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30" windowWidth="12120" windowHeight="8685" tabRatio="884" activeTab="0"/>
  </bookViews>
  <sheets>
    <sheet name="Cover" sheetId="1" r:id="rId1"/>
    <sheet name="Form D1" sheetId="2" r:id="rId2"/>
    <sheet name="Summary" sheetId="3" r:id="rId3"/>
    <sheet name="Capital Available" sheetId="4" r:id="rId4"/>
    <sheet name="Default Risk" sheetId="5" r:id="rId5"/>
    <sheet name="Volatility Risk" sheetId="6" r:id="rId6"/>
    <sheet name="Off Bal Sheet Risk" sheetId="7" r:id="rId7"/>
    <sheet name="Foreign Currency Mismatch Risk" sheetId="8" r:id="rId8"/>
    <sheet name="Asset Liab Mismatch Risk" sheetId="9" r:id="rId9"/>
    <sheet name="Mortality Risk" sheetId="10" r:id="rId10"/>
    <sheet name="Morbidity Risk" sheetId="11" r:id="rId11"/>
    <sheet name="Lapse Risk" sheetId="12" r:id="rId12"/>
    <sheet name="Int. Margin Pricing Risk" sheetId="13" r:id="rId13"/>
    <sheet name="Premium Adequacy Risk" sheetId="14" r:id="rId14"/>
    <sheet name="Outstanding Claim Risk" sheetId="15" r:id="rId15"/>
    <sheet name="Catastrophe Risk" sheetId="16" r:id="rId16"/>
    <sheet name="Grdfather prov-Real Estate" sheetId="17" r:id="rId17"/>
    <sheet name="Grdfather prov-Unrated Bonds " sheetId="18" r:id="rId18"/>
    <sheet name="Grfather prov-Quoted commshares" sheetId="19" r:id="rId19"/>
    <sheet name="Reconciliation" sheetId="20" r:id="rId20"/>
  </sheets>
  <externalReferences>
    <externalReference r:id="rId23"/>
    <externalReference r:id="rId24"/>
    <externalReference r:id="rId25"/>
    <externalReference r:id="rId26"/>
    <externalReference r:id="rId27"/>
  </externalReferences>
  <definedNames>
    <definedName name="_ftn1" localSheetId="12">'Int. Margin Pricing Risk'!$A$10</definedName>
    <definedName name="_ftnref1" localSheetId="12">'Int. Margin Pricing Risk'!$A$7</definedName>
    <definedName name="Company" localSheetId="0">'[3]Cover'!$B$8</definedName>
    <definedName name="Company" localSheetId="1">'[3]Cover'!$B$8</definedName>
    <definedName name="Company" localSheetId="18">'[3]Cover'!$B$8</definedName>
    <definedName name="Company">'[1]Cover'!$B$8</definedName>
    <definedName name="CompanyName">#REF!</definedName>
    <definedName name="_xlnm.Print_Area" localSheetId="8">'Asset Liab Mismatch Risk'!$A$1:$N$15</definedName>
    <definedName name="_xlnm.Print_Area" localSheetId="3">'Capital Available'!$A$1:$D$76</definedName>
    <definedName name="_xlnm.Print_Area" localSheetId="15">'Catastrophe Risk'!$A$1:$B$20</definedName>
    <definedName name="_xlnm.Print_Area" localSheetId="7">'Foreign Currency Mismatch Risk'!$A$1:$E$19</definedName>
    <definedName name="_xlnm.Print_Area" localSheetId="1">'Form D1'!$A$1:$E$71,'Form D1'!$G$1:$J$71</definedName>
    <definedName name="_xlnm.Print_Area" localSheetId="10">'Morbidity Risk'!$A$1:$H$43</definedName>
    <definedName name="_xlnm.Print_Area" localSheetId="6">'Off Bal Sheet Risk'!$A$1:$D$17</definedName>
    <definedName name="_xlnm.Print_Area" localSheetId="14">'Outstanding Claim Risk'!$A$1:$D$15</definedName>
    <definedName name="_xlnm.Print_Area" localSheetId="13">'Premium Adequacy Risk'!$A$1:$D$15</definedName>
    <definedName name="_xlnm.Print_Area" localSheetId="5">'Volatility Risk'!$A$1:$G$39</definedName>
    <definedName name="_xlnm.Print_Titles" localSheetId="3">'Capital Available'!$1:$2</definedName>
    <definedName name="_xlnm.Print_Titles" localSheetId="4">'Default Risk'!$A:$A,'Default Risk'!$3:$4</definedName>
    <definedName name="_xlnm.Print_Titles" localSheetId="1">'Form D1'!$A:$A</definedName>
    <definedName name="_xlnm.Print_Titles" localSheetId="5">'Volatility Risk'!$A:$B</definedName>
    <definedName name="REPORT_DATE" localSheetId="0">'[3]Cover'!$B$16</definedName>
    <definedName name="REPORT_DATE" localSheetId="1">'[3]Cover'!$B$16</definedName>
    <definedName name="REPORT_DATE" localSheetId="18">'[3]Cover'!$B$16</definedName>
    <definedName name="REPORT_DATE">'[1]Cover'!$B$16</definedName>
    <definedName name="year" localSheetId="0">'[3]Cover'!$B$12</definedName>
    <definedName name="year" localSheetId="1">'[3]Cover'!$B$12</definedName>
    <definedName name="year" localSheetId="18">'[3]Cover'!$B$12</definedName>
    <definedName name="year">'[1]Cover'!$B$12</definedName>
    <definedName name="Yes" localSheetId="0">#REF!</definedName>
    <definedName name="Yes" localSheetId="1">#REF!</definedName>
    <definedName name="Yes" localSheetId="18">#REF!</definedName>
    <definedName name="Yes">#REF!</definedName>
    <definedName name="Z_48A88CBC_EDAC_46E9_ACFE_E55F4755AEC3_.wvu.Cols" localSheetId="3" hidden="1">'Capital Available'!$E:$E</definedName>
    <definedName name="Z_48A88CBC_EDAC_46E9_ACFE_E55F4755AEC3_.wvu.PrintArea" localSheetId="8" hidden="1">'Asset Liab Mismatch Risk'!$A$1:$N$15</definedName>
    <definedName name="Z_48A88CBC_EDAC_46E9_ACFE_E55F4755AEC3_.wvu.PrintArea" localSheetId="3" hidden="1">'Capital Available'!$A$1:$F$72</definedName>
    <definedName name="Z_48A88CBC_EDAC_46E9_ACFE_E55F4755AEC3_.wvu.PrintArea" localSheetId="15" hidden="1">'Catastrophe Risk'!$A$1:$B$48</definedName>
    <definedName name="Z_48A88CBC_EDAC_46E9_ACFE_E55F4755AEC3_.wvu.PrintArea" localSheetId="7" hidden="1">'Foreign Currency Mismatch Risk'!$A$1:$L$19</definedName>
    <definedName name="Z_48A88CBC_EDAC_46E9_ACFE_E55F4755AEC3_.wvu.PrintArea" localSheetId="10" hidden="1">'Morbidity Risk'!$A$1:$H$43</definedName>
    <definedName name="Z_48A88CBC_EDAC_46E9_ACFE_E55F4755AEC3_.wvu.PrintArea" localSheetId="14" hidden="1">'Outstanding Claim Risk'!$A$1:$D$15</definedName>
    <definedName name="Z_48A88CBC_EDAC_46E9_ACFE_E55F4755AEC3_.wvu.PrintArea" localSheetId="5" hidden="1">'Volatility Risk'!$A$1:$D$39</definedName>
    <definedName name="Z_48A88CBC_EDAC_46E9_ACFE_E55F4755AEC3_.wvu.PrintTitles" localSheetId="3" hidden="1">'Capital Available'!$1:$2</definedName>
  </definedNames>
  <calcPr fullCalcOnLoad="1"/>
</workbook>
</file>

<file path=xl/sharedStrings.xml><?xml version="1.0" encoding="utf-8"?>
<sst xmlns="http://schemas.openxmlformats.org/spreadsheetml/2006/main" count="830" uniqueCount="520">
  <si>
    <t xml:space="preserve">    Mortality Risk</t>
  </si>
  <si>
    <t xml:space="preserve">    Interest Margin Pricing Risk</t>
  </si>
  <si>
    <t xml:space="preserve">    Lapse Risk</t>
  </si>
  <si>
    <t>A</t>
  </si>
  <si>
    <t>B</t>
  </si>
  <si>
    <t>SUMMARY PAGE</t>
  </si>
  <si>
    <t>Tier 1 - Core Capital</t>
  </si>
  <si>
    <t>Tier 2 - Supplementary Capital</t>
  </si>
  <si>
    <t>Tier 2A - Hybrid (debt/equity) Capital Instruments</t>
  </si>
  <si>
    <t xml:space="preserve">    Preference Shares</t>
  </si>
  <si>
    <t xml:space="preserve">    Subordinated debt</t>
  </si>
  <si>
    <t xml:space="preserve">    Other debentures</t>
  </si>
  <si>
    <t>Gross Tier 2A Capital</t>
  </si>
  <si>
    <t>Tier 2B - Limited Life Instruments</t>
  </si>
  <si>
    <t>Gross Tier 2B Capital</t>
  </si>
  <si>
    <t>C</t>
  </si>
  <si>
    <t>D</t>
  </si>
  <si>
    <t>E</t>
  </si>
  <si>
    <t>F</t>
  </si>
  <si>
    <t>G</t>
  </si>
  <si>
    <t>Tier 2C - Other Capital Items</t>
  </si>
  <si>
    <t>H</t>
  </si>
  <si>
    <t>J</t>
  </si>
  <si>
    <t>Gross Tier 2C Capital</t>
  </si>
  <si>
    <t>K</t>
  </si>
  <si>
    <t>L</t>
  </si>
  <si>
    <t>M</t>
  </si>
  <si>
    <t xml:space="preserve">Gross Tier 1 Capital                                                                            </t>
  </si>
  <si>
    <t>Factor</t>
  </si>
  <si>
    <t>Cash</t>
  </si>
  <si>
    <t>Policy Loans</t>
  </si>
  <si>
    <t>Subtotal Bonds/Debentures/Loans</t>
  </si>
  <si>
    <t>Mortgages</t>
  </si>
  <si>
    <t>Subtotal Mortgages</t>
  </si>
  <si>
    <t>MORTALITY RISK</t>
  </si>
  <si>
    <t>Direct &amp; Assumed</t>
  </si>
  <si>
    <t>Sum Insured</t>
  </si>
  <si>
    <t>Net Amount at Risk (A-B)</t>
  </si>
  <si>
    <t>Deductions</t>
  </si>
  <si>
    <t>Component (C-D)xE</t>
  </si>
  <si>
    <t>Reinsurance Ceded</t>
  </si>
  <si>
    <t>I</t>
  </si>
  <si>
    <t>Net Amount at Risk (G-H)</t>
  </si>
  <si>
    <t>Component (IxJ)</t>
  </si>
  <si>
    <t>A. Individual Insurance (excluding AD&amp;D)</t>
  </si>
  <si>
    <t>Total Individual Insurance</t>
  </si>
  <si>
    <t>B. Group Insurance (excluding AD&amp;D)</t>
  </si>
  <si>
    <t>Total Group Insurance</t>
  </si>
  <si>
    <t>C. Accidental Death &amp; Dismemberment</t>
  </si>
  <si>
    <t xml:space="preserve">      Individual </t>
  </si>
  <si>
    <t xml:space="preserve">      Group</t>
  </si>
  <si>
    <t>Total AD&amp;D Insurance</t>
  </si>
  <si>
    <t>D. Annuities Involving Life Contingencies</t>
  </si>
  <si>
    <t>Total Annuities</t>
  </si>
  <si>
    <t>MORBIDITY RISK</t>
  </si>
  <si>
    <t xml:space="preserve">C </t>
  </si>
  <si>
    <t>Component (DxE)</t>
  </si>
  <si>
    <t>Required Component (C-F)</t>
  </si>
  <si>
    <t>Component (AxB)</t>
  </si>
  <si>
    <t>A. New Claims Risk</t>
  </si>
  <si>
    <t>Annual Premium Ceded</t>
  </si>
  <si>
    <t>Total New Claims Risk</t>
  </si>
  <si>
    <t>B. Continuing Claims Risk</t>
  </si>
  <si>
    <t>Amount Ceded</t>
  </si>
  <si>
    <t>Total Continuing Claims Risk</t>
  </si>
  <si>
    <t>INTEREST MARGIN PRICING RISK</t>
  </si>
  <si>
    <t>Capital Required (AxB)</t>
  </si>
  <si>
    <t>LAPSE RISK</t>
  </si>
  <si>
    <t>Individual Life</t>
  </si>
  <si>
    <t>B. Other policy series</t>
  </si>
  <si>
    <t xml:space="preserve">    Ordinary Shares</t>
  </si>
  <si>
    <t>Annual Earned Premium</t>
  </si>
  <si>
    <t>Reserve</t>
  </si>
  <si>
    <t>Source</t>
  </si>
  <si>
    <t xml:space="preserve">    Morbidity Risk</t>
  </si>
  <si>
    <t>Investment Volatility Risk</t>
  </si>
  <si>
    <t>Asset Liability Mismatch Risk</t>
  </si>
  <si>
    <t>Default Risk</t>
  </si>
  <si>
    <r>
      <t>Tier 2B Capital Allowed</t>
    </r>
    <r>
      <rPr>
        <sz val="10"/>
        <rFont val="Times New Roman"/>
        <family val="1"/>
      </rPr>
      <t xml:space="preserve">                                                 lesser of E &amp; F or zero if negative</t>
    </r>
  </si>
  <si>
    <t xml:space="preserve">Deduct: </t>
  </si>
  <si>
    <t>Limited to 50% of Net Tier 1 Capital (line C)</t>
  </si>
  <si>
    <t>Other (specify)</t>
  </si>
  <si>
    <t>Subordinated debt</t>
  </si>
  <si>
    <t>Asset and Off-Balance Sheet Items</t>
  </si>
  <si>
    <t>Rated Asset Backed Securities</t>
  </si>
  <si>
    <t>Subtotal Asset Backed Securities</t>
  </si>
  <si>
    <t xml:space="preserve">Subtotal Leases </t>
  </si>
  <si>
    <t>Required Component (F-K)</t>
  </si>
  <si>
    <t xml:space="preserve">Individual Life </t>
  </si>
  <si>
    <t>Participating  and Adjustable Life &amp; UL</t>
  </si>
  <si>
    <t xml:space="preserve">       Less than one year guaranteed term remaining</t>
  </si>
  <si>
    <t xml:space="preserve">      One to five years remaining</t>
  </si>
  <si>
    <t xml:space="preserve">      More than five years guaranteed term remaining</t>
  </si>
  <si>
    <t>Policy Liability or Mortality Component</t>
  </si>
  <si>
    <t xml:space="preserve">Individual, Disability Income and premium waivers </t>
  </si>
  <si>
    <t>Group, Disability Income and premium waivers</t>
  </si>
  <si>
    <t>Total</t>
  </si>
  <si>
    <t>Disabled Lives reserves</t>
  </si>
  <si>
    <t xml:space="preserve">A. Participating and Adjustable Premium </t>
  </si>
  <si>
    <t>ASSET LIABILITY MISMATCH RISK</t>
  </si>
  <si>
    <t>Group 1</t>
  </si>
  <si>
    <t>Group 2</t>
  </si>
  <si>
    <t>Group 3</t>
  </si>
  <si>
    <t>Group 4</t>
  </si>
  <si>
    <t>Group 5</t>
  </si>
  <si>
    <t>Group 6</t>
  </si>
  <si>
    <t xml:space="preserve">Total </t>
  </si>
  <si>
    <t>Long Term Business Liability Items</t>
  </si>
  <si>
    <t>Total Deductions</t>
  </si>
  <si>
    <t>New Investments that represent back to back placements</t>
  </si>
  <si>
    <t>Group Insurance</t>
  </si>
  <si>
    <t>Participating, Adjustable Life &amp; UL</t>
  </si>
  <si>
    <t xml:space="preserve">Other receivables </t>
  </si>
  <si>
    <t xml:space="preserve">     Undeveloped land</t>
  </si>
  <si>
    <t>Class of Insurance</t>
  </si>
  <si>
    <t xml:space="preserve">Maximum Absolute value of (B-A) or (C-A) </t>
  </si>
  <si>
    <t>Supporting Asset Value</t>
  </si>
  <si>
    <t>Recalculated Supporting Asset Value Parallel + 1%</t>
  </si>
  <si>
    <t>Recalculated Supporting Asset Value Parallel - 1%</t>
  </si>
  <si>
    <t xml:space="preserve">Maximum Absolute value of J or K </t>
  </si>
  <si>
    <t>CHANGES IN CURRENCY EXCHANGE RATE</t>
  </si>
  <si>
    <t>CHANGES IN INTEREST RATES</t>
  </si>
  <si>
    <t>Assets</t>
  </si>
  <si>
    <t>INVESTMENT VOLATILITY RISK</t>
  </si>
  <si>
    <t>Subtotal Mutual Funds</t>
  </si>
  <si>
    <t>Equity Investments</t>
  </si>
  <si>
    <t>Quoted Common Shares</t>
  </si>
  <si>
    <t>Unquoted Common Shares</t>
  </si>
  <si>
    <t>Quoted Preference Shares</t>
  </si>
  <si>
    <t>Unquoted Preference Shares</t>
  </si>
  <si>
    <t>Subtotal Equity Investments</t>
  </si>
  <si>
    <t>Real Estate</t>
  </si>
  <si>
    <t>Oil, gas and mining properties/rights</t>
  </si>
  <si>
    <t>Other</t>
  </si>
  <si>
    <t>Subtotal Real Estate</t>
  </si>
  <si>
    <t>Other Accident and Sickness</t>
  </si>
  <si>
    <t>Factors</t>
  </si>
  <si>
    <t xml:space="preserve"> </t>
  </si>
  <si>
    <t>CATASTROPHE RISK</t>
  </si>
  <si>
    <t>Name (specify) and insert appropriate factor</t>
  </si>
  <si>
    <t>Investment in Financial Subsidiaries</t>
  </si>
  <si>
    <t>Bonds</t>
  </si>
  <si>
    <t>Equities</t>
  </si>
  <si>
    <t>D+G+H</t>
  </si>
  <si>
    <t>C+J</t>
  </si>
  <si>
    <r>
      <t>Total Tier 1 and 2 Capital</t>
    </r>
    <r>
      <rPr>
        <sz val="10"/>
        <rFont val="Times New Roman"/>
        <family val="1"/>
      </rPr>
      <t xml:space="preserve">                                     </t>
    </r>
  </si>
  <si>
    <r>
      <t>Total Tier 2 Capital</t>
    </r>
    <r>
      <rPr>
        <sz val="10"/>
        <rFont val="Times New Roman"/>
        <family val="1"/>
      </rPr>
      <t xml:space="preserve">                                          </t>
    </r>
  </si>
  <si>
    <t>K-L</t>
  </si>
  <si>
    <t>Notes:</t>
  </si>
  <si>
    <t>Currency</t>
  </si>
  <si>
    <t>ALL ASSETS</t>
  </si>
  <si>
    <t>SHORT TERM SECURITIES</t>
  </si>
  <si>
    <t>TOTAL FIXED INCOME SECURITIES</t>
  </si>
  <si>
    <t>TOTAL SHORT TERM SECURITIES</t>
  </si>
  <si>
    <t>TOTAL RECEIVABLES</t>
  </si>
  <si>
    <t>MISCELLANEOUS ITEMS</t>
  </si>
  <si>
    <t>Subtotal Receivables</t>
  </si>
  <si>
    <t>$'000</t>
  </si>
  <si>
    <t xml:space="preserve">Motor Vehicle </t>
  </si>
  <si>
    <t>ASSET DEFAULT RISK</t>
  </si>
  <si>
    <t xml:space="preserve"> Cap Available</t>
  </si>
  <si>
    <t>Capital Required (AxD)</t>
  </si>
  <si>
    <t>Fixed Assets (excluding Real Estate)</t>
  </si>
  <si>
    <t>PREMIUM ADEQUACY RISK</t>
  </si>
  <si>
    <t>OUTSTANDING CLAIM RISK</t>
  </si>
  <si>
    <t>All other policies</t>
  </si>
  <si>
    <t>FOREIGN CURRENCY MISMATCH RISK</t>
  </si>
  <si>
    <t>Foreign Currency Mismatch Risk</t>
  </si>
  <si>
    <t>Capital Required (A x B)</t>
  </si>
  <si>
    <t>Deferred Acquisition Cost</t>
  </si>
  <si>
    <r>
      <t>Specify and insert appropriate factor</t>
    </r>
    <r>
      <rPr>
        <vertAlign val="superscript"/>
        <sz val="10"/>
        <rFont val="Times New Roman"/>
        <family val="1"/>
      </rPr>
      <t>5</t>
    </r>
  </si>
  <si>
    <t>Balance $'000</t>
  </si>
  <si>
    <t xml:space="preserve"> Net Written Premium</t>
  </si>
  <si>
    <t xml:space="preserve">Factors
</t>
  </si>
  <si>
    <t>(A x B)</t>
  </si>
  <si>
    <t xml:space="preserve">Capital Required Absolute value of </t>
  </si>
  <si>
    <t>(A - B) x C</t>
  </si>
  <si>
    <t>Assets, Cash and Futures</t>
  </si>
  <si>
    <t>Liabilities, Cash and Futures</t>
  </si>
  <si>
    <r>
      <t xml:space="preserve">Tier 2 Capital Allowed   </t>
    </r>
    <r>
      <rPr>
        <sz val="10"/>
        <rFont val="Times New Roman"/>
        <family val="1"/>
      </rPr>
      <t xml:space="preserve">                                             lesser of C and I or zero if negative</t>
    </r>
  </si>
  <si>
    <t>20% of Net Tier 1 Capital</t>
  </si>
  <si>
    <t>Accumulated net after-tax unrealized gains on Available for Sale and Held for Trading securities</t>
  </si>
  <si>
    <t xml:space="preserve">Preference Shares </t>
  </si>
  <si>
    <r>
      <t xml:space="preserve">Qualifying non-cumulative perpetual preferred shares </t>
    </r>
    <r>
      <rPr>
        <i/>
        <sz val="10"/>
        <rFont val="Times New Roman"/>
        <family val="1"/>
      </rPr>
      <t>(Limited to 33% of Tier 1 capital excluding preference shares)</t>
    </r>
  </si>
  <si>
    <t>CAPITAL ADEQUACY RETURNS</t>
  </si>
  <si>
    <t>Income producing Real Estate</t>
  </si>
  <si>
    <t>Owner-Occupied Real Estate</t>
  </si>
  <si>
    <t>Total Other</t>
  </si>
  <si>
    <t>E. Other (specify &amp; insert factor)</t>
  </si>
  <si>
    <t xml:space="preserve"> Outstanding Claims Net of Reinsurance</t>
  </si>
  <si>
    <t>Total Regulatory Capital Available</t>
  </si>
  <si>
    <t>Regulatory Capital Required:</t>
  </si>
  <si>
    <t>REGULATORY CAPITAL AVAILABLE</t>
  </si>
  <si>
    <t>Total Regulatory Capital Required for Off Balance Sheet Risk</t>
  </si>
  <si>
    <t>Total Regulatory Capital Required for Foreign Currency Mismatch Risk</t>
  </si>
  <si>
    <t>Regulatory Capital Required Smaller of F or L</t>
  </si>
  <si>
    <t xml:space="preserve">Maximum Regulatory Capital Required  
(D x E) </t>
  </si>
  <si>
    <t>Total Regulatory Capital Required for Mortality Risk</t>
  </si>
  <si>
    <t>Total Regulatory Capital Required for Morbidity Risk</t>
  </si>
  <si>
    <t>Total Regulatory Capital Required for Lapse Risk</t>
  </si>
  <si>
    <t>Regulatory Capital Required (B-A)</t>
  </si>
  <si>
    <t>Regulatory Capital Required (AxB)</t>
  </si>
  <si>
    <t>Total Regulatory Capital Required for Interest Margin Pricing Risk</t>
  </si>
  <si>
    <t>Regulatory Capital Required</t>
  </si>
  <si>
    <t>Regulatory Capital Required for Premium Adequacy Risk</t>
  </si>
  <si>
    <t>Total Regulatory Capital Required for Outstanding Claim Risk</t>
  </si>
  <si>
    <t>Total Regulatory Capital Required for Catastrophe Risk</t>
  </si>
  <si>
    <t>Leases</t>
  </si>
  <si>
    <t>Lessee: Financial leases (insert appropriate factor for the leased asset)</t>
  </si>
  <si>
    <r>
      <t xml:space="preserve">Lessor: Financial leases - Counterparty risk factor </t>
    </r>
    <r>
      <rPr>
        <vertAlign val="superscript"/>
        <sz val="10"/>
        <rFont val="Times New Roman"/>
        <family val="1"/>
      </rPr>
      <t>6</t>
    </r>
    <r>
      <rPr>
        <sz val="10"/>
        <rFont val="Times New Roman"/>
        <family val="1"/>
      </rPr>
      <t xml:space="preserve"> (specify)</t>
    </r>
  </si>
  <si>
    <t xml:space="preserve">Lessor: Financial leases in arrears </t>
  </si>
  <si>
    <t xml:space="preserve">Lessee: Operational leases </t>
  </si>
  <si>
    <t>CENTRAL BANK OF TRINIDAD AND TOBAGO</t>
  </si>
  <si>
    <t>Name of Insurance Company</t>
  </si>
  <si>
    <t>Retention</t>
  </si>
  <si>
    <t>Shortfall between Net PML and Upper limit</t>
  </si>
  <si>
    <t>PROPERTY VALUATION FORM</t>
  </si>
  <si>
    <t>Details</t>
  </si>
  <si>
    <t>Date of last valuation</t>
  </si>
  <si>
    <t>Name of Valuator</t>
  </si>
  <si>
    <t>Cost</t>
  </si>
  <si>
    <t>(mm/dd/yyyy)</t>
  </si>
  <si>
    <t>UNRATED BONDS VALUATION FORM</t>
  </si>
  <si>
    <t>Description</t>
  </si>
  <si>
    <t>Date of purchase</t>
  </si>
  <si>
    <t>Maturity Date</t>
  </si>
  <si>
    <t>Balance</t>
  </si>
  <si>
    <t>Bank certificates of deposit</t>
  </si>
  <si>
    <t>Subtotal Subsidiaries/Affiliates/Associates</t>
  </si>
  <si>
    <t xml:space="preserve">Subtotal </t>
  </si>
  <si>
    <t>Date of Purchase</t>
  </si>
  <si>
    <t>Note:</t>
  </si>
  <si>
    <r>
      <rPr>
        <vertAlign val="superscript"/>
        <sz val="10"/>
        <rFont val="Times New Roman"/>
        <family val="1"/>
      </rPr>
      <t>1</t>
    </r>
    <r>
      <rPr>
        <sz val="10"/>
        <rFont val="Times New Roman"/>
        <family val="1"/>
      </rPr>
      <t xml:space="preserve"> Type refers to Investment or Own Use</t>
    </r>
  </si>
  <si>
    <r>
      <t>Type</t>
    </r>
    <r>
      <rPr>
        <b/>
        <vertAlign val="superscript"/>
        <sz val="11"/>
        <rFont val="Times New Roman"/>
        <family val="1"/>
      </rPr>
      <t>1</t>
    </r>
  </si>
  <si>
    <t>Mutual Funds</t>
  </si>
  <si>
    <t>Catastrophe Exposure (Trinidad and Tobago only)</t>
  </si>
  <si>
    <t>Gross Aggregate</t>
  </si>
  <si>
    <t>Net Aggregate</t>
  </si>
  <si>
    <t>Probable Maximum Loss (PML)</t>
  </si>
  <si>
    <t>PML as % of Net Aggregate</t>
  </si>
  <si>
    <t xml:space="preserve">PML </t>
  </si>
  <si>
    <t>Catastrophe reinsurance program</t>
  </si>
  <si>
    <t>Upper limit of Cover</t>
  </si>
  <si>
    <r>
      <t>Reinstatement cost</t>
    </r>
    <r>
      <rPr>
        <vertAlign val="superscript"/>
        <sz val="10"/>
        <rFont val="Times New Roman"/>
        <family val="1"/>
      </rPr>
      <t>1</t>
    </r>
  </si>
  <si>
    <t>Castastrophe Risk Charge</t>
  </si>
  <si>
    <t>Reinstatement Cost</t>
  </si>
  <si>
    <r>
      <t xml:space="preserve">1 </t>
    </r>
    <r>
      <rPr>
        <sz val="10"/>
        <rFont val="Times New Roman"/>
        <family val="1"/>
      </rPr>
      <t>Cost to reinstate the cover up to the amount of the PML. If there is a Reinstatement Premium Protection treaty in place which covers an insurer's reinstatement in the event of a catastrophe, then this cost is zero.</t>
    </r>
  </si>
  <si>
    <t xml:space="preserve">    Retained Earnings (includes unrealized gains on assets that are not grandfathered)</t>
  </si>
  <si>
    <t>Residential Mortgages overdue more than 120 days</t>
  </si>
  <si>
    <t>Commercial Mortgages overdue more than 120 days</t>
  </si>
  <si>
    <r>
      <t>Assets</t>
    </r>
    <r>
      <rPr>
        <b/>
        <vertAlign val="superscript"/>
        <sz val="10"/>
        <rFont val="Times New Roman"/>
        <family val="1"/>
      </rPr>
      <t>1</t>
    </r>
  </si>
  <si>
    <t>Agents' debit balances aged less than 60 days</t>
  </si>
  <si>
    <t>Outstanding premiums aged less than 60 days</t>
  </si>
  <si>
    <r>
      <t>Subrogation aged less than 120 days</t>
    </r>
    <r>
      <rPr>
        <vertAlign val="superscript"/>
        <sz val="10"/>
        <rFont val="Times New Roman"/>
        <family val="1"/>
      </rPr>
      <t>7</t>
    </r>
  </si>
  <si>
    <t xml:space="preserve">     First mortgage on residential units that are less than 60 days overdue</t>
  </si>
  <si>
    <t xml:space="preserve">     Commercial mortgages that are less than 60 days overdue</t>
  </si>
  <si>
    <t xml:space="preserve"> Residential Mortgages overdue between 60 and 120 days</t>
  </si>
  <si>
    <t xml:space="preserve"> Commercial Mortgages overdue between 60 and 120 days</t>
  </si>
  <si>
    <r>
      <t>Money Market Funds</t>
    </r>
    <r>
      <rPr>
        <vertAlign val="superscript"/>
        <sz val="10"/>
        <rFont val="Times New Roman"/>
        <family val="1"/>
      </rPr>
      <t xml:space="preserve">8 </t>
    </r>
    <r>
      <rPr>
        <sz val="10"/>
        <rFont val="Times New Roman"/>
        <family val="1"/>
      </rPr>
      <t>(specify)</t>
    </r>
  </si>
  <si>
    <r>
      <t>Bond Funds</t>
    </r>
    <r>
      <rPr>
        <vertAlign val="superscript"/>
        <sz val="10"/>
        <rFont val="Times New Roman"/>
        <family val="1"/>
      </rPr>
      <t xml:space="preserve">9 </t>
    </r>
    <r>
      <rPr>
        <sz val="10"/>
        <rFont val="Times New Roman"/>
        <family val="1"/>
      </rPr>
      <t>(specify)</t>
    </r>
  </si>
  <si>
    <r>
      <t>Name (specify) and insert appropriate factor</t>
    </r>
    <r>
      <rPr>
        <vertAlign val="superscript"/>
        <sz val="10"/>
        <rFont val="Times New Roman"/>
        <family val="1"/>
      </rPr>
      <t>10</t>
    </r>
  </si>
  <si>
    <t>Total Regulatory Capital Required for Asset Default Risk</t>
  </si>
  <si>
    <r>
      <t>1</t>
    </r>
    <r>
      <rPr>
        <sz val="10"/>
        <rFont val="Times New Roman"/>
        <family val="1"/>
      </rPr>
      <t xml:space="preserve"> All assets are net of any depreciation or provision for diminuition of value and inclusive of any investment income due and accrued.</t>
    </r>
  </si>
  <si>
    <t>Total Regulatory Capital Required for Investment Volatility Risk</t>
  </si>
  <si>
    <t>Total Net Policy Benefit Liabilities</t>
  </si>
  <si>
    <r>
      <t>Property</t>
    </r>
    <r>
      <rPr>
        <vertAlign val="superscript"/>
        <sz val="10"/>
        <rFont val="Times New Roman"/>
        <family val="1"/>
      </rPr>
      <t>1</t>
    </r>
  </si>
  <si>
    <r>
      <t>Pecuniary Loss</t>
    </r>
    <r>
      <rPr>
        <vertAlign val="superscript"/>
        <sz val="10"/>
        <rFont val="Times New Roman"/>
        <family val="1"/>
      </rPr>
      <t>3</t>
    </r>
  </si>
  <si>
    <r>
      <rPr>
        <vertAlign val="superscript"/>
        <sz val="10"/>
        <rFont val="Times New Roman"/>
        <family val="1"/>
      </rPr>
      <t>1</t>
    </r>
    <r>
      <rPr>
        <sz val="10"/>
        <rFont val="Times New Roman"/>
        <family val="1"/>
      </rPr>
      <t xml:space="preserve">  Property includes Engineering, Fire, Contractors all risk, Boiler and machinery, Homeowners and Householders insurance  </t>
    </r>
  </si>
  <si>
    <r>
      <rPr>
        <vertAlign val="superscript"/>
        <sz val="10"/>
        <rFont val="Times New Roman"/>
        <family val="1"/>
      </rPr>
      <t>3</t>
    </r>
    <r>
      <rPr>
        <sz val="10"/>
        <rFont val="Times New Roman"/>
        <family val="1"/>
      </rPr>
      <t xml:space="preserve">  Pecuniary loss includes Bonds, Fidelity, Money, Burglary, Consequential loss  </t>
    </r>
  </si>
  <si>
    <t>IBNRs are to be included.</t>
  </si>
  <si>
    <t>Renewal date of catastrophe program</t>
  </si>
  <si>
    <t>Market Value</t>
  </si>
  <si>
    <t>(i) for participating and adjustable premium policies, the lapse rate margin assumption shall be adjusted by seven point five per cent of the underlying lapse rate assumption;</t>
  </si>
  <si>
    <t>(ii) for other policies, the lapse rate margin assumption shall be adjusted by fifteen per cent of the underlying lapse rate assumption;</t>
  </si>
  <si>
    <t>(iii) where at a particular duration a lower lapse rate assumption results in a higher reserve, the lapse rate assumption shall be adjusted by reducing the rate; or</t>
  </si>
  <si>
    <t>(iv) where at a particular duration a higher lapse rate assumption results in a higher reserve, the lapse rate assumption is adjusted by increasing the rate.</t>
  </si>
  <si>
    <t>Repurchase Agreements or Reverse Repos</t>
  </si>
  <si>
    <t>Subtotal Repurchase Agreements or Reverse Repos</t>
  </si>
  <si>
    <t xml:space="preserve">Rated "AA-" or higher </t>
  </si>
  <si>
    <r>
      <t>Liability</t>
    </r>
    <r>
      <rPr>
        <vertAlign val="superscript"/>
        <sz val="10"/>
        <rFont val="Times New Roman"/>
        <family val="1"/>
      </rPr>
      <t>2</t>
    </r>
  </si>
  <si>
    <t>Rated "CCC+" and below</t>
  </si>
  <si>
    <t>Unrated</t>
  </si>
  <si>
    <r>
      <t>Unrealized after-tax gains on real estate</t>
    </r>
    <r>
      <rPr>
        <vertAlign val="superscript"/>
        <sz val="10"/>
        <rFont val="Times New Roman"/>
        <family val="1"/>
      </rPr>
      <t>1</t>
    </r>
  </si>
  <si>
    <t xml:space="preserve">Goodwill </t>
  </si>
  <si>
    <t xml:space="preserve">Other intangibles </t>
  </si>
  <si>
    <r>
      <t>Unrealised after-tax gains on assets</t>
    </r>
    <r>
      <rPr>
        <vertAlign val="superscript"/>
        <sz val="10"/>
        <rFont val="Times New Roman"/>
        <family val="1"/>
      </rPr>
      <t>2</t>
    </r>
    <r>
      <rPr>
        <sz val="10"/>
        <rFont val="Times New Roman"/>
        <family val="1"/>
      </rPr>
      <t xml:space="preserve"> and unquoted equity included in Gross Tier 1 Capital </t>
    </r>
  </si>
  <si>
    <t>Non-permissible assets</t>
  </si>
  <si>
    <t>Net Tier 1 Capital</t>
  </si>
  <si>
    <r>
      <t>Minimum of unrealized after-tax gains on real estate</t>
    </r>
    <r>
      <rPr>
        <vertAlign val="superscript"/>
        <sz val="10"/>
        <rFont val="Times New Roman"/>
        <family val="1"/>
      </rPr>
      <t>3</t>
    </r>
    <r>
      <rPr>
        <sz val="10"/>
        <rFont val="Times New Roman"/>
        <family val="1"/>
      </rPr>
      <t xml:space="preserve"> and 20% of Net Tier 1 Capital </t>
    </r>
  </si>
  <si>
    <r>
      <t>Accumulated net after-tax unrealized gains on real estate</t>
    </r>
    <r>
      <rPr>
        <vertAlign val="superscript"/>
        <sz val="10"/>
        <rFont val="Times New Roman"/>
        <family val="1"/>
      </rPr>
      <t>3</t>
    </r>
  </si>
  <si>
    <r>
      <t>Deduct</t>
    </r>
    <r>
      <rPr>
        <b/>
        <vertAlign val="superscript"/>
        <sz val="10"/>
        <rFont val="Times New Roman"/>
        <family val="1"/>
      </rPr>
      <t>4</t>
    </r>
    <r>
      <rPr>
        <sz val="10"/>
        <rFont val="Times New Roman"/>
        <family val="1"/>
      </rPr>
      <t xml:space="preserve">:  </t>
    </r>
  </si>
  <si>
    <t>Deferred Tax Assets</t>
  </si>
  <si>
    <r>
      <t>Pension Plan Assets</t>
    </r>
    <r>
      <rPr>
        <vertAlign val="superscript"/>
        <sz val="10"/>
        <rFont val="Times New Roman"/>
        <family val="1"/>
      </rPr>
      <t>5</t>
    </r>
  </si>
  <si>
    <t>Outstanding premiums and agent or broker balances aged more than 60 days</t>
  </si>
  <si>
    <r>
      <t>4</t>
    </r>
    <r>
      <rPr>
        <sz val="10"/>
        <rFont val="Times New Roman"/>
        <family val="1"/>
      </rPr>
      <t>Minimum value of each of the amounts to be deducted shall be zero</t>
    </r>
  </si>
  <si>
    <r>
      <t>5</t>
    </r>
    <r>
      <rPr>
        <sz val="10"/>
        <rFont val="Times New Roman"/>
        <family val="1"/>
      </rPr>
      <t>Net of any associated deferred tax liability, related to the insurer's own employees and retirees</t>
    </r>
  </si>
  <si>
    <r>
      <t xml:space="preserve">6 </t>
    </r>
    <r>
      <rPr>
        <sz val="10"/>
        <rFont val="Times New Roman"/>
        <family val="1"/>
      </rPr>
      <t>Number of days outstanding shall be measured from the date that the request for payment with supporting evidence was first sent by the insurer to the third party, but in any event not later than sixty days from the date the insurer became aware of the incident that gave rise to the subrogation.</t>
    </r>
  </si>
  <si>
    <t>Investment Linked Business</t>
  </si>
  <si>
    <t>Issued by Government of Trinidad and Tobago</t>
  </si>
  <si>
    <t>Issued by Multilateral Lending Agencies</t>
  </si>
  <si>
    <t>Rated "A-" to “A+”</t>
  </si>
  <si>
    <t>Rated "BBB-" to “BBB+”</t>
  </si>
  <si>
    <t>Rated "BB- " to “BB+”</t>
  </si>
  <si>
    <t>Rated "B-" to “B+”</t>
  </si>
  <si>
    <t>Unrated and fully collateralised</t>
  </si>
  <si>
    <r>
      <t>Unrated</t>
    </r>
    <r>
      <rPr>
        <vertAlign val="superscript"/>
        <sz val="10"/>
        <rFont val="Times New Roman"/>
        <family val="1"/>
      </rPr>
      <t>3</t>
    </r>
    <r>
      <rPr>
        <sz val="10"/>
        <rFont val="Times New Roman"/>
        <family val="1"/>
      </rPr>
      <t xml:space="preserve"> </t>
    </r>
  </si>
  <si>
    <t>Qualifying Unrated Asset Backed Securities</t>
  </si>
  <si>
    <t>Non-Qualifying Unrated Asset Backed Securities</t>
  </si>
  <si>
    <t>Lessor: Operational leases (insert appropriate factor for the leased asset)</t>
  </si>
  <si>
    <t>Mutual Funds, Units and Other Collective Investment Schemes</t>
  </si>
  <si>
    <r>
      <rPr>
        <vertAlign val="superscript"/>
        <sz val="10"/>
        <rFont val="Times New Roman"/>
        <family val="1"/>
      </rPr>
      <t>9</t>
    </r>
    <r>
      <rPr>
        <sz val="10"/>
        <rFont val="Times New Roman"/>
        <family val="1"/>
      </rPr>
      <t xml:space="preserve"> Bond fund means a fund where not less than 70% of the portfolio is invested in bonds, debentures, notes or similar instruments representing indebtedness, whether secured or unsecured, that have an original tenor of more than one year</t>
    </r>
  </si>
  <si>
    <r>
      <t xml:space="preserve">10 </t>
    </r>
    <r>
      <rPr>
        <sz val="10"/>
        <rFont val="Times New Roman"/>
        <family val="1"/>
      </rPr>
      <t>Apply the look through method.</t>
    </r>
  </si>
  <si>
    <t>Other including exchange traded funds (specify)</t>
  </si>
  <si>
    <t>Currencies issued by countries rated BBB and above (specify)</t>
  </si>
  <si>
    <t>Currencies issued by countries rated BBB- and below (specify)</t>
  </si>
  <si>
    <t>Deferred annuities that are renewable at new business rates; policies with no repricing risk; policy liabilities that are not discounted for interest</t>
  </si>
  <si>
    <t>Marine, Aviation and Transport</t>
  </si>
  <si>
    <t>Personal Accident</t>
  </si>
  <si>
    <t>Workers Compensation</t>
  </si>
  <si>
    <t>Item</t>
  </si>
  <si>
    <t>Off Balance Sheet Risk</t>
  </si>
  <si>
    <t>OFF BALANCE SHEET RISK</t>
  </si>
  <si>
    <t>Off Balance Sheet activity</t>
  </si>
  <si>
    <r>
      <t>Specify and insert appropriate factor for the counterparty</t>
    </r>
    <r>
      <rPr>
        <vertAlign val="superscript"/>
        <sz val="10"/>
        <rFont val="Times New Roman"/>
        <family val="1"/>
      </rPr>
      <t>1</t>
    </r>
  </si>
  <si>
    <r>
      <rPr>
        <vertAlign val="superscript"/>
        <sz val="10"/>
        <rFont val="Times New Roman"/>
        <family val="1"/>
      </rPr>
      <t>2</t>
    </r>
    <r>
      <rPr>
        <sz val="10"/>
        <rFont val="Times New Roman"/>
        <family val="1"/>
      </rPr>
      <t>  Liability includes Public, Products and Professional Liability</t>
    </r>
  </si>
  <si>
    <t>Unrated Bonds (acquired prior to commencment of Insurance (Capital Adequacy) Regulations</t>
  </si>
  <si>
    <t>Catastrophe Reserve Fund</t>
  </si>
  <si>
    <t xml:space="preserve">    Other Reserves included in net equity</t>
  </si>
  <si>
    <r>
      <t>Quoted Common Shares</t>
    </r>
    <r>
      <rPr>
        <vertAlign val="superscript"/>
        <sz val="10"/>
        <rFont val="Times New Roman"/>
        <family val="1"/>
      </rPr>
      <t>1</t>
    </r>
  </si>
  <si>
    <r>
      <t>Equity Funds</t>
    </r>
    <r>
      <rPr>
        <vertAlign val="superscript"/>
        <sz val="10"/>
        <rFont val="Times New Roman"/>
        <family val="1"/>
      </rPr>
      <t xml:space="preserve">2 </t>
    </r>
    <r>
      <rPr>
        <sz val="10"/>
        <rFont val="Times New Roman"/>
        <family val="1"/>
      </rPr>
      <t>(specify)</t>
    </r>
  </si>
  <si>
    <t xml:space="preserve">Investments in non-financial subsidiaries, other non-financial entities controlled by the insurer and affiliates and associates of the insurer </t>
  </si>
  <si>
    <r>
      <t>Name (specify) and insert appropriate factor</t>
    </r>
    <r>
      <rPr>
        <vertAlign val="superscript"/>
        <sz val="10"/>
        <rFont val="Times New Roman"/>
        <family val="1"/>
      </rPr>
      <t>3</t>
    </r>
  </si>
  <si>
    <r>
      <rPr>
        <vertAlign val="superscript"/>
        <sz val="10"/>
        <rFont val="Times New Roman"/>
        <family val="1"/>
      </rPr>
      <t>2</t>
    </r>
    <r>
      <rPr>
        <sz val="10"/>
        <rFont val="Times New Roman"/>
        <family val="1"/>
      </rPr>
      <t xml:space="preserve"> Equity Fund means a fund where not less than 80% of the portfolio is invested in equities</t>
    </r>
  </si>
  <si>
    <r>
      <t xml:space="preserve">3 </t>
    </r>
    <r>
      <rPr>
        <sz val="10"/>
        <rFont val="Times New Roman"/>
        <family val="1"/>
      </rPr>
      <t>Apply the look through method</t>
    </r>
  </si>
  <si>
    <r>
      <t>Commercial paper</t>
    </r>
    <r>
      <rPr>
        <vertAlign val="superscript"/>
        <sz val="10"/>
        <rFont val="Times New Roman"/>
        <family val="1"/>
      </rPr>
      <t xml:space="preserve"> </t>
    </r>
    <r>
      <rPr>
        <sz val="10"/>
        <rFont val="Times New Roman"/>
        <family val="1"/>
      </rPr>
      <t>including bankers acceptances secured by bank deposit</t>
    </r>
  </si>
  <si>
    <t>Commercial paper including bankers acceptances secured by investment grade instrument</t>
  </si>
  <si>
    <t>Other commercial paper including bankers acceptances</t>
  </si>
  <si>
    <r>
      <t>FIXED INCOME SECURITIES</t>
    </r>
    <r>
      <rPr>
        <b/>
        <vertAlign val="superscript"/>
        <sz val="10"/>
        <rFont val="Times New Roman"/>
        <family val="1"/>
      </rPr>
      <t>2</t>
    </r>
  </si>
  <si>
    <t>Bonds and other evidence of indebtednesss (Ratings refer to the rating of the instrument. In the event that the security is not rated, the rating of the Issuer applies.)</t>
  </si>
  <si>
    <r>
      <t>Non-Performing assets</t>
    </r>
    <r>
      <rPr>
        <b/>
        <vertAlign val="superscript"/>
        <sz val="10"/>
        <rFont val="Times New Roman"/>
        <family val="1"/>
      </rPr>
      <t>4</t>
    </r>
  </si>
  <si>
    <t>Subtotal Non-Performing assets</t>
  </si>
  <si>
    <t>RECEIVABLES</t>
  </si>
  <si>
    <t>Reinsurance recoverables from reinsurers:</t>
  </si>
  <si>
    <t xml:space="preserve">Unrated </t>
  </si>
  <si>
    <t>TOTAL MUTUAL FUNDS</t>
  </si>
  <si>
    <t xml:space="preserve">Debts due from non-financial subsidiaries, other non-financial entities controlled by the insurer and affiliates and associates of the insurer </t>
  </si>
  <si>
    <t xml:space="preserve">All Other Assets not described in either Schedule 2 or Schedule 4 and not required to be deducted </t>
  </si>
  <si>
    <r>
      <t>4</t>
    </r>
    <r>
      <rPr>
        <sz val="10"/>
        <rFont val="Times New Roman"/>
        <family val="1"/>
      </rPr>
      <t xml:space="preserve"> Non-performing is defined as being overdue more than 60 days. The risk factor shall be the risk factor for those assets if they were not overdue and an additional risk factor of 20%. This does not apply to mortgages.</t>
    </r>
  </si>
  <si>
    <r>
      <t xml:space="preserve">5 </t>
    </r>
    <r>
      <rPr>
        <sz val="10"/>
        <rFont val="Times New Roman"/>
        <family val="1"/>
      </rPr>
      <t>If there is exposure to counterparty risk, the risk factor shall be the higher of that relevant to the securities to be repurchased or sold or the counterparty. If there is no exposure to counterparty risk, the risk factor shall be that relevant to the securities to be repurchased or sold.</t>
    </r>
  </si>
  <si>
    <r>
      <t xml:space="preserve">7 </t>
    </r>
    <r>
      <rPr>
        <sz val="10"/>
        <rFont val="Times New Roman"/>
        <family val="1"/>
      </rPr>
      <t>Number of days outstanding shall be measured from the date that the request for payment with supporting evidence was first sent by the insurer to the third party, but in any event not later than sixty days from the date the insurer became aware of the incident that gave rise to the subrogation.</t>
    </r>
  </si>
  <si>
    <r>
      <rPr>
        <vertAlign val="superscript"/>
        <sz val="10"/>
        <rFont val="Times New Roman"/>
        <family val="1"/>
      </rPr>
      <t>8</t>
    </r>
    <r>
      <rPr>
        <sz val="10"/>
        <rFont val="Times New Roman"/>
        <family val="1"/>
      </rPr>
      <t xml:space="preserve"> Money market fund means a fund where 90% of the portfolio is invested in any or all of cash, cash equivalents  and other evidences of indebtedness that have a remaining term to maturity of not more than one year</t>
    </r>
  </si>
  <si>
    <r>
      <t>Liquidity and Operational Risk</t>
    </r>
    <r>
      <rPr>
        <vertAlign val="superscript"/>
        <sz val="10"/>
        <rFont val="Times New Roman"/>
        <family val="1"/>
      </rPr>
      <t>1</t>
    </r>
    <r>
      <rPr>
        <sz val="10"/>
        <rFont val="Times New Roman"/>
        <family val="1"/>
      </rPr>
      <t xml:space="preserve"> </t>
    </r>
  </si>
  <si>
    <r>
      <t>Guarantee Risk</t>
    </r>
    <r>
      <rPr>
        <vertAlign val="superscript"/>
        <sz val="10"/>
        <rFont val="Times New Roman"/>
        <family val="1"/>
      </rPr>
      <t>2</t>
    </r>
  </si>
  <si>
    <r>
      <t xml:space="preserve">Total Regulatory Capital Required                                                   </t>
    </r>
    <r>
      <rPr>
        <sz val="8"/>
        <rFont val="Times New Roman"/>
        <family val="1"/>
      </rPr>
      <t>sum of 1 to 11</t>
    </r>
  </si>
  <si>
    <t>Regulatory Capital Ratio: B/A * 100</t>
  </si>
  <si>
    <t xml:space="preserve">Net Tier 1 </t>
  </si>
  <si>
    <t>Net Tier 1 Ratio: C/A * 100</t>
  </si>
  <si>
    <r>
      <t xml:space="preserve">1 </t>
    </r>
    <r>
      <rPr>
        <sz val="10"/>
        <rFont val="Times New Roman"/>
        <family val="1"/>
      </rPr>
      <t>Applicable to investment linked insurance business - Risk charge shall be the value of the assets held by the insurer backing investment linked insurance business multiplied by a risk factor of 1% .</t>
    </r>
  </si>
  <si>
    <t xml:space="preserve">    Appropriated Surplus:</t>
  </si>
  <si>
    <t xml:space="preserve">      Participating</t>
  </si>
  <si>
    <t xml:space="preserve">      Non Participating</t>
  </si>
  <si>
    <t>Cash surrender value deficiencies calculated on an aggregate basis for each group of policies separately</t>
  </si>
  <si>
    <t>Negative reserves calculated policy by policy</t>
  </si>
  <si>
    <t>Cash surrender value deficiencies calculated on an aggregate basis for each group of policies separately x 75%</t>
  </si>
  <si>
    <t>Unrated regional, international and below “CCC+” asset backed securities</t>
  </si>
  <si>
    <r>
      <t>Subrogation aged more than 120 days</t>
    </r>
    <r>
      <rPr>
        <vertAlign val="superscript"/>
        <sz val="10"/>
        <rFont val="Times New Roman"/>
        <family val="1"/>
      </rPr>
      <t>6</t>
    </r>
  </si>
  <si>
    <t>TOTAL SUBSIDIARIES/AFFILIATES/ASSOCIATES</t>
  </si>
  <si>
    <t>TOTAL MISCELLANEOUS ITEMS</t>
  </si>
  <si>
    <t xml:space="preserve">Product Group </t>
  </si>
  <si>
    <t>Net Policy Liabilities</t>
  </si>
  <si>
    <t>Recalculated Net Policy Liabilities  Parallel + 1%</t>
  </si>
  <si>
    <t>Recalculated Net Policy Liabilities Parallel - 1%</t>
  </si>
  <si>
    <t>Liability (B-A)      Less                   Asset (H-G)</t>
  </si>
  <si>
    <t>Liability (C-A)      Less                   Asset (I-G)</t>
  </si>
  <si>
    <t>This risk charge does not apply to the assets and liabilities backing an insurer’s investment linked insurance business if:</t>
  </si>
  <si>
    <t>(a)  the assets are genuinely identifiable and valued at market value;</t>
  </si>
  <si>
    <t xml:space="preserve">(b)   investment returns are tracked; </t>
  </si>
  <si>
    <t xml:space="preserve">(c)  transfers into and out of the portfolio of assets occur at market value; and </t>
  </si>
  <si>
    <t>(d)  there is full pass through of investment returns to the policies and credited returns are not based on company's discretion.</t>
  </si>
  <si>
    <t>Type of Policy</t>
  </si>
  <si>
    <t>Health Insurance - Individual and Group</t>
  </si>
  <si>
    <t xml:space="preserve">Benefit period remaining - one year or less </t>
  </si>
  <si>
    <t xml:space="preserve">       Duration - two years or less </t>
  </si>
  <si>
    <t xml:space="preserve">      Duration - five years or less but more than two years</t>
  </si>
  <si>
    <t xml:space="preserve">      Duration - more than five years</t>
  </si>
  <si>
    <t>Benefit period remaining - two years or less but more than one year</t>
  </si>
  <si>
    <t xml:space="preserve">Benefit period remaining - more than two years </t>
  </si>
  <si>
    <r>
      <t>Recalculated Net Policy Liabilities</t>
    </r>
    <r>
      <rPr>
        <b/>
        <vertAlign val="superscript"/>
        <sz val="10"/>
        <rFont val="Times New Roman"/>
        <family val="1"/>
      </rPr>
      <t>1</t>
    </r>
  </si>
  <si>
    <r>
      <rPr>
        <vertAlign val="superscript"/>
        <sz val="10"/>
        <rFont val="Times New Roman"/>
        <family val="1"/>
      </rPr>
      <t xml:space="preserve">1 </t>
    </r>
    <r>
      <rPr>
        <sz val="10"/>
        <rFont val="Times New Roman"/>
        <family val="1"/>
      </rPr>
      <t>The net policy liabilities are to be recalculated using increased lapse margins for adverse deviation in accordance with the following  principles:</t>
    </r>
  </si>
  <si>
    <t xml:space="preserve">Net Policy Liabilities </t>
  </si>
  <si>
    <t>Adjustable premiums/adjustable interest credits, Universal life where the crediting rates are reasonably flexible</t>
  </si>
  <si>
    <t xml:space="preserve">FINANCIAL YEAR ENDING: </t>
  </si>
  <si>
    <t xml:space="preserve">FORM D1 - Balance Sheet </t>
  </si>
  <si>
    <t xml:space="preserve">          </t>
  </si>
  <si>
    <t>Liabilities</t>
  </si>
  <si>
    <t>TRINIDAD AND TOBAGO BUSINESS</t>
  </si>
  <si>
    <t>TOTAL BUSINESS</t>
  </si>
  <si>
    <t>QIS</t>
  </si>
  <si>
    <t>Insurance Act Accounts</t>
  </si>
  <si>
    <t>Long-Term Insurance Business</t>
  </si>
  <si>
    <t>All Other Classes of Business</t>
  </si>
  <si>
    <t>TOTAL</t>
  </si>
  <si>
    <t>Share Capital</t>
  </si>
  <si>
    <t xml:space="preserve">Issued and fully paid </t>
  </si>
  <si>
    <t>Preference Shares</t>
  </si>
  <si>
    <t>Share Premium Account</t>
  </si>
  <si>
    <t>Non- Admissable Assets Adjustment</t>
  </si>
  <si>
    <t>Unrealised Revaluation Reserves</t>
  </si>
  <si>
    <t xml:space="preserve">Retained Account </t>
  </si>
  <si>
    <t>Other (To be specified below):</t>
  </si>
  <si>
    <t>Total Capital and Reserves</t>
  </si>
  <si>
    <t>Insurance Funds</t>
  </si>
  <si>
    <t xml:space="preserve">Long-Term </t>
  </si>
  <si>
    <t>Life Surplus Account</t>
  </si>
  <si>
    <t xml:space="preserve">   Par</t>
  </si>
  <si>
    <t xml:space="preserve">   Non Par</t>
  </si>
  <si>
    <t>General Business</t>
  </si>
  <si>
    <t xml:space="preserve">     Unearned Premiums Reserve</t>
  </si>
  <si>
    <t xml:space="preserve">     Unexpired Risk Reserve</t>
  </si>
  <si>
    <t xml:space="preserve">     Outstanding Claims Reserve</t>
  </si>
  <si>
    <t xml:space="preserve">     IBNR reserves</t>
  </si>
  <si>
    <t>Reserve for Group rating Refund</t>
  </si>
  <si>
    <t>Outstanding commissions</t>
  </si>
  <si>
    <t>Amount due to reinsurers</t>
  </si>
  <si>
    <t>Bank Loans and overdrafts</t>
  </si>
  <si>
    <t>Annuities due and unpaid</t>
  </si>
  <si>
    <t xml:space="preserve">Provisions for unreported claims </t>
  </si>
  <si>
    <t xml:space="preserve">Deposits re policies </t>
  </si>
  <si>
    <t xml:space="preserve">Premiums paid in advance </t>
  </si>
  <si>
    <t xml:space="preserve">Unpaid  Policyholders dividends </t>
  </si>
  <si>
    <t>Accrued interest on policies</t>
  </si>
  <si>
    <t>Other Liabilities (to be specified)</t>
  </si>
  <si>
    <t xml:space="preserve">Total Liabilities </t>
  </si>
  <si>
    <t>1. Fixed Assets</t>
  </si>
  <si>
    <t>2. Loans</t>
  </si>
  <si>
    <t>3. Government Securities</t>
  </si>
  <si>
    <t>4. Company Securities</t>
  </si>
  <si>
    <t>5. Cash ( Including Fixed Deposits)</t>
  </si>
  <si>
    <t>6. Current Assets</t>
  </si>
  <si>
    <t>Total Assets</t>
  </si>
  <si>
    <t>Please enter name of Insurance Company here</t>
  </si>
  <si>
    <t>For the period ending</t>
  </si>
  <si>
    <t>dd/mm/yyyy</t>
  </si>
  <si>
    <t>Date submitted</t>
  </si>
  <si>
    <t>RECONCILIATION SHEET</t>
  </si>
  <si>
    <t>1)</t>
  </si>
  <si>
    <t>Reconciliation of Balance Sheet items</t>
  </si>
  <si>
    <t>Form D1 
QIS</t>
  </si>
  <si>
    <t>IFRS Financial Statements</t>
  </si>
  <si>
    <t>Difference</t>
  </si>
  <si>
    <t>Comments</t>
  </si>
  <si>
    <t>(a)</t>
  </si>
  <si>
    <t xml:space="preserve">Total Assets </t>
  </si>
  <si>
    <t>(b)</t>
  </si>
  <si>
    <t>Capital Available form QIS</t>
  </si>
  <si>
    <t xml:space="preserve">Difference </t>
  </si>
  <si>
    <t>(c)</t>
  </si>
  <si>
    <t>Gross Tier 1 Capital/Total Equity</t>
  </si>
  <si>
    <t>Report of the AA - Form I 
QIS</t>
  </si>
  <si>
    <t>(d)</t>
  </si>
  <si>
    <t xml:space="preserve">2) </t>
  </si>
  <si>
    <t xml:space="preserve">Reconciliation of policy liabilities </t>
  </si>
  <si>
    <t>Capital Available form 
QIS</t>
  </si>
  <si>
    <t xml:space="preserve">(a) </t>
  </si>
  <si>
    <t>Negative Reserves calculated policy by policy</t>
  </si>
  <si>
    <t xml:space="preserve">(b) </t>
  </si>
  <si>
    <t>Product Lines</t>
  </si>
  <si>
    <t>Asset Liability Mismatch Risk form QIS</t>
  </si>
  <si>
    <t>Group 1 With immediate participation in profits</t>
  </si>
  <si>
    <t>Group 2: With deferred participation in profits</t>
  </si>
  <si>
    <t>Group 3: Without participation in profits</t>
  </si>
  <si>
    <t xml:space="preserve">Group 4: Endowments </t>
  </si>
  <si>
    <t>Group 5: Annuities</t>
  </si>
  <si>
    <t>Group 6: Other Long Term Insurance Business</t>
  </si>
  <si>
    <t>Lapse risk form 
QIS</t>
  </si>
  <si>
    <t xml:space="preserve">Individual Life - Participating and Adjustable Premium </t>
  </si>
  <si>
    <t>Individual Life - Other policy series</t>
  </si>
  <si>
    <t>Interest Margin Pricing Risk form 
QIS</t>
  </si>
  <si>
    <t>Participating and non-participating with adjustable premiums, or adjustable interest credits</t>
  </si>
  <si>
    <t>Please note that:</t>
  </si>
  <si>
    <t>i.  Information highlighted in yellow has to be entered.</t>
  </si>
  <si>
    <t>ii. All differences not equal to zero will be highlighted in red.</t>
  </si>
  <si>
    <t>Change in reserves between QIS and IFRS Statements on account of QIS/CPPM req'ments, if applicable</t>
  </si>
  <si>
    <t>Form D1 
Ins Act Accounts</t>
  </si>
  <si>
    <t>Unearned Premiums Reserve</t>
  </si>
  <si>
    <t>Unexpired Risk Reserve</t>
  </si>
  <si>
    <t>Outstanding Claims Reserve</t>
  </si>
  <si>
    <t>IBNR reserve/Claims equalisation Reserve</t>
  </si>
  <si>
    <t>(e)</t>
  </si>
  <si>
    <t>2)</t>
  </si>
  <si>
    <t>Reconciliation of Income and Expense items</t>
  </si>
  <si>
    <t>Net Written Premium</t>
  </si>
  <si>
    <t>Line of Business</t>
  </si>
  <si>
    <t>Premium Adequacy Risk form 
QIS</t>
  </si>
  <si>
    <t xml:space="preserve">Form B1
Ins Act Accounts </t>
  </si>
  <si>
    <t>Property</t>
  </si>
  <si>
    <t>Liability</t>
  </si>
  <si>
    <t>Pecuniary Loss</t>
  </si>
  <si>
    <t>Outstanding Claim Risk form 
QIS</t>
  </si>
  <si>
    <r>
      <t>1</t>
    </r>
    <r>
      <rPr>
        <sz val="10"/>
        <rFont val="Times New Roman"/>
        <family val="1"/>
      </rPr>
      <t xml:space="preserve">Unrealised after-tax gains on real estate, prior to the date of commencement of the Insurance (Capital Adequacy) Regulations, 2015 i.e. for this QIS Dec 31, 2015, shall be treated as though they were realised as at that date </t>
    </r>
  </si>
  <si>
    <r>
      <t>2</t>
    </r>
    <r>
      <rPr>
        <sz val="10"/>
        <rFont val="Times New Roman"/>
        <family val="1"/>
      </rPr>
      <t>This amount shall not include the unrealized gains on real estate prior to the date of commencement of the Insurance (Capital Adequacy) Regulations, 2015 that have been grandfathered.</t>
    </r>
  </si>
  <si>
    <r>
      <t>3</t>
    </r>
    <r>
      <rPr>
        <sz val="10"/>
        <rFont val="Times New Roman"/>
        <family val="1"/>
      </rPr>
      <t>Unrealised after-tax gains on real estate, after the date of commencement of the Insurance (Capital Adequacy) Regulations, 2015 i.e. for this QIS Dec 31, 2015</t>
    </r>
  </si>
  <si>
    <r>
      <t>2</t>
    </r>
    <r>
      <rPr>
        <sz val="10"/>
        <rFont val="Times New Roman"/>
        <family val="1"/>
      </rPr>
      <t xml:space="preserve"> See Schedule 3 of the Insurance (Capital Adequacy) Regulations, 2015 for the equivalence ratings for credit rating agencies that are recognised by the Central Bank.</t>
    </r>
  </si>
  <si>
    <r>
      <t xml:space="preserve">3 </t>
    </r>
    <r>
      <rPr>
        <sz val="10"/>
        <rFont val="Times New Roman"/>
        <family val="1"/>
      </rPr>
      <t xml:space="preserve">Unrated bonds acquired prior to the commencement of the Insurance (Capital Adequacy) Regulations, 2015 i.e. for this QIS Dec 31, 2015, are grandfathered and a risk factor of 10% shall apply. </t>
    </r>
  </si>
  <si>
    <r>
      <t xml:space="preserve">6 </t>
    </r>
    <r>
      <rPr>
        <sz val="10"/>
        <rFont val="Times New Roman"/>
        <family val="1"/>
      </rPr>
      <t>See Schedule 13 of the Insurance (Capital Adequacy) Regulations, 2015 for the appropriate risk factor for the counterparty.</t>
    </r>
  </si>
  <si>
    <r>
      <t xml:space="preserve">1 </t>
    </r>
    <r>
      <rPr>
        <sz val="10"/>
        <rFont val="Times New Roman"/>
        <family val="1"/>
      </rPr>
      <t xml:space="preserve">Quoted common shares acquired prior to the commencement of the Insurance (Capital Adequacy) Regulations, 2015 i.e. for this QIS Dec 31, 2015, are grandfathered and a risk factor of 15% shall apply. </t>
    </r>
  </si>
  <si>
    <r>
      <t>1</t>
    </r>
    <r>
      <rPr>
        <sz val="10"/>
        <rFont val="Times New Roman"/>
        <family val="1"/>
      </rPr>
      <t xml:space="preserve"> See Schedule 13 of the Insurance (Capital Adequacy) Regulations, 2015 for the appropriate risk factor for the counterparty</t>
    </r>
  </si>
  <si>
    <t>Unrealized after-tax gains on real estate (prior to December 31, 2015)</t>
  </si>
  <si>
    <t>Unrealised Gains at Dec 31, 2015</t>
  </si>
  <si>
    <t>(dd/mm/yyyy)</t>
  </si>
  <si>
    <t>QUOTED COMMON SHARES VALUATION FORM</t>
  </si>
  <si>
    <t>Quoted common shares (acquired prior to December 31, 2015)</t>
  </si>
  <si>
    <t>No. of shares</t>
  </si>
  <si>
    <t>Market Price</t>
  </si>
  <si>
    <t>7. Other Assets (to be specified)</t>
  </si>
  <si>
    <t>QIS  (Default+Volatility+
Deductions from Total Cap Available + Non-permissible assets)</t>
  </si>
  <si>
    <r>
      <t xml:space="preserve">2 </t>
    </r>
    <r>
      <rPr>
        <sz val="10"/>
        <rFont val="Times New Roman"/>
        <family val="1"/>
      </rPr>
      <t>Risk charge shall be no less than 5% of the reserves held for the guarantees</t>
    </r>
  </si>
  <si>
    <t>QIS (Same as reported in IFRS Statements)</t>
  </si>
  <si>
    <t>Insurance Fund-LT/Net policy liabilities</t>
  </si>
  <si>
    <t>Total Insurance Funds-Gen Business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</si>
</sst>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T$&quot;#,##0_);\(&quot;TT$&quot;#,##0\)"/>
    <numFmt numFmtId="165" formatCode="&quot;TT$&quot;#,##0_);[Red]\(&quot;TT$&quot;#,##0\)"/>
    <numFmt numFmtId="166" formatCode="&quot;TT$&quot;#,##0.00_);\(&quot;TT$&quot;#,##0.00\)"/>
    <numFmt numFmtId="167" formatCode="&quot;TT$&quot;#,##0.00_);[Red]\(&quot;TT$&quot;#,##0.00\)"/>
    <numFmt numFmtId="168" formatCode="_(&quot;TT$&quot;* #,##0_);_(&quot;TT$&quot;* \(#,##0\);_(&quot;TT$&quot;* &quot;-&quot;_);_(@_)"/>
    <numFmt numFmtId="169" formatCode="_(&quot;TT$&quot;* #,##0.00_);_(&quot;TT$&quot;* \(#,##0.00\);_(&quot;T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
    <numFmt numFmtId="180" formatCode="0.00000"/>
    <numFmt numFmtId="181" formatCode="0.000"/>
    <numFmt numFmtId="182" formatCode="_(* #,##0.000_);_(* \(#,##0.000\);_(* &quot;-&quot;??_);_(@_)"/>
    <numFmt numFmtId="183" formatCode="_(* #,##0.0000_);_(* \(#,##0.0000\);_(* &quot;-&quot;??_);_(@_)"/>
    <numFmt numFmtId="184" formatCode="_(* #,##0.00000_);_(* \(#,##0.00000\);_(* &quot;-&quot;??_);_(@_)"/>
    <numFmt numFmtId="185" formatCode="_(* #,##0.00000_);_(* \(#,##0.00000\);_(* &quot;-&quot;?????_);_(@_)"/>
    <numFmt numFmtId="186" formatCode="_(* #,##0.000000_);_(* \(#,##0.000000\);_(* &quot;-&quot;?????_);_(@_)"/>
    <numFmt numFmtId="187" formatCode="_(* #,##0.000000_);_(* \(#,##0.000000\);_(* &quot;-&quot;??_);_(@_)"/>
    <numFmt numFmtId="188" formatCode="_(* #,##0.0_);_(* \(#,##0.0\);_(* &quot;-&quot;??_);_(@_)"/>
    <numFmt numFmtId="189" formatCode="_(* #,##0_);_(* \(#,##0\);_(* &quot;-&quot;??_);_(@_)"/>
    <numFmt numFmtId="190" formatCode="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_(* #,##0.000_);_(* \(#,##0.000\);_(* &quot;-&quot;???_);_(@_)"/>
    <numFmt numFmtId="199" formatCode="0.000%"/>
    <numFmt numFmtId="200" formatCode="_(* #,##0.0_);_(* \(#,##0.0\);_(* &quot;-&quot;?_);_(@_)"/>
    <numFmt numFmtId="201" formatCode="#,##0.0000"/>
    <numFmt numFmtId="202" formatCode="&quot;Yes&quot;;&quot;Yes&quot;;&quot;No&quot;"/>
    <numFmt numFmtId="203" formatCode="&quot;True&quot;;&quot;True&quot;;&quot;False&quot;"/>
    <numFmt numFmtId="204" formatCode="&quot;On&quot;;&quot;On&quot;;&quot;Off&quot;"/>
    <numFmt numFmtId="205" formatCode="[$€-2]\ #,##0.00_);[Red]\([$€-2]\ #,##0.00\)"/>
    <numFmt numFmtId="206" formatCode="m/d/yyyy;@"/>
    <numFmt numFmtId="207" formatCode="[$-409]d\-mmm\-yyyy;@"/>
    <numFmt numFmtId="208" formatCode="#,##0_);[Red]\-#,##0_)"/>
    <numFmt numFmtId="209" formatCode="[$-409]dddd\,\ mmmm\ dd\,\ yyyy"/>
    <numFmt numFmtId="210" formatCode="dd/mm/yyyy;@"/>
  </numFmts>
  <fonts count="68">
    <font>
      <sz val="10"/>
      <name val="Arial"/>
      <family val="0"/>
    </font>
    <font>
      <sz val="8"/>
      <name val="Arial"/>
      <family val="2"/>
    </font>
    <font>
      <u val="single"/>
      <sz val="10"/>
      <color indexed="12"/>
      <name val="Arial"/>
      <family val="2"/>
    </font>
    <font>
      <u val="single"/>
      <sz val="10"/>
      <color indexed="36"/>
      <name val="Arial"/>
      <family val="2"/>
    </font>
    <font>
      <b/>
      <sz val="14"/>
      <name val="Times New Roman"/>
      <family val="1"/>
    </font>
    <font>
      <sz val="10"/>
      <name val="Times New Roman"/>
      <family val="1"/>
    </font>
    <font>
      <b/>
      <sz val="12"/>
      <name val="Times New Roman"/>
      <family val="1"/>
    </font>
    <font>
      <b/>
      <sz val="10"/>
      <name val="Times New Roman"/>
      <family val="1"/>
    </font>
    <font>
      <sz val="10"/>
      <color indexed="10"/>
      <name val="Times New Roman"/>
      <family val="1"/>
    </font>
    <font>
      <sz val="8"/>
      <name val="Times New Roman"/>
      <family val="1"/>
    </font>
    <font>
      <b/>
      <u val="single"/>
      <sz val="12"/>
      <name val="Times New Roman"/>
      <family val="1"/>
    </font>
    <font>
      <b/>
      <sz val="10"/>
      <color indexed="12"/>
      <name val="Times New Roman"/>
      <family val="1"/>
    </font>
    <font>
      <sz val="10"/>
      <color indexed="12"/>
      <name val="Times New Roman"/>
      <family val="1"/>
    </font>
    <font>
      <vertAlign val="superscript"/>
      <sz val="10"/>
      <name val="Times New Roman"/>
      <family val="1"/>
    </font>
    <font>
      <sz val="12"/>
      <name val="Times New Roman"/>
      <family val="1"/>
    </font>
    <font>
      <b/>
      <sz val="11"/>
      <name val="Times New Roman"/>
      <family val="1"/>
    </font>
    <font>
      <b/>
      <u val="single"/>
      <sz val="14"/>
      <name val="Times New Roman"/>
      <family val="1"/>
    </font>
    <font>
      <b/>
      <vertAlign val="superscript"/>
      <sz val="11"/>
      <name val="Times New Roman"/>
      <family val="1"/>
    </font>
    <font>
      <sz val="11"/>
      <name val="Times New Roman"/>
      <family val="1"/>
    </font>
    <font>
      <b/>
      <sz val="14"/>
      <color indexed="12"/>
      <name val="Times New Roman"/>
      <family val="1"/>
    </font>
    <font>
      <b/>
      <sz val="10"/>
      <color indexed="10"/>
      <name val="Times New Roman"/>
      <family val="1"/>
    </font>
    <font>
      <sz val="12"/>
      <color indexed="12"/>
      <name val="Times New Roman"/>
      <family val="1"/>
    </font>
    <font>
      <u val="single"/>
      <sz val="10"/>
      <name val="Times New Roman"/>
      <family val="1"/>
    </font>
    <font>
      <i/>
      <sz val="10"/>
      <name val="Times New Roman"/>
      <family val="1"/>
    </font>
    <font>
      <b/>
      <vertAlign val="superscript"/>
      <sz val="10"/>
      <name val="Times New Roman"/>
      <family val="1"/>
    </font>
    <font>
      <b/>
      <sz val="10"/>
      <name val="Arial"/>
      <family val="2"/>
    </font>
    <font>
      <sz val="10"/>
      <color indexed="8"/>
      <name val="Arial"/>
      <family val="2"/>
    </font>
    <font>
      <sz val="14"/>
      <name val="Times New Roman"/>
      <family val="1"/>
    </font>
    <font>
      <b/>
      <sz val="10"/>
      <color indexed="8"/>
      <name val="Times New Roman"/>
      <family val="1"/>
    </font>
    <font>
      <b/>
      <sz val="20"/>
      <name val="Times New Roman"/>
      <family val="1"/>
    </font>
    <font>
      <b/>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indexed="3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hair"/>
      <bottom style="hair"/>
    </border>
    <border>
      <left style="thin"/>
      <right style="thin"/>
      <top style="hair"/>
      <bottom/>
    </border>
    <border>
      <left style="thin"/>
      <right style="thin"/>
      <top/>
      <bottom style="hair"/>
    </border>
    <border>
      <left style="thin"/>
      <right/>
      <top style="hair"/>
      <bottom style="thin"/>
    </border>
    <border>
      <left style="thin"/>
      <right style="thin"/>
      <top style="hair"/>
      <bottom style="thin"/>
    </border>
    <border>
      <left style="thin"/>
      <right style="thin"/>
      <top style="thin"/>
      <bottom style="double"/>
    </border>
    <border>
      <left style="medium"/>
      <right/>
      <top/>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208" fontId="26" fillId="31" borderId="6" applyAlignment="0">
      <protection locked="0"/>
    </xf>
    <xf numFmtId="49" fontId="0" fillId="32" borderId="0" applyBorder="0">
      <alignment horizontal="left"/>
      <protection locked="0"/>
    </xf>
    <xf numFmtId="0" fontId="60" fillId="0" borderId="7" applyNumberFormat="0" applyFill="0" applyAlignment="0" applyProtection="0"/>
    <xf numFmtId="0" fontId="61"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4" borderId="8" applyNumberFormat="0" applyFont="0" applyAlignment="0" applyProtection="0"/>
    <xf numFmtId="0" fontId="62"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1" fontId="25" fillId="35" borderId="0" applyNumberFormat="0" applyFont="0" applyBorder="0" applyAlignment="0">
      <protection/>
    </xf>
    <xf numFmtId="0" fontId="0" fillId="32" borderId="6" applyNumberFormat="0" applyAlignment="0">
      <protection/>
    </xf>
    <xf numFmtId="0" fontId="63" fillId="0" borderId="0" applyNumberForma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cellStyleXfs>
  <cellXfs count="641">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0" borderId="6" xfId="0" applyFont="1" applyBorder="1" applyAlignment="1">
      <alignment/>
    </xf>
    <xf numFmtId="0" fontId="7" fillId="0" borderId="6" xfId="0" applyFont="1" applyBorder="1" applyAlignment="1">
      <alignment/>
    </xf>
    <xf numFmtId="0" fontId="5" fillId="0" borderId="6" xfId="0" applyFont="1" applyBorder="1" applyAlignment="1">
      <alignment horizontal="left" indent="1"/>
    </xf>
    <xf numFmtId="0" fontId="8" fillId="0" borderId="0" xfId="0" applyFont="1" applyAlignment="1">
      <alignment/>
    </xf>
    <xf numFmtId="37" fontId="5" fillId="0" borderId="0" xfId="0" applyNumberFormat="1" applyFont="1" applyAlignment="1">
      <alignment/>
    </xf>
    <xf numFmtId="189" fontId="5" fillId="0" borderId="6" xfId="42" applyNumberFormat="1" applyFont="1" applyBorder="1" applyAlignment="1">
      <alignment/>
    </xf>
    <xf numFmtId="0" fontId="5" fillId="36" borderId="6" xfId="0" applyFont="1" applyFill="1" applyBorder="1" applyAlignment="1">
      <alignment/>
    </xf>
    <xf numFmtId="3" fontId="5" fillId="0" borderId="6" xfId="0" applyNumberFormat="1" applyFont="1" applyBorder="1" applyAlignment="1">
      <alignment/>
    </xf>
    <xf numFmtId="0" fontId="5" fillId="0" borderId="0" xfId="0" applyFont="1" applyBorder="1" applyAlignment="1">
      <alignment/>
    </xf>
    <xf numFmtId="0" fontId="5" fillId="0" borderId="6" xfId="0" applyFont="1" applyBorder="1" applyAlignment="1">
      <alignment horizontal="left" indent="2"/>
    </xf>
    <xf numFmtId="0" fontId="5" fillId="0" borderId="0" xfId="0" applyFont="1" applyAlignment="1">
      <alignment horizontal="center"/>
    </xf>
    <xf numFmtId="0" fontId="5" fillId="0" borderId="6" xfId="0" applyFont="1" applyFill="1" applyBorder="1" applyAlignment="1">
      <alignment/>
    </xf>
    <xf numFmtId="0" fontId="5" fillId="0" borderId="6" xfId="0" applyFont="1" applyFill="1" applyBorder="1" applyAlignment="1">
      <alignment horizontal="left" indent="1"/>
    </xf>
    <xf numFmtId="0" fontId="7" fillId="0" borderId="6" xfId="0" applyFont="1" applyBorder="1" applyAlignment="1">
      <alignment horizontal="center"/>
    </xf>
    <xf numFmtId="0" fontId="5" fillId="0" borderId="6" xfId="0" applyFont="1" applyBorder="1" applyAlignment="1">
      <alignment horizontal="center"/>
    </xf>
    <xf numFmtId="0" fontId="16" fillId="0" borderId="0" xfId="0" applyFont="1" applyAlignment="1">
      <alignment horizontal="center"/>
    </xf>
    <xf numFmtId="0" fontId="15" fillId="0" borderId="11" xfId="0" applyFont="1" applyBorder="1" applyAlignment="1">
      <alignment horizontal="center"/>
    </xf>
    <xf numFmtId="10" fontId="5" fillId="0" borderId="6" xfId="76" applyNumberFormat="1" applyFont="1" applyFill="1" applyBorder="1" applyAlignment="1">
      <alignment/>
    </xf>
    <xf numFmtId="3" fontId="5" fillId="36" borderId="6" xfId="0" applyNumberFormat="1" applyFont="1" applyFill="1" applyBorder="1" applyAlignment="1">
      <alignment/>
    </xf>
    <xf numFmtId="3" fontId="5" fillId="0" borderId="6" xfId="0" applyNumberFormat="1" applyFont="1" applyFill="1" applyBorder="1" applyAlignment="1">
      <alignment/>
    </xf>
    <xf numFmtId="10" fontId="5" fillId="0" borderId="6" xfId="0" applyNumberFormat="1" applyFont="1" applyFill="1" applyBorder="1" applyAlignment="1">
      <alignment/>
    </xf>
    <xf numFmtId="0" fontId="7" fillId="0" borderId="6" xfId="0" applyFont="1" applyFill="1" applyBorder="1" applyAlignment="1">
      <alignment/>
    </xf>
    <xf numFmtId="3" fontId="5" fillId="0" borderId="0" xfId="0" applyNumberFormat="1" applyFont="1" applyAlignment="1">
      <alignment/>
    </xf>
    <xf numFmtId="9" fontId="5" fillId="36" borderId="6" xfId="76" applyFont="1" applyFill="1" applyBorder="1" applyAlignment="1">
      <alignment/>
    </xf>
    <xf numFmtId="9" fontId="5" fillId="0" borderId="6" xfId="76" applyFont="1" applyFill="1" applyBorder="1" applyAlignment="1">
      <alignment/>
    </xf>
    <xf numFmtId="0" fontId="5" fillId="0" borderId="6" xfId="0" applyFont="1" applyBorder="1" applyAlignment="1">
      <alignment horizontal="left" indent="3"/>
    </xf>
    <xf numFmtId="0" fontId="7" fillId="0" borderId="6" xfId="0" applyFont="1" applyBorder="1" applyAlignment="1">
      <alignment horizontal="left"/>
    </xf>
    <xf numFmtId="0" fontId="15" fillId="0" borderId="0" xfId="0" applyFont="1" applyBorder="1" applyAlignment="1">
      <alignment horizontal="left" wrapText="1"/>
    </xf>
    <xf numFmtId="0" fontId="15" fillId="0" borderId="0" xfId="0" applyFont="1" applyFill="1" applyBorder="1" applyAlignment="1">
      <alignment horizontal="left" wrapText="1"/>
    </xf>
    <xf numFmtId="0" fontId="15" fillId="0" borderId="0" xfId="0" applyFont="1" applyFill="1" applyBorder="1" applyAlignment="1">
      <alignment horizontal="center"/>
    </xf>
    <xf numFmtId="0" fontId="5" fillId="0" borderId="0" xfId="0" applyFont="1" applyFill="1" applyAlignment="1">
      <alignment/>
    </xf>
    <xf numFmtId="178" fontId="15" fillId="0" borderId="0" xfId="0" applyNumberFormat="1" applyFont="1" applyBorder="1" applyAlignment="1">
      <alignment horizontal="center"/>
    </xf>
    <xf numFmtId="0" fontId="15" fillId="0" borderId="0" xfId="0" applyFont="1" applyBorder="1" applyAlignment="1">
      <alignment horizontal="center"/>
    </xf>
    <xf numFmtId="189" fontId="5" fillId="0" borderId="0" xfId="0" applyNumberFormat="1" applyFont="1" applyAlignment="1">
      <alignment/>
    </xf>
    <xf numFmtId="0" fontId="12" fillId="0" borderId="0" xfId="0" applyFont="1" applyAlignment="1">
      <alignment/>
    </xf>
    <xf numFmtId="189" fontId="8" fillId="0" borderId="0" xfId="0" applyNumberFormat="1" applyFont="1" applyAlignment="1">
      <alignment/>
    </xf>
    <xf numFmtId="201" fontId="5" fillId="0" borderId="6" xfId="0" applyNumberFormat="1" applyFont="1" applyFill="1" applyBorder="1" applyAlignment="1">
      <alignment/>
    </xf>
    <xf numFmtId="3" fontId="5" fillId="37" borderId="6" xfId="0" applyNumberFormat="1" applyFont="1" applyFill="1" applyBorder="1" applyAlignment="1">
      <alignment/>
    </xf>
    <xf numFmtId="181" fontId="5" fillId="0" borderId="6" xfId="0" applyNumberFormat="1" applyFont="1" applyBorder="1" applyAlignment="1">
      <alignment/>
    </xf>
    <xf numFmtId="0" fontId="7" fillId="36" borderId="6" xfId="0" applyFont="1" applyFill="1" applyBorder="1" applyAlignment="1">
      <alignment/>
    </xf>
    <xf numFmtId="0" fontId="7" fillId="0" borderId="6" xfId="0" applyFont="1" applyBorder="1" applyAlignment="1">
      <alignment horizontal="left" wrapText="1"/>
    </xf>
    <xf numFmtId="0" fontId="5" fillId="0" borderId="6" xfId="0" applyFont="1" applyBorder="1" applyAlignment="1">
      <alignment horizontal="left" wrapText="1"/>
    </xf>
    <xf numFmtId="0" fontId="5" fillId="0" borderId="12" xfId="0" applyFont="1" applyBorder="1" applyAlignment="1">
      <alignment horizontal="left" wrapText="1"/>
    </xf>
    <xf numFmtId="0" fontId="7" fillId="36" borderId="6" xfId="0" applyFont="1" applyFill="1" applyBorder="1" applyAlignment="1">
      <alignment horizontal="center"/>
    </xf>
    <xf numFmtId="0" fontId="5" fillId="36" borderId="6" xfId="0" applyFont="1" applyFill="1" applyBorder="1" applyAlignment="1">
      <alignment horizontal="right"/>
    </xf>
    <xf numFmtId="0" fontId="6" fillId="0" borderId="0" xfId="0" applyFont="1" applyBorder="1" applyAlignment="1">
      <alignment horizontal="left"/>
    </xf>
    <xf numFmtId="184" fontId="5" fillId="0" borderId="0" xfId="42" applyNumberFormat="1" applyFont="1" applyAlignment="1">
      <alignment/>
    </xf>
    <xf numFmtId="0" fontId="7" fillId="0" borderId="13" xfId="0" applyFont="1" applyFill="1" applyBorder="1" applyAlignment="1">
      <alignment horizontal="left"/>
    </xf>
    <xf numFmtId="0" fontId="5" fillId="0" borderId="13" xfId="0" applyFont="1" applyFill="1" applyBorder="1" applyAlignment="1">
      <alignment horizontal="right"/>
    </xf>
    <xf numFmtId="180" fontId="5" fillId="0" borderId="6" xfId="0" applyNumberFormat="1" applyFont="1" applyBorder="1" applyAlignment="1">
      <alignment/>
    </xf>
    <xf numFmtId="0" fontId="19" fillId="0" borderId="0" xfId="0" applyFont="1" applyAlignment="1">
      <alignment/>
    </xf>
    <xf numFmtId="3" fontId="12" fillId="0" borderId="0" xfId="0" applyNumberFormat="1" applyFont="1" applyAlignment="1">
      <alignment/>
    </xf>
    <xf numFmtId="0" fontId="20" fillId="0" borderId="0" xfId="0" applyFont="1" applyAlignment="1">
      <alignment/>
    </xf>
    <xf numFmtId="0" fontId="21" fillId="0" borderId="0" xfId="0" applyFont="1" applyAlignment="1">
      <alignment/>
    </xf>
    <xf numFmtId="189" fontId="5" fillId="0" borderId="0" xfId="42" applyNumberFormat="1" applyFont="1" applyAlignment="1">
      <alignment/>
    </xf>
    <xf numFmtId="0" fontId="22" fillId="0" borderId="0" xfId="0" applyFont="1" applyAlignment="1">
      <alignment/>
    </xf>
    <xf numFmtId="0" fontId="6" fillId="0" borderId="0" xfId="0" applyFont="1" applyFill="1" applyBorder="1" applyAlignment="1">
      <alignment horizontal="left"/>
    </xf>
    <xf numFmtId="9" fontId="5" fillId="0" borderId="0" xfId="76" applyFont="1" applyBorder="1" applyAlignment="1">
      <alignment/>
    </xf>
    <xf numFmtId="3" fontId="7" fillId="0" borderId="0" xfId="0" applyNumberFormat="1" applyFont="1" applyFill="1" applyBorder="1" applyAlignment="1">
      <alignment/>
    </xf>
    <xf numFmtId="2" fontId="5" fillId="0" borderId="6" xfId="0" applyNumberFormat="1" applyFont="1" applyBorder="1" applyAlignment="1">
      <alignment horizontal="center"/>
    </xf>
    <xf numFmtId="3" fontId="5" fillId="0" borderId="6" xfId="0" applyNumberFormat="1" applyFont="1" applyFill="1" applyBorder="1" applyAlignment="1">
      <alignment horizontal="center"/>
    </xf>
    <xf numFmtId="0" fontId="6" fillId="36" borderId="12" xfId="0" applyFont="1" applyFill="1" applyBorder="1" applyAlignment="1">
      <alignment horizontal="left"/>
    </xf>
    <xf numFmtId="0" fontId="5" fillId="36" borderId="6" xfId="0" applyFont="1" applyFill="1" applyBorder="1" applyAlignment="1">
      <alignment horizontal="center"/>
    </xf>
    <xf numFmtId="0" fontId="5" fillId="0" borderId="6" xfId="0" applyFont="1" applyBorder="1" applyAlignment="1">
      <alignment horizontal="left" vertical="top"/>
    </xf>
    <xf numFmtId="189" fontId="5" fillId="36" borderId="6" xfId="0" applyNumberFormat="1" applyFont="1" applyFill="1" applyBorder="1" applyAlignment="1">
      <alignment/>
    </xf>
    <xf numFmtId="189" fontId="5" fillId="36" borderId="6" xfId="42" applyNumberFormat="1" applyFont="1" applyFill="1" applyBorder="1" applyAlignment="1">
      <alignment/>
    </xf>
    <xf numFmtId="0" fontId="6" fillId="36" borderId="6" xfId="0" applyFont="1" applyFill="1" applyBorder="1" applyAlignment="1">
      <alignment/>
    </xf>
    <xf numFmtId="3" fontId="7" fillId="36" borderId="6" xfId="0" applyNumberFormat="1" applyFont="1" applyFill="1" applyBorder="1" applyAlignment="1">
      <alignment/>
    </xf>
    <xf numFmtId="184" fontId="5" fillId="0" borderId="0" xfId="42" applyNumberFormat="1" applyFont="1" applyFill="1" applyAlignment="1">
      <alignment/>
    </xf>
    <xf numFmtId="201" fontId="5" fillId="0" borderId="6" xfId="0" applyNumberFormat="1" applyFont="1" applyFill="1" applyBorder="1" applyAlignment="1">
      <alignment horizontal="right"/>
    </xf>
    <xf numFmtId="179" fontId="5" fillId="0" borderId="6" xfId="0" applyNumberFormat="1" applyFont="1" applyFill="1" applyBorder="1" applyAlignment="1">
      <alignment/>
    </xf>
    <xf numFmtId="1" fontId="7" fillId="0" borderId="0" xfId="0" applyNumberFormat="1" applyFont="1" applyFill="1" applyBorder="1" applyAlignment="1">
      <alignment/>
    </xf>
    <xf numFmtId="189" fontId="4" fillId="36" borderId="6" xfId="0" applyNumberFormat="1" applyFont="1" applyFill="1" applyBorder="1" applyAlignment="1">
      <alignment horizontal="left"/>
    </xf>
    <xf numFmtId="189" fontId="4" fillId="36" borderId="13" xfId="0" applyNumberFormat="1" applyFont="1" applyFill="1" applyBorder="1" applyAlignment="1">
      <alignment horizontal="left"/>
    </xf>
    <xf numFmtId="189" fontId="5" fillId="36" borderId="13" xfId="0" applyNumberFormat="1" applyFont="1" applyFill="1" applyBorder="1" applyAlignment="1">
      <alignment horizontal="left"/>
    </xf>
    <xf numFmtId="0" fontId="6" fillId="36" borderId="12" xfId="0" applyFont="1" applyFill="1" applyBorder="1" applyAlignment="1">
      <alignment/>
    </xf>
    <xf numFmtId="0" fontId="5" fillId="37" borderId="0" xfId="0" applyFont="1" applyFill="1" applyAlignment="1">
      <alignment/>
    </xf>
    <xf numFmtId="189" fontId="7" fillId="0" borderId="0" xfId="42" applyNumberFormat="1" applyFont="1" applyFill="1" applyBorder="1" applyAlignment="1">
      <alignment/>
    </xf>
    <xf numFmtId="0" fontId="22" fillId="37" borderId="0" xfId="0" applyFont="1" applyFill="1" applyAlignment="1">
      <alignment/>
    </xf>
    <xf numFmtId="0" fontId="6" fillId="37" borderId="0" xfId="0" applyFont="1" applyFill="1" applyBorder="1" applyAlignment="1">
      <alignment horizontal="left"/>
    </xf>
    <xf numFmtId="3" fontId="7" fillId="37" borderId="0" xfId="0" applyNumberFormat="1" applyFont="1" applyFill="1" applyBorder="1" applyAlignment="1">
      <alignment/>
    </xf>
    <xf numFmtId="9" fontId="5" fillId="37" borderId="0" xfId="0" applyNumberFormat="1" applyFont="1" applyFill="1" applyAlignment="1">
      <alignment/>
    </xf>
    <xf numFmtId="0" fontId="4" fillId="37" borderId="0" xfId="0" applyFont="1" applyFill="1" applyAlignment="1">
      <alignment horizontal="center"/>
    </xf>
    <xf numFmtId="3" fontId="5" fillId="0" borderId="6" xfId="0" applyNumberFormat="1" applyFont="1" applyBorder="1" applyAlignment="1" applyProtection="1">
      <alignment/>
      <protection locked="0"/>
    </xf>
    <xf numFmtId="3" fontId="5" fillId="0" borderId="6" xfId="0" applyNumberFormat="1" applyFont="1" applyFill="1" applyBorder="1" applyAlignment="1" applyProtection="1">
      <alignment/>
      <protection locked="0"/>
    </xf>
    <xf numFmtId="3" fontId="5" fillId="36" borderId="6" xfId="0" applyNumberFormat="1" applyFont="1" applyFill="1" applyBorder="1" applyAlignment="1" applyProtection="1">
      <alignment/>
      <protection locked="0"/>
    </xf>
    <xf numFmtId="0" fontId="5" fillId="0" borderId="0" xfId="0" applyFont="1" applyFill="1" applyBorder="1" applyAlignment="1">
      <alignment/>
    </xf>
    <xf numFmtId="3" fontId="5" fillId="37" borderId="6" xfId="0" applyNumberFormat="1" applyFont="1" applyFill="1" applyBorder="1" applyAlignment="1" applyProtection="1">
      <alignment/>
      <protection locked="0"/>
    </xf>
    <xf numFmtId="0" fontId="5" fillId="0" borderId="12" xfId="0" applyFont="1" applyFill="1" applyBorder="1" applyAlignment="1">
      <alignment horizontal="left"/>
    </xf>
    <xf numFmtId="0" fontId="12" fillId="0" borderId="14" xfId="0" applyFont="1" applyBorder="1" applyAlignment="1">
      <alignment horizontal="right"/>
    </xf>
    <xf numFmtId="3" fontId="5" fillId="0" borderId="0" xfId="0" applyNumberFormat="1" applyFont="1" applyFill="1" applyBorder="1" applyAlignment="1" applyProtection="1">
      <alignment/>
      <protection locked="0"/>
    </xf>
    <xf numFmtId="0" fontId="5" fillId="0" borderId="0" xfId="0" applyFont="1" applyAlignment="1">
      <alignment wrapText="1"/>
    </xf>
    <xf numFmtId="0" fontId="5" fillId="0" borderId="15" xfId="0" applyFont="1" applyBorder="1" applyAlignment="1">
      <alignment wrapText="1"/>
    </xf>
    <xf numFmtId="0" fontId="15" fillId="0" borderId="0" xfId="0" applyFont="1" applyBorder="1" applyAlignment="1">
      <alignment horizontal="center" wrapText="1"/>
    </xf>
    <xf numFmtId="180" fontId="5" fillId="36" borderId="6" xfId="0" applyNumberFormat="1" applyFont="1" applyFill="1" applyBorder="1" applyAlignment="1">
      <alignment/>
    </xf>
    <xf numFmtId="180" fontId="5" fillId="0" borderId="13" xfId="0" applyNumberFormat="1" applyFont="1" applyFill="1" applyBorder="1" applyAlignment="1">
      <alignment horizontal="right"/>
    </xf>
    <xf numFmtId="189" fontId="5" fillId="38" borderId="6" xfId="42" applyNumberFormat="1" applyFont="1" applyFill="1" applyBorder="1" applyAlignment="1">
      <alignment/>
    </xf>
    <xf numFmtId="179" fontId="5" fillId="0" borderId="6" xfId="0" applyNumberFormat="1" applyFont="1" applyBorder="1" applyAlignment="1">
      <alignment/>
    </xf>
    <xf numFmtId="0" fontId="11" fillId="0" borderId="14" xfId="0" applyFont="1" applyBorder="1" applyAlignment="1">
      <alignment horizontal="center"/>
    </xf>
    <xf numFmtId="0" fontId="12" fillId="0" borderId="14" xfId="0" applyFont="1" applyFill="1" applyBorder="1" applyAlignment="1">
      <alignment horizontal="right"/>
    </xf>
    <xf numFmtId="0" fontId="12" fillId="0" borderId="14" xfId="0" applyFont="1" applyBorder="1" applyAlignment="1">
      <alignment horizontal="right" wrapText="1"/>
    </xf>
    <xf numFmtId="0" fontId="7" fillId="0" borderId="0" xfId="0" applyFont="1" applyAlignment="1">
      <alignment/>
    </xf>
    <xf numFmtId="0" fontId="5" fillId="0" borderId="0" xfId="69" applyFont="1">
      <alignment/>
      <protection/>
    </xf>
    <xf numFmtId="0" fontId="5" fillId="37" borderId="0" xfId="69" applyFont="1" applyFill="1">
      <alignment/>
      <protection/>
    </xf>
    <xf numFmtId="189" fontId="5" fillId="0" borderId="6" xfId="69" applyNumberFormat="1" applyFont="1" applyBorder="1" applyProtection="1">
      <alignment/>
      <protection locked="0"/>
    </xf>
    <xf numFmtId="0" fontId="5" fillId="0" borderId="0" xfId="69" applyFont="1" applyBorder="1">
      <alignment/>
      <protection/>
    </xf>
    <xf numFmtId="189" fontId="5" fillId="0" borderId="0" xfId="69" applyNumberFormat="1" applyFont="1" applyBorder="1" applyProtection="1">
      <alignment/>
      <protection locked="0"/>
    </xf>
    <xf numFmtId="0" fontId="5" fillId="0" borderId="0" xfId="69" applyFont="1" applyBorder="1" applyAlignment="1">
      <alignment horizontal="left" indent="1"/>
      <protection/>
    </xf>
    <xf numFmtId="0" fontId="5" fillId="37" borderId="0" xfId="69" applyFont="1" applyFill="1" applyBorder="1">
      <alignment/>
      <protection/>
    </xf>
    <xf numFmtId="189" fontId="5" fillId="37" borderId="0" xfId="69" applyNumberFormat="1" applyFont="1" applyFill="1" applyBorder="1">
      <alignment/>
      <protection/>
    </xf>
    <xf numFmtId="0" fontId="6" fillId="36" borderId="12" xfId="69" applyFont="1" applyFill="1" applyBorder="1" applyAlignment="1">
      <alignment/>
      <protection/>
    </xf>
    <xf numFmtId="0" fontId="10" fillId="0" borderId="0" xfId="69" applyFont="1" applyFill="1" applyBorder="1" applyAlignment="1">
      <alignment/>
      <protection/>
    </xf>
    <xf numFmtId="0" fontId="22" fillId="0" borderId="0" xfId="69" applyFont="1">
      <alignment/>
      <protection/>
    </xf>
    <xf numFmtId="0" fontId="5" fillId="37" borderId="0" xfId="69" applyFont="1" applyFill="1" applyAlignment="1">
      <alignment horizontal="center"/>
      <protection/>
    </xf>
    <xf numFmtId="0" fontId="14" fillId="0" borderId="0" xfId="69" applyFont="1" applyAlignment="1">
      <alignment horizontal="left" vertical="distributed"/>
      <protection/>
    </xf>
    <xf numFmtId="0" fontId="5" fillId="0" borderId="0" xfId="69" applyFont="1" applyAlignment="1">
      <alignment horizontal="center" vertical="distributed"/>
      <protection/>
    </xf>
    <xf numFmtId="0" fontId="14" fillId="0" borderId="0" xfId="69" applyFont="1" applyAlignment="1">
      <alignment horizontal="left"/>
      <protection/>
    </xf>
    <xf numFmtId="0" fontId="5" fillId="0" borderId="0" xfId="69" applyFont="1" applyAlignment="1">
      <alignment horizontal="center"/>
      <protection/>
    </xf>
    <xf numFmtId="0" fontId="14" fillId="0" borderId="0" xfId="69" applyFont="1" applyAlignment="1">
      <alignment horizontal="left" indent="1"/>
      <protection/>
    </xf>
    <xf numFmtId="0" fontId="14" fillId="0" borderId="0" xfId="69" applyFont="1">
      <alignment/>
      <protection/>
    </xf>
    <xf numFmtId="0" fontId="4" fillId="0" borderId="0" xfId="0" applyFont="1" applyAlignment="1">
      <alignment/>
    </xf>
    <xf numFmtId="0" fontId="4" fillId="0" borderId="0" xfId="0" applyFont="1" applyAlignment="1">
      <alignment horizontal="center" vertical="center"/>
    </xf>
    <xf numFmtId="207" fontId="5" fillId="0" borderId="0" xfId="0" applyNumberFormat="1" applyFont="1" applyAlignment="1">
      <alignment horizontal="left"/>
    </xf>
    <xf numFmtId="0" fontId="7" fillId="0" borderId="0" xfId="0" applyFont="1" applyAlignment="1">
      <alignment horizontal="right"/>
    </xf>
    <xf numFmtId="0" fontId="7" fillId="39" borderId="0" xfId="73" applyFont="1" applyFill="1" applyAlignment="1" applyProtection="1">
      <alignment vertical="center"/>
      <protection/>
    </xf>
    <xf numFmtId="189" fontId="5" fillId="36" borderId="6" xfId="50" applyNumberFormat="1" applyFont="1" applyFill="1" applyBorder="1" applyAlignment="1">
      <alignment/>
    </xf>
    <xf numFmtId="189" fontId="5" fillId="36" borderId="15" xfId="50" applyNumberFormat="1" applyFont="1" applyFill="1" applyBorder="1" applyAlignment="1">
      <alignment/>
    </xf>
    <xf numFmtId="0" fontId="7" fillId="0" borderId="0" xfId="73" applyFont="1" applyFill="1" applyProtection="1">
      <alignment/>
      <protection locked="0"/>
    </xf>
    <xf numFmtId="189" fontId="5" fillId="0" borderId="0" xfId="47" applyNumberFormat="1" applyFont="1" applyFill="1" applyBorder="1" applyAlignment="1" applyProtection="1">
      <alignment/>
      <protection locked="0"/>
    </xf>
    <xf numFmtId="0" fontId="5" fillId="0" borderId="6" xfId="0" applyFont="1" applyBorder="1" applyAlignment="1" applyProtection="1">
      <alignment/>
      <protection locked="0"/>
    </xf>
    <xf numFmtId="0" fontId="66" fillId="0" borderId="14" xfId="0" applyFont="1" applyBorder="1" applyAlignment="1" applyProtection="1">
      <alignment horizontal="left"/>
      <protection locked="0"/>
    </xf>
    <xf numFmtId="0" fontId="5" fillId="0" borderId="6" xfId="0" applyFont="1" applyBorder="1" applyAlignment="1" applyProtection="1">
      <alignment horizontal="right"/>
      <protection locked="0"/>
    </xf>
    <xf numFmtId="189" fontId="5" fillId="36" borderId="6" xfId="0" applyNumberFormat="1" applyFont="1" applyFill="1" applyBorder="1" applyAlignment="1" applyProtection="1">
      <alignment/>
      <protection/>
    </xf>
    <xf numFmtId="0" fontId="5" fillId="0" borderId="6" xfId="0" applyFont="1" applyBorder="1" applyAlignment="1" applyProtection="1">
      <alignment horizontal="left" indent="1"/>
      <protection locked="0"/>
    </xf>
    <xf numFmtId="0" fontId="16" fillId="0" borderId="0" xfId="0" applyFont="1" applyAlignment="1" applyProtection="1">
      <alignment horizontal="centerContinuous"/>
      <protection locked="0"/>
    </xf>
    <xf numFmtId="0" fontId="5" fillId="0" borderId="0" xfId="0" applyFont="1" applyAlignment="1" applyProtection="1">
      <alignment/>
      <protection locked="0"/>
    </xf>
    <xf numFmtId="0" fontId="5" fillId="0" borderId="0" xfId="0" applyFont="1" applyFill="1" applyBorder="1" applyAlignment="1" applyProtection="1">
      <alignment/>
      <protection locked="0"/>
    </xf>
    <xf numFmtId="0" fontId="12" fillId="0" borderId="14" xfId="0" applyFont="1" applyBorder="1" applyAlignment="1" applyProtection="1">
      <alignment horizontal="right"/>
      <protection locked="0"/>
    </xf>
    <xf numFmtId="0" fontId="12" fillId="0" borderId="0" xfId="0" applyFont="1" applyFill="1" applyBorder="1" applyAlignment="1" applyProtection="1">
      <alignment horizontal="right"/>
      <protection locked="0"/>
    </xf>
    <xf numFmtId="10" fontId="5" fillId="36" borderId="6" xfId="77" applyNumberFormat="1" applyFont="1" applyFill="1" applyBorder="1" applyAlignment="1" applyProtection="1">
      <alignment/>
      <protection locked="0"/>
    </xf>
    <xf numFmtId="10" fontId="5" fillId="0" borderId="6" xfId="77" applyNumberFormat="1" applyFont="1" applyFill="1" applyBorder="1" applyAlignment="1" applyProtection="1">
      <alignment/>
      <protection locked="0"/>
    </xf>
    <xf numFmtId="189" fontId="5" fillId="0" borderId="6" xfId="47" applyNumberFormat="1" applyFont="1" applyFill="1" applyBorder="1" applyAlignment="1" applyProtection="1">
      <alignment/>
      <protection locked="0"/>
    </xf>
    <xf numFmtId="189" fontId="5" fillId="36" borderId="6" xfId="47" applyNumberFormat="1" applyFont="1" applyFill="1" applyBorder="1" applyAlignment="1" applyProtection="1">
      <alignment/>
      <protection/>
    </xf>
    <xf numFmtId="10" fontId="5" fillId="0" borderId="6" xfId="77" applyNumberFormat="1" applyFont="1" applyBorder="1" applyAlignment="1" applyProtection="1">
      <alignment/>
      <protection locked="0"/>
    </xf>
    <xf numFmtId="0" fontId="7" fillId="0" borderId="6" xfId="0" applyFont="1" applyBorder="1" applyAlignment="1" applyProtection="1">
      <alignment/>
      <protection locked="0"/>
    </xf>
    <xf numFmtId="10" fontId="5" fillId="0" borderId="0" xfId="77" applyNumberFormat="1" applyFont="1" applyFill="1" applyBorder="1" applyAlignment="1" applyProtection="1">
      <alignment/>
      <protection locked="0"/>
    </xf>
    <xf numFmtId="0" fontId="5" fillId="0" borderId="0" xfId="0" applyFont="1" applyFill="1" applyBorder="1" applyAlignment="1" applyProtection="1">
      <alignment wrapText="1"/>
      <protection locked="0"/>
    </xf>
    <xf numFmtId="10" fontId="5" fillId="0" borderId="6" xfId="77" applyNumberFormat="1" applyFont="1" applyBorder="1" applyAlignment="1">
      <alignment/>
    </xf>
    <xf numFmtId="10" fontId="5" fillId="36" borderId="6" xfId="77" applyNumberFormat="1" applyFont="1" applyFill="1" applyBorder="1" applyAlignment="1">
      <alignment/>
    </xf>
    <xf numFmtId="10" fontId="5" fillId="0" borderId="6" xfId="77" applyNumberFormat="1" applyFont="1" applyFill="1" applyBorder="1" applyAlignment="1">
      <alignment/>
    </xf>
    <xf numFmtId="0" fontId="7" fillId="40" borderId="6" xfId="0" applyFont="1" applyFill="1" applyBorder="1" applyAlignment="1" applyProtection="1">
      <alignment horizontal="left"/>
      <protection locked="0"/>
    </xf>
    <xf numFmtId="189" fontId="5" fillId="36" borderId="6" xfId="77" applyNumberFormat="1" applyFont="1" applyFill="1" applyBorder="1" applyAlignment="1" applyProtection="1">
      <alignment/>
      <protection locked="0"/>
    </xf>
    <xf numFmtId="3" fontId="5" fillId="0" borderId="0" xfId="0" applyNumberFormat="1" applyFont="1" applyAlignment="1" applyProtection="1">
      <alignment/>
      <protection locked="0"/>
    </xf>
    <xf numFmtId="0" fontId="13" fillId="0" borderId="0" xfId="0" applyFont="1" applyAlignment="1" applyProtection="1">
      <alignment/>
      <protection locked="0"/>
    </xf>
    <xf numFmtId="0" fontId="13" fillId="0" borderId="0" xfId="0" applyFont="1" applyBorder="1" applyAlignment="1" applyProtection="1">
      <alignment/>
      <protection locked="0"/>
    </xf>
    <xf numFmtId="0" fontId="13" fillId="0" borderId="0" xfId="0" applyFont="1" applyAlignment="1" applyProtection="1">
      <alignment wrapText="1"/>
      <protection locked="0"/>
    </xf>
    <xf numFmtId="189" fontId="5" fillId="0" borderId="0" xfId="51" applyNumberFormat="1" applyFont="1" applyAlignment="1" applyProtection="1">
      <alignment/>
      <protection locked="0"/>
    </xf>
    <xf numFmtId="0" fontId="0" fillId="0" borderId="0" xfId="0" applyAlignment="1">
      <alignment wrapText="1"/>
    </xf>
    <xf numFmtId="0" fontId="16" fillId="0" borderId="0" xfId="0" applyFont="1" applyAlignment="1" applyProtection="1">
      <alignment horizontal="center"/>
      <protection locked="0"/>
    </xf>
    <xf numFmtId="9" fontId="5" fillId="0" borderId="6" xfId="77" applyFont="1" applyFill="1" applyBorder="1" applyAlignment="1" applyProtection="1">
      <alignment/>
      <protection locked="0"/>
    </xf>
    <xf numFmtId="3" fontId="5" fillId="0" borderId="6" xfId="77" applyNumberFormat="1" applyFont="1" applyFill="1" applyBorder="1" applyAlignment="1" applyProtection="1">
      <alignment/>
      <protection locked="0"/>
    </xf>
    <xf numFmtId="9" fontId="5" fillId="0" borderId="6" xfId="77" applyFont="1" applyBorder="1" applyAlignment="1" applyProtection="1">
      <alignment horizontal="center"/>
      <protection locked="0"/>
    </xf>
    <xf numFmtId="189" fontId="5" fillId="36" borderId="6" xfId="45" applyNumberFormat="1" applyFont="1" applyFill="1" applyBorder="1" applyAlignment="1" applyProtection="1">
      <alignment/>
      <protection/>
    </xf>
    <xf numFmtId="0" fontId="7" fillId="36" borderId="6" xfId="0" applyFont="1" applyFill="1" applyBorder="1" applyAlignment="1" applyProtection="1">
      <alignment/>
      <protection locked="0"/>
    </xf>
    <xf numFmtId="9" fontId="5" fillId="36" borderId="6" xfId="77" applyFont="1" applyFill="1" applyBorder="1" applyAlignment="1" applyProtection="1">
      <alignment horizontal="center"/>
      <protection locked="0"/>
    </xf>
    <xf numFmtId="9" fontId="5" fillId="0" borderId="6" xfId="77" applyFont="1" applyFill="1" applyBorder="1" applyAlignment="1" applyProtection="1">
      <alignment horizontal="center"/>
      <protection locked="0"/>
    </xf>
    <xf numFmtId="189" fontId="5" fillId="0" borderId="6" xfId="45" applyNumberFormat="1" applyFont="1" applyFill="1" applyBorder="1" applyAlignment="1" applyProtection="1">
      <alignment/>
      <protection locked="0"/>
    </xf>
    <xf numFmtId="0" fontId="5" fillId="0" borderId="6" xfId="0" applyFont="1" applyFill="1" applyBorder="1" applyAlignment="1" applyProtection="1">
      <alignment horizontal="center"/>
      <protection locked="0"/>
    </xf>
    <xf numFmtId="0" fontId="5" fillId="0" borderId="0" xfId="0" applyFont="1" applyAlignment="1" applyProtection="1">
      <alignment horizontal="left" indent="1"/>
      <protection locked="0"/>
    </xf>
    <xf numFmtId="9" fontId="5" fillId="36" borderId="6" xfId="77" applyFont="1" applyFill="1" applyBorder="1" applyAlignment="1" applyProtection="1">
      <alignment/>
      <protection locked="0"/>
    </xf>
    <xf numFmtId="0" fontId="7" fillId="0" borderId="6" xfId="0" applyFont="1" applyFill="1" applyBorder="1" applyAlignment="1" applyProtection="1">
      <alignment/>
      <protection locked="0"/>
    </xf>
    <xf numFmtId="189" fontId="5" fillId="0" borderId="6" xfId="49" applyNumberFormat="1" applyFont="1" applyFill="1" applyBorder="1" applyAlignment="1" applyProtection="1">
      <alignment/>
      <protection locked="0"/>
    </xf>
    <xf numFmtId="189" fontId="7" fillId="40" borderId="6" xfId="49" applyNumberFormat="1" applyFont="1" applyFill="1" applyBorder="1" applyAlignment="1" applyProtection="1">
      <alignment/>
      <protection/>
    </xf>
    <xf numFmtId="189" fontId="7" fillId="41" borderId="6" xfId="45" applyNumberFormat="1" applyFont="1" applyFill="1" applyBorder="1" applyAlignment="1">
      <alignment/>
    </xf>
    <xf numFmtId="0" fontId="5" fillId="0" borderId="6" xfId="0" applyFont="1" applyBorder="1" applyAlignment="1">
      <alignment vertical="top" wrapText="1"/>
    </xf>
    <xf numFmtId="0" fontId="7" fillId="0" borderId="6" xfId="0" applyFont="1" applyBorder="1" applyAlignment="1" applyProtection="1">
      <alignment horizontal="right"/>
      <protection locked="0"/>
    </xf>
    <xf numFmtId="0" fontId="5" fillId="0" borderId="6" xfId="0" applyFont="1" applyFill="1" applyBorder="1" applyAlignment="1" applyProtection="1">
      <alignment/>
      <protection locked="0"/>
    </xf>
    <xf numFmtId="189" fontId="5" fillId="36" borderId="6" xfId="49" applyNumberFormat="1" applyFont="1" applyFill="1" applyBorder="1" applyAlignment="1" applyProtection="1">
      <alignment/>
      <protection/>
    </xf>
    <xf numFmtId="189" fontId="5" fillId="0" borderId="6" xfId="49" applyNumberFormat="1" applyFont="1" applyBorder="1" applyAlignment="1" applyProtection="1">
      <alignment/>
      <protection locked="0"/>
    </xf>
    <xf numFmtId="0" fontId="5" fillId="0" borderId="13" xfId="0" applyFont="1" applyBorder="1" applyAlignment="1" applyProtection="1">
      <alignment/>
      <protection locked="0"/>
    </xf>
    <xf numFmtId="0" fontId="5" fillId="0" borderId="13" xfId="0" applyFont="1" applyBorder="1" applyAlignment="1" applyProtection="1">
      <alignment horizontal="right"/>
      <protection locked="0"/>
    </xf>
    <xf numFmtId="0" fontId="5" fillId="0" borderId="15" xfId="0" applyFont="1" applyBorder="1" applyAlignment="1" applyProtection="1">
      <alignment/>
      <protection locked="0"/>
    </xf>
    <xf numFmtId="0" fontId="6" fillId="0" borderId="6" xfId="0" applyFont="1" applyBorder="1" applyAlignment="1" applyProtection="1">
      <alignment/>
      <protection locked="0"/>
    </xf>
    <xf numFmtId="0" fontId="5" fillId="0" borderId="6" xfId="0" applyFont="1" applyBorder="1" applyAlignment="1" applyProtection="1">
      <alignment horizontal="left" indent="2"/>
      <protection locked="0"/>
    </xf>
    <xf numFmtId="189" fontId="5" fillId="0" borderId="6" xfId="0" applyNumberFormat="1" applyFont="1" applyFill="1" applyBorder="1" applyAlignment="1" applyProtection="1">
      <alignment/>
      <protection locked="0"/>
    </xf>
    <xf numFmtId="0" fontId="5" fillId="0" borderId="6" xfId="0" applyFont="1" applyFill="1" applyBorder="1" applyAlignment="1" applyProtection="1">
      <alignment horizontal="left" indent="1"/>
      <protection locked="0"/>
    </xf>
    <xf numFmtId="0" fontId="5" fillId="0" borderId="6"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6" xfId="0" applyFont="1" applyBorder="1" applyAlignment="1" applyProtection="1">
      <alignment horizontal="right"/>
      <protection locked="0"/>
    </xf>
    <xf numFmtId="0" fontId="7" fillId="0" borderId="16" xfId="0" applyFont="1" applyBorder="1" applyAlignment="1" applyProtection="1">
      <alignment/>
      <protection locked="0"/>
    </xf>
    <xf numFmtId="189" fontId="6" fillId="41" borderId="6" xfId="49" applyNumberFormat="1" applyFont="1" applyFill="1" applyBorder="1" applyAlignment="1" applyProtection="1">
      <alignment/>
      <protection/>
    </xf>
    <xf numFmtId="0" fontId="5" fillId="0" borderId="0" xfId="0" applyFont="1" applyBorder="1" applyAlignment="1" applyProtection="1">
      <alignment/>
      <protection locked="0"/>
    </xf>
    <xf numFmtId="0" fontId="5" fillId="0" borderId="0" xfId="0" applyFont="1" applyBorder="1" applyAlignment="1" applyProtection="1">
      <alignment horizontal="right"/>
      <protection locked="0"/>
    </xf>
    <xf numFmtId="0" fontId="27" fillId="0" borderId="0" xfId="0" applyFont="1" applyAlignment="1" applyProtection="1">
      <alignment/>
      <protection locked="0"/>
    </xf>
    <xf numFmtId="0" fontId="27" fillId="0" borderId="0" xfId="0" applyFont="1" applyFill="1" applyBorder="1" applyAlignment="1" applyProtection="1">
      <alignment/>
      <protection locked="0"/>
    </xf>
    <xf numFmtId="0" fontId="11" fillId="0" borderId="17" xfId="0" applyFont="1" applyFill="1" applyBorder="1" applyAlignment="1" applyProtection="1">
      <alignment horizontal="center" wrapText="1"/>
      <protection locked="0"/>
    </xf>
    <xf numFmtId="0" fontId="11" fillId="0" borderId="0" xfId="0" applyFont="1" applyFill="1" applyBorder="1" applyAlignment="1" applyProtection="1">
      <alignment horizontal="center" wrapText="1"/>
      <protection locked="0"/>
    </xf>
    <xf numFmtId="0" fontId="5" fillId="0" borderId="18" xfId="0" applyFont="1" applyBorder="1" applyAlignment="1" applyProtection="1">
      <alignment/>
      <protection locked="0"/>
    </xf>
    <xf numFmtId="10" fontId="5" fillId="0" borderId="0" xfId="76" applyNumberFormat="1" applyFont="1" applyFill="1" applyBorder="1" applyAlignment="1" applyProtection="1">
      <alignment/>
      <protection locked="0"/>
    </xf>
    <xf numFmtId="10" fontId="5" fillId="0" borderId="6" xfId="76" applyNumberFormat="1" applyFont="1" applyFill="1" applyBorder="1" applyAlignment="1" applyProtection="1">
      <alignment/>
      <protection locked="0"/>
    </xf>
    <xf numFmtId="0" fontId="7" fillId="0" borderId="11" xfId="0" applyFont="1" applyBorder="1" applyAlignment="1" applyProtection="1">
      <alignment horizontal="center"/>
      <protection locked="0"/>
    </xf>
    <xf numFmtId="10" fontId="7" fillId="36" borderId="6" xfId="77" applyNumberFormat="1" applyFont="1" applyFill="1" applyBorder="1" applyAlignment="1" applyProtection="1">
      <alignment/>
      <protection locked="0"/>
    </xf>
    <xf numFmtId="189" fontId="7" fillId="36" borderId="6" xfId="77" applyNumberFormat="1" applyFont="1" applyFill="1" applyBorder="1" applyAlignment="1" applyProtection="1">
      <alignment/>
      <protection locked="0"/>
    </xf>
    <xf numFmtId="189" fontId="6" fillId="40" borderId="12" xfId="77" applyNumberFormat="1" applyFont="1" applyFill="1" applyBorder="1" applyAlignment="1" applyProtection="1">
      <alignment/>
      <protection locked="0"/>
    </xf>
    <xf numFmtId="10" fontId="67" fillId="40" borderId="15" xfId="77" applyNumberFormat="1" applyFont="1" applyFill="1" applyBorder="1" applyAlignment="1" applyProtection="1">
      <alignment/>
      <protection locked="0"/>
    </xf>
    <xf numFmtId="0" fontId="14" fillId="0" borderId="0" xfId="0" applyFont="1" applyFill="1" applyBorder="1" applyAlignment="1" applyProtection="1">
      <alignment/>
      <protection locked="0"/>
    </xf>
    <xf numFmtId="0" fontId="21" fillId="0" borderId="0" xfId="0" applyFont="1" applyFill="1" applyBorder="1" applyAlignment="1" applyProtection="1">
      <alignment horizontal="right"/>
      <protection locked="0"/>
    </xf>
    <xf numFmtId="0" fontId="13" fillId="0" borderId="0" xfId="0" applyFont="1" applyFill="1" applyAlignment="1" applyProtection="1">
      <alignment wrapText="1"/>
      <protection locked="0"/>
    </xf>
    <xf numFmtId="0" fontId="0" fillId="0" borderId="0" xfId="0" applyFont="1" applyAlignment="1">
      <alignment wrapText="1"/>
    </xf>
    <xf numFmtId="3" fontId="5" fillId="0" borderId="6" xfId="76" applyNumberFormat="1" applyFont="1" applyFill="1" applyBorder="1" applyAlignment="1" applyProtection="1">
      <alignment/>
      <protection locked="0"/>
    </xf>
    <xf numFmtId="0" fontId="14" fillId="40" borderId="13" xfId="0" applyFont="1" applyFill="1" applyBorder="1" applyAlignment="1" applyProtection="1">
      <alignment/>
      <protection locked="0"/>
    </xf>
    <xf numFmtId="0" fontId="14" fillId="40" borderId="15" xfId="0" applyFont="1" applyFill="1" applyBorder="1" applyAlignment="1" applyProtection="1">
      <alignment/>
      <protection locked="0"/>
    </xf>
    <xf numFmtId="189" fontId="5" fillId="36" borderId="6" xfId="45" applyNumberFormat="1" applyFont="1" applyFill="1" applyBorder="1" applyAlignment="1">
      <alignment/>
    </xf>
    <xf numFmtId="189" fontId="5" fillId="0" borderId="6" xfId="45" applyNumberFormat="1" applyFont="1" applyFill="1" applyBorder="1" applyAlignment="1">
      <alignment/>
    </xf>
    <xf numFmtId="0" fontId="7" fillId="0" borderId="0" xfId="0" applyFont="1" applyFill="1" applyBorder="1" applyAlignment="1">
      <alignment horizontal="left" wrapText="1"/>
    </xf>
    <xf numFmtId="0" fontId="7" fillId="0" borderId="0" xfId="0" applyFont="1" applyFill="1" applyBorder="1" applyAlignment="1">
      <alignment horizontal="center"/>
    </xf>
    <xf numFmtId="178" fontId="7" fillId="0" borderId="0" xfId="0" applyNumberFormat="1" applyFont="1" applyBorder="1" applyAlignment="1">
      <alignment horizontal="center"/>
    </xf>
    <xf numFmtId="0" fontId="7" fillId="0" borderId="0" xfId="0" applyFont="1" applyBorder="1" applyAlignment="1">
      <alignment horizontal="center"/>
    </xf>
    <xf numFmtId="0" fontId="7" fillId="0" borderId="19" xfId="0" applyFont="1" applyBorder="1" applyAlignment="1">
      <alignment/>
    </xf>
    <xf numFmtId="0" fontId="7" fillId="0" borderId="0" xfId="0" applyFont="1" applyFill="1" applyBorder="1" applyAlignment="1">
      <alignment horizontal="center" wrapText="1"/>
    </xf>
    <xf numFmtId="0" fontId="7" fillId="0" borderId="20" xfId="0" applyFont="1" applyBorder="1" applyAlignment="1">
      <alignment horizontal="center"/>
    </xf>
    <xf numFmtId="178" fontId="7" fillId="0" borderId="20" xfId="0" applyNumberFormat="1" applyFont="1" applyBorder="1" applyAlignment="1">
      <alignment horizontal="center"/>
    </xf>
    <xf numFmtId="189" fontId="7" fillId="36" borderId="6" xfId="45" applyNumberFormat="1" applyFont="1" applyFill="1" applyBorder="1" applyAlignment="1">
      <alignment horizontal="center"/>
    </xf>
    <xf numFmtId="189" fontId="7" fillId="0" borderId="0" xfId="42" applyNumberFormat="1" applyFont="1" applyFill="1" applyBorder="1" applyAlignment="1">
      <alignment horizontal="center"/>
    </xf>
    <xf numFmtId="0" fontId="7" fillId="0" borderId="6" xfId="0" applyFont="1" applyBorder="1" applyAlignment="1">
      <alignment wrapText="1"/>
    </xf>
    <xf numFmtId="189" fontId="7" fillId="0" borderId="0" xfId="0" applyNumberFormat="1" applyFont="1" applyFill="1" applyBorder="1" applyAlignment="1">
      <alignment horizontal="center"/>
    </xf>
    <xf numFmtId="0" fontId="7" fillId="36" borderId="12" xfId="0" applyFont="1" applyFill="1" applyBorder="1" applyAlignment="1">
      <alignment horizontal="left"/>
    </xf>
    <xf numFmtId="0" fontId="7" fillId="36" borderId="13" xfId="0" applyFont="1" applyFill="1" applyBorder="1" applyAlignment="1">
      <alignment horizontal="left"/>
    </xf>
    <xf numFmtId="0" fontId="7" fillId="36" borderId="15" xfId="0" applyFont="1" applyFill="1" applyBorder="1" applyAlignment="1">
      <alignment horizontal="left"/>
    </xf>
    <xf numFmtId="0" fontId="7" fillId="0" borderId="21" xfId="0" applyFont="1" applyBorder="1" applyAlignment="1">
      <alignment horizontal="left" wrapText="1"/>
    </xf>
    <xf numFmtId="0" fontId="7" fillId="0" borderId="14" xfId="0" applyFont="1" applyBorder="1" applyAlignment="1">
      <alignment horizontal="left" wrapText="1"/>
    </xf>
    <xf numFmtId="189" fontId="7" fillId="36" borderId="20" xfId="45" applyNumberFormat="1" applyFont="1" applyFill="1" applyBorder="1" applyAlignment="1">
      <alignment horizontal="center"/>
    </xf>
    <xf numFmtId="189" fontId="7" fillId="36" borderId="11" xfId="45" applyNumberFormat="1" applyFont="1" applyFill="1" applyBorder="1" applyAlignment="1">
      <alignment horizontal="center"/>
    </xf>
    <xf numFmtId="189" fontId="7" fillId="36" borderId="6" xfId="45" applyNumberFormat="1" applyFont="1" applyFill="1" applyBorder="1" applyAlignment="1">
      <alignment horizontal="left" wrapText="1"/>
    </xf>
    <xf numFmtId="0" fontId="6" fillId="36" borderId="6" xfId="0" applyFont="1" applyFill="1" applyBorder="1" applyAlignment="1">
      <alignment horizontal="left" wrapText="1"/>
    </xf>
    <xf numFmtId="189" fontId="6" fillId="36" borderId="6" xfId="0" applyNumberFormat="1" applyFont="1" applyFill="1" applyBorder="1" applyAlignment="1">
      <alignment horizontal="left" wrapText="1"/>
    </xf>
    <xf numFmtId="0" fontId="6" fillId="36" borderId="20" xfId="0" applyFont="1" applyFill="1" applyBorder="1" applyAlignment="1">
      <alignment horizontal="center"/>
    </xf>
    <xf numFmtId="189" fontId="6" fillId="36" borderId="6" xfId="45" applyNumberFormat="1" applyFont="1" applyFill="1" applyBorder="1" applyAlignment="1">
      <alignment horizontal="left" wrapText="1"/>
    </xf>
    <xf numFmtId="189" fontId="6" fillId="41" borderId="6" xfId="45" applyNumberFormat="1" applyFont="1" applyFill="1" applyBorder="1" applyAlignment="1">
      <alignment horizontal="left" wrapText="1"/>
    </xf>
    <xf numFmtId="0" fontId="14" fillId="0" borderId="0" xfId="0" applyFont="1" applyAlignment="1">
      <alignment/>
    </xf>
    <xf numFmtId="180" fontId="5" fillId="0" borderId="6" xfId="45" applyNumberFormat="1" applyFont="1" applyBorder="1" applyAlignment="1">
      <alignment/>
    </xf>
    <xf numFmtId="180" fontId="5" fillId="0" borderId="6" xfId="45" applyNumberFormat="1" applyFont="1" applyFill="1" applyBorder="1" applyAlignment="1">
      <alignment/>
    </xf>
    <xf numFmtId="189" fontId="6" fillId="41" borderId="6" xfId="45" applyNumberFormat="1" applyFont="1" applyFill="1" applyBorder="1" applyAlignment="1">
      <alignment/>
    </xf>
    <xf numFmtId="43" fontId="5" fillId="36" borderId="6" xfId="45" applyFont="1" applyFill="1" applyBorder="1" applyAlignment="1">
      <alignment/>
    </xf>
    <xf numFmtId="189" fontId="5" fillId="0" borderId="6" xfId="45" applyNumberFormat="1" applyFont="1" applyBorder="1" applyAlignment="1">
      <alignment/>
    </xf>
    <xf numFmtId="189" fontId="5" fillId="0" borderId="15" xfId="45" applyNumberFormat="1" applyFont="1" applyBorder="1" applyAlignment="1">
      <alignment/>
    </xf>
    <xf numFmtId="189" fontId="5" fillId="0" borderId="15" xfId="45" applyNumberFormat="1" applyFont="1" applyFill="1" applyBorder="1" applyAlignment="1">
      <alignment/>
    </xf>
    <xf numFmtId="189" fontId="7" fillId="36" borderId="6" xfId="0" applyNumberFormat="1" applyFont="1" applyFill="1" applyBorder="1" applyAlignment="1">
      <alignment/>
    </xf>
    <xf numFmtId="189" fontId="7" fillId="36" borderId="13" xfId="0" applyNumberFormat="1" applyFont="1" applyFill="1" applyBorder="1" applyAlignment="1">
      <alignment/>
    </xf>
    <xf numFmtId="181" fontId="5" fillId="0" borderId="6" xfId="45" applyNumberFormat="1" applyFont="1" applyBorder="1" applyAlignment="1">
      <alignment horizontal="center"/>
    </xf>
    <xf numFmtId="0" fontId="14" fillId="36" borderId="12" xfId="0" applyFont="1" applyFill="1" applyBorder="1" applyAlignment="1">
      <alignment/>
    </xf>
    <xf numFmtId="9" fontId="14" fillId="36" borderId="13" xfId="76"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horizontal="center"/>
    </xf>
    <xf numFmtId="9" fontId="5" fillId="37" borderId="0" xfId="0" applyNumberFormat="1" applyFont="1" applyFill="1" applyAlignment="1">
      <alignment horizontal="left" indent="1"/>
    </xf>
    <xf numFmtId="0" fontId="5" fillId="0" borderId="6" xfId="69" applyFont="1" applyBorder="1" applyAlignment="1">
      <alignment horizontal="left" indent="1"/>
      <protection/>
    </xf>
    <xf numFmtId="9" fontId="5" fillId="0" borderId="6" xfId="76" applyFont="1" applyBorder="1" applyAlignment="1" applyProtection="1">
      <alignment/>
      <protection locked="0"/>
    </xf>
    <xf numFmtId="210" fontId="5" fillId="0" borderId="6" xfId="69" applyNumberFormat="1" applyFont="1" applyBorder="1" applyProtection="1">
      <alignment/>
      <protection locked="0"/>
    </xf>
    <xf numFmtId="0" fontId="14" fillId="0" borderId="0" xfId="0" applyFont="1" applyAlignment="1">
      <alignment horizontal="justify" wrapText="1"/>
    </xf>
    <xf numFmtId="0" fontId="4" fillId="37" borderId="0" xfId="0" applyFont="1" applyFill="1" applyBorder="1" applyAlignment="1">
      <alignment horizontal="center"/>
    </xf>
    <xf numFmtId="0" fontId="16" fillId="37" borderId="0" xfId="0" applyFont="1" applyFill="1" applyBorder="1" applyAlignment="1">
      <alignment horizontal="center"/>
    </xf>
    <xf numFmtId="0" fontId="5" fillId="0" borderId="16" xfId="0" applyFont="1" applyBorder="1" applyAlignment="1" applyProtection="1">
      <alignment horizontal="left" indent="1"/>
      <protection locked="0"/>
    </xf>
    <xf numFmtId="0" fontId="5" fillId="42" borderId="0" xfId="0" applyFont="1" applyFill="1" applyAlignment="1" applyProtection="1">
      <alignment horizontal="left" indent="1"/>
      <protection locked="0"/>
    </xf>
    <xf numFmtId="0" fontId="5" fillId="42" borderId="6" xfId="0" applyFont="1" applyFill="1" applyBorder="1" applyAlignment="1" applyProtection="1">
      <alignment horizontal="left" indent="1"/>
      <protection locked="0"/>
    </xf>
    <xf numFmtId="189" fontId="7" fillId="42" borderId="6" xfId="45" applyNumberFormat="1" applyFont="1" applyFill="1" applyBorder="1" applyAlignment="1">
      <alignment horizontal="center"/>
    </xf>
    <xf numFmtId="0" fontId="7" fillId="36" borderId="12" xfId="0" applyFont="1" applyFill="1" applyBorder="1" applyAlignment="1">
      <alignment/>
    </xf>
    <xf numFmtId="0" fontId="7" fillId="36" borderId="13" xfId="0" applyFont="1" applyFill="1" applyBorder="1" applyAlignment="1">
      <alignment/>
    </xf>
    <xf numFmtId="0" fontId="7" fillId="36" borderId="15" xfId="0" applyFont="1" applyFill="1" applyBorder="1" applyAlignment="1">
      <alignment/>
    </xf>
    <xf numFmtId="0" fontId="6" fillId="0" borderId="19" xfId="0" applyFont="1" applyBorder="1" applyAlignment="1">
      <alignment/>
    </xf>
    <xf numFmtId="0" fontId="7" fillId="40" borderId="6" xfId="0" applyFont="1" applyFill="1" applyBorder="1" applyAlignment="1">
      <alignment/>
    </xf>
    <xf numFmtId="0" fontId="7" fillId="40" borderId="6" xfId="0" applyFont="1" applyFill="1" applyBorder="1" applyAlignment="1">
      <alignment horizontal="center"/>
    </xf>
    <xf numFmtId="0" fontId="5" fillId="40" borderId="11" xfId="0" applyFont="1" applyFill="1" applyBorder="1" applyAlignment="1">
      <alignment horizontal="center"/>
    </xf>
    <xf numFmtId="0" fontId="5" fillId="40" borderId="6" xfId="0" applyFont="1" applyFill="1" applyBorder="1" applyAlignment="1">
      <alignment/>
    </xf>
    <xf numFmtId="0" fontId="7" fillId="40" borderId="15" xfId="0" applyFont="1" applyFill="1" applyBorder="1" applyAlignment="1">
      <alignment horizontal="right"/>
    </xf>
    <xf numFmtId="189" fontId="5" fillId="41" borderId="6" xfId="42" applyNumberFormat="1" applyFont="1" applyFill="1" applyBorder="1" applyAlignment="1">
      <alignment/>
    </xf>
    <xf numFmtId="189" fontId="5" fillId="0" borderId="6" xfId="42" applyNumberFormat="1" applyFont="1" applyFill="1" applyBorder="1" applyAlignment="1">
      <alignment/>
    </xf>
    <xf numFmtId="0" fontId="15" fillId="40" borderId="17" xfId="0" applyFont="1" applyFill="1" applyBorder="1" applyAlignment="1">
      <alignment horizontal="center" wrapText="1"/>
    </xf>
    <xf numFmtId="0" fontId="15" fillId="40" borderId="16" xfId="0" applyFont="1" applyFill="1" applyBorder="1" applyAlignment="1">
      <alignment horizontal="center" wrapText="1"/>
    </xf>
    <xf numFmtId="3" fontId="15" fillId="40" borderId="16" xfId="0" applyNumberFormat="1" applyFont="1" applyFill="1" applyBorder="1" applyAlignment="1">
      <alignment horizontal="center" wrapText="1"/>
    </xf>
    <xf numFmtId="0" fontId="18" fillId="40" borderId="18" xfId="0" applyFont="1" applyFill="1" applyBorder="1" applyAlignment="1">
      <alignment/>
    </xf>
    <xf numFmtId="0" fontId="15" fillId="40" borderId="6" xfId="0" applyFont="1" applyFill="1" applyBorder="1" applyAlignment="1">
      <alignment horizontal="center"/>
    </xf>
    <xf numFmtId="3" fontId="15" fillId="40" borderId="6" xfId="0" applyNumberFormat="1" applyFont="1" applyFill="1" applyBorder="1" applyAlignment="1">
      <alignment horizontal="center"/>
    </xf>
    <xf numFmtId="189" fontId="7" fillId="41" borderId="6" xfId="42" applyNumberFormat="1" applyFont="1" applyFill="1" applyBorder="1" applyAlignment="1">
      <alignment/>
    </xf>
    <xf numFmtId="0" fontId="7" fillId="40" borderId="17" xfId="0" applyFont="1" applyFill="1" applyBorder="1" applyAlignment="1">
      <alignment wrapText="1"/>
    </xf>
    <xf numFmtId="0" fontId="7" fillId="40" borderId="16" xfId="0" applyFont="1" applyFill="1" applyBorder="1" applyAlignment="1">
      <alignment horizontal="center" wrapText="1"/>
    </xf>
    <xf numFmtId="0" fontId="7" fillId="40" borderId="17" xfId="0" applyFont="1" applyFill="1" applyBorder="1" applyAlignment="1">
      <alignment horizontal="center"/>
    </xf>
    <xf numFmtId="0" fontId="7" fillId="40" borderId="21" xfId="0" applyFont="1" applyFill="1" applyBorder="1" applyAlignment="1">
      <alignment wrapText="1"/>
    </xf>
    <xf numFmtId="0" fontId="7" fillId="40" borderId="21" xfId="0" applyFont="1" applyFill="1" applyBorder="1" applyAlignment="1">
      <alignment horizontal="center" wrapText="1"/>
    </xf>
    <xf numFmtId="0" fontId="7" fillId="40" borderId="0" xfId="0" applyFont="1" applyFill="1" applyBorder="1" applyAlignment="1">
      <alignment horizontal="center"/>
    </xf>
    <xf numFmtId="0" fontId="7" fillId="40" borderId="22" xfId="0" applyFont="1" applyFill="1" applyBorder="1" applyAlignment="1">
      <alignment horizontal="center" wrapText="1"/>
    </xf>
    <xf numFmtId="0" fontId="7" fillId="40" borderId="20" xfId="0" applyFont="1" applyFill="1" applyBorder="1" applyAlignment="1">
      <alignment wrapText="1"/>
    </xf>
    <xf numFmtId="0" fontId="7" fillId="40" borderId="15" xfId="0" applyFont="1" applyFill="1" applyBorder="1" applyAlignment="1">
      <alignment horizontal="center"/>
    </xf>
    <xf numFmtId="0" fontId="7" fillId="40" borderId="12" xfId="0" applyFont="1" applyFill="1" applyBorder="1" applyAlignment="1">
      <alignment horizontal="left" wrapText="1"/>
    </xf>
    <xf numFmtId="43" fontId="7" fillId="40" borderId="6" xfId="45" applyFont="1" applyFill="1" applyBorder="1" applyAlignment="1">
      <alignment horizontal="center"/>
    </xf>
    <xf numFmtId="178" fontId="7" fillId="40" borderId="20" xfId="0" applyNumberFormat="1" applyFont="1" applyFill="1" applyBorder="1" applyAlignment="1">
      <alignment horizontal="center"/>
    </xf>
    <xf numFmtId="0" fontId="15" fillId="40" borderId="22" xfId="0" applyFont="1" applyFill="1" applyBorder="1" applyAlignment="1">
      <alignment horizontal="center" wrapText="1"/>
    </xf>
    <xf numFmtId="0" fontId="15" fillId="40" borderId="11" xfId="0" applyFont="1" applyFill="1" applyBorder="1" applyAlignment="1">
      <alignment horizontal="center" wrapText="1"/>
    </xf>
    <xf numFmtId="0" fontId="15" fillId="40" borderId="6" xfId="0" applyFont="1" applyFill="1" applyBorder="1" applyAlignment="1">
      <alignment horizontal="center" wrapText="1"/>
    </xf>
    <xf numFmtId="189" fontId="5" fillId="40" borderId="6" xfId="42" applyNumberFormat="1" applyFont="1" applyFill="1" applyBorder="1" applyAlignment="1">
      <alignment/>
    </xf>
    <xf numFmtId="2" fontId="5" fillId="40" borderId="15" xfId="0" applyNumberFormat="1" applyFont="1" applyFill="1" applyBorder="1" applyAlignment="1">
      <alignment horizontal="center"/>
    </xf>
    <xf numFmtId="0" fontId="5" fillId="40" borderId="15" xfId="0" applyFont="1" applyFill="1" applyBorder="1" applyAlignment="1">
      <alignment horizontal="center"/>
    </xf>
    <xf numFmtId="0" fontId="5" fillId="40" borderId="6" xfId="0" applyFont="1" applyFill="1" applyBorder="1" applyAlignment="1">
      <alignment horizontal="center"/>
    </xf>
    <xf numFmtId="189" fontId="5" fillId="0" borderId="0" xfId="42" applyNumberFormat="1" applyFont="1" applyFill="1" applyBorder="1" applyAlignment="1">
      <alignment/>
    </xf>
    <xf numFmtId="0" fontId="7" fillId="40" borderId="16" xfId="69" applyFont="1" applyFill="1" applyBorder="1" applyAlignment="1">
      <alignment horizontal="center"/>
      <protection/>
    </xf>
    <xf numFmtId="189" fontId="5" fillId="40" borderId="6" xfId="69" applyNumberFormat="1" applyFont="1" applyFill="1" applyBorder="1" applyProtection="1">
      <alignment/>
      <protection locked="0"/>
    </xf>
    <xf numFmtId="10" fontId="7" fillId="0" borderId="6" xfId="77" applyNumberFormat="1" applyFont="1" applyFill="1" applyBorder="1" applyAlignment="1" applyProtection="1">
      <alignment wrapText="1"/>
      <protection locked="0"/>
    </xf>
    <xf numFmtId="0" fontId="15" fillId="40" borderId="17" xfId="0" applyFont="1" applyFill="1" applyBorder="1" applyAlignment="1" applyProtection="1">
      <alignment horizontal="center" wrapText="1"/>
      <protection locked="0"/>
    </xf>
    <xf numFmtId="0" fontId="15" fillId="40" borderId="16" xfId="0" applyFont="1" applyFill="1" applyBorder="1" applyAlignment="1" applyProtection="1">
      <alignment horizontal="center" wrapText="1"/>
      <protection locked="0"/>
    </xf>
    <xf numFmtId="3" fontId="15" fillId="40" borderId="16" xfId="0" applyNumberFormat="1" applyFont="1" applyFill="1" applyBorder="1" applyAlignment="1" applyProtection="1">
      <alignment horizontal="center" wrapText="1"/>
      <protection locked="0"/>
    </xf>
    <xf numFmtId="0" fontId="18" fillId="40" borderId="18" xfId="0" applyFont="1" applyFill="1" applyBorder="1" applyAlignment="1" applyProtection="1">
      <alignment/>
      <protection locked="0"/>
    </xf>
    <xf numFmtId="0" fontId="15" fillId="40" borderId="6" xfId="0" applyFont="1" applyFill="1" applyBorder="1" applyAlignment="1" applyProtection="1">
      <alignment horizontal="center"/>
      <protection locked="0"/>
    </xf>
    <xf numFmtId="3" fontId="15" fillId="40" borderId="6" xfId="0" applyNumberFormat="1" applyFont="1" applyFill="1" applyBorder="1" applyAlignment="1" applyProtection="1">
      <alignment horizontal="center"/>
      <protection locked="0"/>
    </xf>
    <xf numFmtId="10" fontId="7" fillId="40" borderId="6" xfId="77" applyNumberFormat="1" applyFont="1" applyFill="1" applyBorder="1" applyAlignment="1" applyProtection="1">
      <alignment/>
      <protection locked="0"/>
    </xf>
    <xf numFmtId="10" fontId="5" fillId="40" borderId="6" xfId="77" applyNumberFormat="1" applyFont="1" applyFill="1" applyBorder="1" applyAlignment="1" applyProtection="1">
      <alignment/>
      <protection locked="0"/>
    </xf>
    <xf numFmtId="0" fontId="5" fillId="0" borderId="16" xfId="0" applyFont="1" applyBorder="1" applyAlignment="1" applyProtection="1">
      <alignment wrapText="1"/>
      <protection locked="0"/>
    </xf>
    <xf numFmtId="0" fontId="5" fillId="0" borderId="6" xfId="0" applyFont="1" applyBorder="1" applyAlignment="1">
      <alignment horizontal="left" vertical="center" wrapText="1"/>
    </xf>
    <xf numFmtId="10" fontId="5" fillId="0" borderId="15" xfId="77" applyNumberFormat="1" applyFont="1" applyBorder="1" applyAlignment="1" applyProtection="1">
      <alignment horizontal="right"/>
      <protection locked="0"/>
    </xf>
    <xf numFmtId="10" fontId="5" fillId="0" borderId="15" xfId="77" applyNumberFormat="1" applyFont="1" applyBorder="1" applyAlignment="1" applyProtection="1">
      <alignment/>
      <protection locked="0"/>
    </xf>
    <xf numFmtId="10" fontId="7" fillId="36" borderId="11" xfId="77" applyNumberFormat="1" applyFont="1" applyFill="1" applyBorder="1" applyAlignment="1" applyProtection="1">
      <alignment/>
      <protection locked="0"/>
    </xf>
    <xf numFmtId="189" fontId="5" fillId="40" borderId="15" xfId="42" applyNumberFormat="1" applyFont="1" applyFill="1" applyBorder="1" applyAlignment="1" applyProtection="1">
      <alignment/>
      <protection locked="0"/>
    </xf>
    <xf numFmtId="0" fontId="7" fillId="40" borderId="6" xfId="0" applyFont="1" applyFill="1" applyBorder="1" applyAlignment="1" applyProtection="1">
      <alignment/>
      <protection locked="0"/>
    </xf>
    <xf numFmtId="3" fontId="7" fillId="40" borderId="6" xfId="0" applyNumberFormat="1" applyFont="1" applyFill="1" applyBorder="1" applyAlignment="1" applyProtection="1">
      <alignment/>
      <protection locked="0"/>
    </xf>
    <xf numFmtId="3" fontId="7" fillId="36" borderId="6" xfId="0" applyNumberFormat="1" applyFont="1" applyFill="1" applyBorder="1" applyAlignment="1" applyProtection="1">
      <alignment/>
      <protection locked="0"/>
    </xf>
    <xf numFmtId="10" fontId="5" fillId="40" borderId="6" xfId="77" applyNumberFormat="1" applyFont="1" applyFill="1" applyBorder="1" applyAlignment="1">
      <alignment/>
    </xf>
    <xf numFmtId="10" fontId="5" fillId="0" borderId="16" xfId="77" applyNumberFormat="1" applyFont="1" applyBorder="1" applyAlignment="1">
      <alignment/>
    </xf>
    <xf numFmtId="10" fontId="5" fillId="0" borderId="6" xfId="0" applyNumberFormat="1" applyFont="1" applyBorder="1" applyAlignment="1">
      <alignment horizontal="right" vertical="center" wrapText="1"/>
    </xf>
    <xf numFmtId="0" fontId="5" fillId="0" borderId="12" xfId="0" applyFont="1" applyBorder="1" applyAlignment="1">
      <alignment horizontal="left" indent="1"/>
    </xf>
    <xf numFmtId="10" fontId="5" fillId="0" borderId="6" xfId="0" applyNumberFormat="1" applyFont="1" applyBorder="1" applyAlignment="1">
      <alignment vertical="center" wrapText="1"/>
    </xf>
    <xf numFmtId="10" fontId="7" fillId="40" borderId="6" xfId="77" applyNumberFormat="1" applyFont="1" applyFill="1" applyBorder="1" applyAlignment="1">
      <alignment/>
    </xf>
    <xf numFmtId="10" fontId="7" fillId="36" borderId="6" xfId="77" applyNumberFormat="1" applyFont="1" applyFill="1" applyBorder="1" applyAlignment="1">
      <alignment/>
    </xf>
    <xf numFmtId="189" fontId="4" fillId="36" borderId="6" xfId="0" applyNumberFormat="1" applyFont="1" applyFill="1" applyBorder="1" applyAlignment="1" applyProtection="1">
      <alignment horizontal="left"/>
      <protection locked="0"/>
    </xf>
    <xf numFmtId="189" fontId="4" fillId="36" borderId="13" xfId="0" applyNumberFormat="1" applyFont="1" applyFill="1" applyBorder="1" applyAlignment="1" applyProtection="1">
      <alignment horizontal="left"/>
      <protection locked="0"/>
    </xf>
    <xf numFmtId="0" fontId="5" fillId="36" borderId="6" xfId="0" applyFont="1" applyFill="1" applyBorder="1" applyAlignment="1" applyProtection="1">
      <alignment horizontal="center"/>
      <protection locked="0"/>
    </xf>
    <xf numFmtId="189" fontId="5" fillId="38" borderId="6" xfId="45" applyNumberFormat="1" applyFont="1" applyFill="1" applyBorder="1" applyAlignment="1" applyProtection="1">
      <alignment/>
      <protection/>
    </xf>
    <xf numFmtId="0" fontId="5" fillId="38" borderId="6" xfId="42" applyNumberFormat="1" applyFont="1" applyFill="1" applyBorder="1" applyAlignment="1">
      <alignment/>
    </xf>
    <xf numFmtId="0" fontId="14" fillId="0" borderId="6" xfId="0" applyFont="1" applyBorder="1" applyAlignment="1" applyProtection="1">
      <alignment/>
      <protection locked="0"/>
    </xf>
    <xf numFmtId="0" fontId="14" fillId="0" borderId="6" xfId="0" applyFont="1" applyBorder="1" applyAlignment="1" applyProtection="1">
      <alignment horizontal="right"/>
      <protection locked="0"/>
    </xf>
    <xf numFmtId="0" fontId="6" fillId="0" borderId="0" xfId="0" applyFont="1" applyBorder="1" applyAlignment="1" applyProtection="1">
      <alignment/>
      <protection locked="0"/>
    </xf>
    <xf numFmtId="0" fontId="14" fillId="0" borderId="0" xfId="0" applyFont="1" applyBorder="1" applyAlignment="1" applyProtection="1">
      <alignment/>
      <protection locked="0"/>
    </xf>
    <xf numFmtId="0" fontId="15" fillId="40" borderId="6" xfId="0" applyFont="1" applyFill="1" applyBorder="1" applyAlignment="1">
      <alignment horizontal="center" vertical="center"/>
    </xf>
    <xf numFmtId="0" fontId="7" fillId="40" borderId="17" xfId="0" applyFont="1" applyFill="1" applyBorder="1" applyAlignment="1" applyProtection="1">
      <alignment horizontal="center" wrapText="1"/>
      <protection locked="0"/>
    </xf>
    <xf numFmtId="0" fontId="7" fillId="40" borderId="16" xfId="0" applyFont="1" applyFill="1" applyBorder="1" applyAlignment="1" applyProtection="1">
      <alignment horizontal="center" wrapText="1"/>
      <protection locked="0"/>
    </xf>
    <xf numFmtId="189" fontId="7" fillId="40" borderId="16" xfId="42" applyNumberFormat="1" applyFont="1" applyFill="1" applyBorder="1" applyAlignment="1" applyProtection="1">
      <alignment horizontal="center" wrapText="1"/>
      <protection locked="0"/>
    </xf>
    <xf numFmtId="0" fontId="5" fillId="40" borderId="18" xfId="0" applyFont="1" applyFill="1" applyBorder="1" applyAlignment="1" applyProtection="1">
      <alignment/>
      <protection locked="0"/>
    </xf>
    <xf numFmtId="0" fontId="7" fillId="40" borderId="6" xfId="0" applyFont="1" applyFill="1" applyBorder="1" applyAlignment="1" applyProtection="1">
      <alignment horizontal="center"/>
      <protection locked="0"/>
    </xf>
    <xf numFmtId="189" fontId="7" fillId="40" borderId="6" xfId="42" applyNumberFormat="1" applyFont="1" applyFill="1" applyBorder="1" applyAlignment="1" applyProtection="1">
      <alignment horizontal="center"/>
      <protection locked="0"/>
    </xf>
    <xf numFmtId="189" fontId="5" fillId="40" borderId="6" xfId="42" applyNumberFormat="1" applyFont="1" applyFill="1" applyBorder="1" applyAlignment="1" applyProtection="1">
      <alignment/>
      <protection locked="0"/>
    </xf>
    <xf numFmtId="0" fontId="12" fillId="0" borderId="12" xfId="0" applyFont="1" applyBorder="1" applyAlignment="1" applyProtection="1">
      <alignment horizontal="right"/>
      <protection locked="0"/>
    </xf>
    <xf numFmtId="189" fontId="5" fillId="0" borderId="6" xfId="42" applyNumberFormat="1" applyFont="1" applyFill="1" applyBorder="1" applyAlignment="1" applyProtection="1">
      <alignment/>
      <protection locked="0"/>
    </xf>
    <xf numFmtId="189" fontId="5" fillId="0" borderId="6" xfId="42" applyNumberFormat="1" applyFont="1" applyBorder="1" applyAlignment="1" applyProtection="1">
      <alignment/>
      <protection locked="0"/>
    </xf>
    <xf numFmtId="189" fontId="5" fillId="36" borderId="6" xfId="42" applyNumberFormat="1" applyFont="1" applyFill="1" applyBorder="1" applyAlignment="1" applyProtection="1">
      <alignment/>
      <protection/>
    </xf>
    <xf numFmtId="189" fontId="5" fillId="40" borderId="6" xfId="42" applyNumberFormat="1" applyFont="1" applyFill="1" applyBorder="1" applyAlignment="1" applyProtection="1">
      <alignment/>
      <protection/>
    </xf>
    <xf numFmtId="0" fontId="12" fillId="0" borderId="0" xfId="0" applyFont="1" applyBorder="1" applyAlignment="1" applyProtection="1">
      <alignment horizontal="right"/>
      <protection locked="0"/>
    </xf>
    <xf numFmtId="0" fontId="12" fillId="0" borderId="12" xfId="0" applyFont="1" applyFill="1" applyBorder="1" applyAlignment="1" applyProtection="1">
      <alignment horizontal="right"/>
      <protection locked="0"/>
    </xf>
    <xf numFmtId="10" fontId="5" fillId="36" borderId="12" xfId="76" applyNumberFormat="1" applyFont="1" applyFill="1" applyBorder="1" applyAlignment="1" applyProtection="1">
      <alignment/>
      <protection locked="0"/>
    </xf>
    <xf numFmtId="3" fontId="5" fillId="36" borderId="12" xfId="0" applyNumberFormat="1" applyFont="1" applyFill="1" applyBorder="1" applyAlignment="1" applyProtection="1">
      <alignment/>
      <protection locked="0"/>
    </xf>
    <xf numFmtId="189" fontId="5" fillId="0" borderId="15" xfId="42" applyNumberFormat="1" applyFont="1" applyBorder="1" applyAlignment="1" applyProtection="1">
      <alignment/>
      <protection locked="0"/>
    </xf>
    <xf numFmtId="189" fontId="5" fillId="36" borderId="12" xfId="47" applyNumberFormat="1" applyFont="1" applyFill="1" applyBorder="1" applyAlignment="1" applyProtection="1">
      <alignment/>
      <protection locked="0"/>
    </xf>
    <xf numFmtId="189" fontId="7" fillId="0" borderId="11" xfId="42" applyNumberFormat="1" applyFont="1" applyBorder="1" applyAlignment="1" applyProtection="1">
      <alignment horizontal="center"/>
      <protection locked="0"/>
    </xf>
    <xf numFmtId="0" fontId="5" fillId="0" borderId="18" xfId="0" applyFont="1" applyBorder="1" applyAlignment="1" applyProtection="1">
      <alignment wrapText="1"/>
      <protection locked="0"/>
    </xf>
    <xf numFmtId="0" fontId="21" fillId="0" borderId="12" xfId="0" applyFont="1" applyBorder="1" applyAlignment="1" applyProtection="1">
      <alignment horizontal="right"/>
      <protection locked="0"/>
    </xf>
    <xf numFmtId="189" fontId="7" fillId="40" borderId="6" xfId="42" applyNumberFormat="1" applyFont="1" applyFill="1" applyBorder="1" applyAlignment="1" applyProtection="1">
      <alignment/>
      <protection/>
    </xf>
    <xf numFmtId="189" fontId="67" fillId="40" borderId="6" xfId="42" applyNumberFormat="1" applyFont="1" applyFill="1" applyBorder="1" applyAlignment="1" applyProtection="1">
      <alignment/>
      <protection locked="0"/>
    </xf>
    <xf numFmtId="189" fontId="7" fillId="40" borderId="6" xfId="42" applyNumberFormat="1" applyFont="1" applyFill="1" applyBorder="1" applyAlignment="1">
      <alignment/>
    </xf>
    <xf numFmtId="189" fontId="6" fillId="0" borderId="0" xfId="77" applyNumberFormat="1" applyFont="1" applyFill="1" applyBorder="1" applyAlignment="1" applyProtection="1">
      <alignment/>
      <protection locked="0"/>
    </xf>
    <xf numFmtId="10" fontId="67" fillId="0" borderId="0" xfId="77" applyNumberFormat="1" applyFont="1" applyFill="1" applyBorder="1" applyAlignment="1" applyProtection="1">
      <alignment/>
      <protection locked="0"/>
    </xf>
    <xf numFmtId="189" fontId="67" fillId="0" borderId="0" xfId="42" applyNumberFormat="1" applyFont="1" applyFill="1" applyBorder="1" applyAlignment="1" applyProtection="1">
      <alignment/>
      <protection locked="0"/>
    </xf>
    <xf numFmtId="189" fontId="5" fillId="0" borderId="0" xfId="42" applyNumberFormat="1" applyFont="1" applyAlignment="1" applyProtection="1">
      <alignment/>
      <protection locked="0"/>
    </xf>
    <xf numFmtId="189" fontId="5" fillId="0" borderId="0" xfId="42" applyNumberFormat="1" applyFont="1" applyFill="1" applyBorder="1" applyAlignment="1" applyProtection="1">
      <alignment/>
      <protection locked="0"/>
    </xf>
    <xf numFmtId="189" fontId="7" fillId="0" borderId="0" xfId="42" applyNumberFormat="1" applyFont="1" applyFill="1" applyBorder="1" applyAlignment="1" applyProtection="1">
      <alignment/>
      <protection locked="0"/>
    </xf>
    <xf numFmtId="189" fontId="13" fillId="0" borderId="0" xfId="42" applyNumberFormat="1" applyFont="1" applyAlignment="1" applyProtection="1">
      <alignment wrapText="1"/>
      <protection locked="0"/>
    </xf>
    <xf numFmtId="189" fontId="13" fillId="0" borderId="0" xfId="42" applyNumberFormat="1" applyFont="1" applyFill="1" applyAlignment="1" applyProtection="1">
      <alignment wrapText="1"/>
      <protection locked="0"/>
    </xf>
    <xf numFmtId="189" fontId="0" fillId="0" borderId="0" xfId="42" applyNumberFormat="1" applyFont="1" applyAlignment="1">
      <alignment wrapText="1"/>
    </xf>
    <xf numFmtId="0" fontId="14" fillId="40" borderId="6" xfId="0" applyFont="1" applyFill="1" applyBorder="1" applyAlignment="1" applyProtection="1">
      <alignment/>
      <protection locked="0"/>
    </xf>
    <xf numFmtId="0" fontId="7" fillId="40" borderId="19" xfId="0" applyFont="1" applyFill="1" applyBorder="1" applyAlignment="1">
      <alignment/>
    </xf>
    <xf numFmtId="0" fontId="7" fillId="40" borderId="6" xfId="0" applyFont="1" applyFill="1" applyBorder="1" applyAlignment="1">
      <alignment horizontal="center" wrapText="1"/>
    </xf>
    <xf numFmtId="0" fontId="7" fillId="40" borderId="6" xfId="0" applyFont="1" applyFill="1" applyBorder="1" applyAlignment="1">
      <alignment horizontal="left" wrapText="1"/>
    </xf>
    <xf numFmtId="0" fontId="7" fillId="40" borderId="23" xfId="0" applyFont="1" applyFill="1" applyBorder="1" applyAlignment="1">
      <alignment horizontal="center" wrapText="1"/>
    </xf>
    <xf numFmtId="0" fontId="7" fillId="40" borderId="20" xfId="0" applyFont="1" applyFill="1" applyBorder="1" applyAlignment="1">
      <alignment horizontal="center"/>
    </xf>
    <xf numFmtId="0" fontId="7" fillId="40" borderId="11" xfId="0" applyFont="1" applyFill="1" applyBorder="1" applyAlignment="1">
      <alignment horizontal="center"/>
    </xf>
    <xf numFmtId="189" fontId="7" fillId="0" borderId="6" xfId="42" applyNumberFormat="1" applyFont="1" applyBorder="1" applyAlignment="1">
      <alignment horizontal="center" wrapText="1"/>
    </xf>
    <xf numFmtId="189" fontId="7" fillId="0" borderId="6" xfId="42" applyNumberFormat="1" applyFont="1" applyBorder="1" applyAlignment="1">
      <alignment horizontal="left" wrapText="1"/>
    </xf>
    <xf numFmtId="189" fontId="7" fillId="0" borderId="20" xfId="42" applyNumberFormat="1" applyFont="1" applyBorder="1" applyAlignment="1">
      <alignment horizontal="center"/>
    </xf>
    <xf numFmtId="0" fontId="5" fillId="0" borderId="0" xfId="0" applyFont="1" applyAlignment="1">
      <alignment vertical="center"/>
    </xf>
    <xf numFmtId="0" fontId="5" fillId="0" borderId="0" xfId="0" applyFont="1" applyAlignment="1">
      <alignment horizontal="left" vertical="center"/>
    </xf>
    <xf numFmtId="0" fontId="5" fillId="40" borderId="16" xfId="0" applyFont="1" applyFill="1" applyBorder="1" applyAlignment="1">
      <alignment/>
    </xf>
    <xf numFmtId="0" fontId="15" fillId="40" borderId="15" xfId="0" applyFont="1" applyFill="1" applyBorder="1" applyAlignment="1">
      <alignment horizontal="center" wrapText="1"/>
    </xf>
    <xf numFmtId="0" fontId="15" fillId="40" borderId="22" xfId="0" applyFont="1" applyFill="1" applyBorder="1" applyAlignment="1">
      <alignment horizontal="left" wrapText="1"/>
    </xf>
    <xf numFmtId="0" fontId="15" fillId="40" borderId="16" xfId="0" applyFont="1" applyFill="1" applyBorder="1" applyAlignment="1">
      <alignment horizontal="left" wrapText="1"/>
    </xf>
    <xf numFmtId="0" fontId="15" fillId="40" borderId="14" xfId="0" applyFont="1" applyFill="1" applyBorder="1" applyAlignment="1">
      <alignment horizontal="center" wrapText="1"/>
    </xf>
    <xf numFmtId="181" fontId="5" fillId="40" borderId="13" xfId="45" applyNumberFormat="1" applyFont="1" applyFill="1" applyBorder="1" applyAlignment="1">
      <alignment horizontal="center"/>
    </xf>
    <xf numFmtId="14" fontId="7" fillId="0" borderId="0" xfId="73" applyNumberFormat="1" applyFont="1" applyFill="1" applyProtection="1">
      <alignment/>
      <protection locked="0"/>
    </xf>
    <xf numFmtId="0" fontId="5" fillId="0" borderId="0" xfId="73" applyFont="1" applyFill="1" applyProtection="1">
      <alignment/>
      <protection locked="0"/>
    </xf>
    <xf numFmtId="0" fontId="11" fillId="0" borderId="0" xfId="73" applyFont="1" applyFill="1" applyBorder="1" applyAlignment="1" applyProtection="1">
      <alignment horizontal="left"/>
      <protection locked="0"/>
    </xf>
    <xf numFmtId="0" fontId="5" fillId="0" borderId="0" xfId="73" applyFont="1" applyFill="1" applyBorder="1" applyProtection="1">
      <alignment/>
      <protection locked="0"/>
    </xf>
    <xf numFmtId="14" fontId="7" fillId="0" borderId="0" xfId="73" applyNumberFormat="1" applyFont="1" applyFill="1" applyBorder="1" applyAlignment="1" applyProtection="1">
      <alignment horizontal="left" vertical="center"/>
      <protection locked="0"/>
    </xf>
    <xf numFmtId="0" fontId="7" fillId="40" borderId="6" xfId="73" applyFont="1" applyFill="1" applyBorder="1" applyAlignment="1" applyProtection="1">
      <alignment horizontal="centerContinuous"/>
      <protection locked="0"/>
    </xf>
    <xf numFmtId="0" fontId="7" fillId="0" borderId="0" xfId="73" applyFont="1" applyFill="1" applyBorder="1" applyAlignment="1" applyProtection="1">
      <alignment horizontal="center"/>
      <protection locked="0"/>
    </xf>
    <xf numFmtId="0" fontId="7" fillId="40" borderId="6" xfId="73" applyFont="1" applyFill="1" applyBorder="1" applyAlignment="1" applyProtection="1">
      <alignment horizontal="centerContinuous" wrapText="1"/>
      <protection locked="0"/>
    </xf>
    <xf numFmtId="0" fontId="7" fillId="40" borderId="6" xfId="73" applyFont="1" applyFill="1" applyBorder="1" applyAlignment="1" applyProtection="1">
      <alignment horizontal="center" vertical="center" wrapText="1"/>
      <protection locked="0"/>
    </xf>
    <xf numFmtId="0" fontId="7" fillId="0" borderId="22" xfId="73" applyFont="1" applyFill="1" applyBorder="1" applyAlignment="1" applyProtection="1">
      <alignment horizontal="center" vertical="center" wrapText="1"/>
      <protection locked="0"/>
    </xf>
    <xf numFmtId="0" fontId="7" fillId="40" borderId="12" xfId="73" applyFont="1" applyFill="1" applyBorder="1" applyAlignment="1" applyProtection="1">
      <alignment horizontal="center" vertical="center" wrapText="1"/>
      <protection locked="0"/>
    </xf>
    <xf numFmtId="0" fontId="5" fillId="40" borderId="11" xfId="73" applyFont="1" applyFill="1" applyBorder="1" applyProtection="1">
      <alignment/>
      <protection locked="0"/>
    </xf>
    <xf numFmtId="0" fontId="7" fillId="40" borderId="11" xfId="73" applyFont="1" applyFill="1" applyBorder="1" applyAlignment="1" applyProtection="1">
      <alignment horizontal="center"/>
      <protection locked="0"/>
    </xf>
    <xf numFmtId="0" fontId="7" fillId="40" borderId="19" xfId="73" applyFont="1" applyFill="1" applyBorder="1" applyAlignment="1" applyProtection="1">
      <alignment horizontal="center"/>
      <protection locked="0"/>
    </xf>
    <xf numFmtId="0" fontId="7" fillId="40" borderId="6" xfId="73" applyFont="1" applyFill="1" applyBorder="1" applyAlignment="1" applyProtection="1">
      <alignment horizontal="center"/>
      <protection locked="0"/>
    </xf>
    <xf numFmtId="0" fontId="5" fillId="0" borderId="21" xfId="73" applyFont="1" applyFill="1" applyBorder="1" applyAlignment="1" applyProtection="1">
      <alignment wrapText="1"/>
      <protection locked="0"/>
    </xf>
    <xf numFmtId="0" fontId="7" fillId="0" borderId="22" xfId="73" applyFont="1" applyFill="1" applyBorder="1" applyProtection="1">
      <alignment/>
      <protection locked="0"/>
    </xf>
    <xf numFmtId="0" fontId="5" fillId="0" borderId="22" xfId="73" applyFont="1" applyFill="1" applyBorder="1" applyProtection="1">
      <alignment/>
      <protection locked="0"/>
    </xf>
    <xf numFmtId="0" fontId="5" fillId="0" borderId="22" xfId="73" applyFont="1" applyFill="1" applyBorder="1" applyAlignment="1" applyProtection="1">
      <alignment wrapText="1"/>
      <protection locked="0"/>
    </xf>
    <xf numFmtId="189" fontId="5" fillId="0" borderId="24" xfId="47" applyNumberFormat="1" applyFont="1" applyFill="1" applyBorder="1" applyAlignment="1" applyProtection="1">
      <alignment/>
      <protection locked="0"/>
    </xf>
    <xf numFmtId="189" fontId="5" fillId="0" borderId="24" xfId="47" applyNumberFormat="1" applyFont="1" applyFill="1" applyBorder="1" applyAlignment="1" applyProtection="1">
      <alignment/>
      <protection/>
    </xf>
    <xf numFmtId="189" fontId="5" fillId="0" borderId="22" xfId="47" applyNumberFormat="1" applyFont="1" applyFill="1" applyBorder="1" applyAlignment="1" applyProtection="1">
      <alignment/>
      <protection locked="0"/>
    </xf>
    <xf numFmtId="189" fontId="5" fillId="0" borderId="25" xfId="47" applyNumberFormat="1" applyFont="1" applyFill="1" applyBorder="1" applyAlignment="1" applyProtection="1">
      <alignment/>
      <protection locked="0"/>
    </xf>
    <xf numFmtId="189" fontId="5" fillId="0" borderId="25" xfId="47" applyNumberFormat="1" applyFont="1" applyFill="1" applyBorder="1" applyAlignment="1" applyProtection="1">
      <alignment/>
      <protection/>
    </xf>
    <xf numFmtId="189" fontId="12" fillId="0" borderId="0" xfId="47" applyNumberFormat="1" applyFont="1" applyFill="1" applyBorder="1" applyAlignment="1" applyProtection="1">
      <alignment/>
      <protection locked="0"/>
    </xf>
    <xf numFmtId="0" fontId="5" fillId="0" borderId="26" xfId="73" applyFont="1" applyFill="1" applyBorder="1" applyAlignment="1" applyProtection="1">
      <alignment horizontal="left" indent="1"/>
      <protection locked="0"/>
    </xf>
    <xf numFmtId="189" fontId="5" fillId="0" borderId="26" xfId="47" applyNumberFormat="1" applyFont="1" applyFill="1" applyBorder="1" applyAlignment="1" applyProtection="1">
      <alignment/>
      <protection locked="0"/>
    </xf>
    <xf numFmtId="189" fontId="5" fillId="0" borderId="26" xfId="47" applyNumberFormat="1" applyFont="1" applyFill="1" applyBorder="1" applyAlignment="1" applyProtection="1">
      <alignment/>
      <protection/>
    </xf>
    <xf numFmtId="0" fontId="5" fillId="0" borderId="22" xfId="73" applyFont="1" applyFill="1" applyBorder="1" applyAlignment="1" applyProtection="1">
      <alignment horizontal="left" indent="1"/>
      <protection locked="0"/>
    </xf>
    <xf numFmtId="189" fontId="5" fillId="0" borderId="27" xfId="47" applyNumberFormat="1" applyFont="1" applyFill="1" applyBorder="1" applyAlignment="1" applyProtection="1">
      <alignment/>
      <protection locked="0"/>
    </xf>
    <xf numFmtId="189" fontId="5" fillId="0" borderId="28" xfId="47" applyNumberFormat="1" applyFont="1" applyFill="1" applyBorder="1" applyAlignment="1" applyProtection="1">
      <alignment/>
      <protection locked="0"/>
    </xf>
    <xf numFmtId="0" fontId="7" fillId="0" borderId="6" xfId="73" applyFont="1" applyFill="1" applyBorder="1" applyAlignment="1" applyProtection="1">
      <alignment horizontal="left" vertical="center"/>
      <protection locked="0"/>
    </xf>
    <xf numFmtId="189" fontId="7" fillId="0" borderId="6" xfId="47" applyNumberFormat="1" applyFont="1" applyFill="1" applyBorder="1" applyAlignment="1" applyProtection="1">
      <alignment/>
      <protection/>
    </xf>
    <xf numFmtId="189" fontId="7" fillId="0" borderId="22" xfId="47" applyNumberFormat="1" applyFont="1" applyFill="1" applyBorder="1" applyAlignment="1" applyProtection="1">
      <alignment/>
      <protection locked="0"/>
    </xf>
    <xf numFmtId="189" fontId="5" fillId="0" borderId="24" xfId="73" applyNumberFormat="1" applyFont="1" applyFill="1" applyBorder="1" applyProtection="1">
      <alignment/>
      <protection locked="0"/>
    </xf>
    <xf numFmtId="0" fontId="5" fillId="0" borderId="14" xfId="73" applyFont="1" applyFill="1" applyBorder="1" applyProtection="1">
      <alignment/>
      <protection locked="0"/>
    </xf>
    <xf numFmtId="189" fontId="5" fillId="0" borderId="21" xfId="47" applyNumberFormat="1" applyFont="1" applyFill="1" applyBorder="1" applyAlignment="1" applyProtection="1">
      <alignment/>
      <protection locked="0"/>
    </xf>
    <xf numFmtId="189" fontId="5" fillId="0" borderId="25" xfId="73" applyNumberFormat="1" applyFont="1" applyFill="1" applyBorder="1" applyProtection="1">
      <alignment/>
      <protection locked="0"/>
    </xf>
    <xf numFmtId="0" fontId="5" fillId="0" borderId="24" xfId="73" applyFont="1" applyFill="1" applyBorder="1" applyAlignment="1" applyProtection="1">
      <alignment horizontal="left" indent="1"/>
      <protection locked="0"/>
    </xf>
    <xf numFmtId="0" fontId="5" fillId="0" borderId="24" xfId="73" applyFont="1" applyFill="1" applyBorder="1" applyProtection="1">
      <alignment/>
      <protection locked="0"/>
    </xf>
    <xf numFmtId="0" fontId="5" fillId="0" borderId="25" xfId="73" applyFont="1" applyFill="1" applyBorder="1" applyProtection="1">
      <alignment/>
      <protection locked="0"/>
    </xf>
    <xf numFmtId="0" fontId="7" fillId="40" borderId="6" xfId="73" applyFont="1" applyFill="1" applyBorder="1" applyAlignment="1" applyProtection="1">
      <alignment horizontal="left"/>
      <protection locked="0"/>
    </xf>
    <xf numFmtId="189" fontId="7" fillId="40" borderId="6" xfId="47" applyNumberFormat="1" applyFont="1" applyFill="1" applyBorder="1" applyAlignment="1" applyProtection="1">
      <alignment/>
      <protection/>
    </xf>
    <xf numFmtId="189" fontId="7" fillId="0" borderId="22" xfId="47" applyNumberFormat="1" applyFont="1" applyFill="1" applyBorder="1" applyAlignment="1" applyProtection="1">
      <alignment/>
      <protection locked="0"/>
    </xf>
    <xf numFmtId="189" fontId="5" fillId="0" borderId="14" xfId="47" applyNumberFormat="1" applyFont="1" applyFill="1" applyBorder="1" applyAlignment="1" applyProtection="1">
      <alignment/>
      <protection locked="0"/>
    </xf>
    <xf numFmtId="189" fontId="5" fillId="0" borderId="17" xfId="47" applyNumberFormat="1" applyFont="1" applyFill="1" applyBorder="1" applyAlignment="1" applyProtection="1">
      <alignment/>
      <protection locked="0"/>
    </xf>
    <xf numFmtId="0" fontId="5" fillId="40" borderId="16" xfId="73" applyFont="1" applyFill="1" applyBorder="1" applyProtection="1">
      <alignment/>
      <protection locked="0"/>
    </xf>
    <xf numFmtId="189" fontId="7" fillId="40" borderId="12" xfId="47" applyNumberFormat="1" applyFont="1" applyFill="1" applyBorder="1" applyAlignment="1" applyProtection="1">
      <alignment horizontal="centerContinuous"/>
      <protection locked="0"/>
    </xf>
    <xf numFmtId="189" fontId="7" fillId="40" borderId="13" xfId="47" applyNumberFormat="1" applyFont="1" applyFill="1" applyBorder="1" applyAlignment="1" applyProtection="1">
      <alignment horizontal="centerContinuous"/>
      <protection locked="0"/>
    </xf>
    <xf numFmtId="189" fontId="7" fillId="40" borderId="15" xfId="47" applyNumberFormat="1" applyFont="1" applyFill="1" applyBorder="1" applyAlignment="1" applyProtection="1">
      <alignment horizontal="centerContinuous"/>
      <protection locked="0"/>
    </xf>
    <xf numFmtId="189" fontId="7" fillId="0" borderId="0" xfId="47" applyNumberFormat="1" applyFont="1" applyFill="1" applyBorder="1" applyAlignment="1" applyProtection="1">
      <alignment horizontal="center"/>
      <protection locked="0"/>
    </xf>
    <xf numFmtId="189" fontId="7" fillId="40" borderId="12" xfId="47" applyNumberFormat="1" applyFont="1" applyFill="1" applyBorder="1" applyAlignment="1" applyProtection="1">
      <alignment horizontal="centerContinuous" wrapText="1"/>
      <protection locked="0"/>
    </xf>
    <xf numFmtId="189" fontId="7" fillId="40" borderId="13" xfId="47" applyNumberFormat="1" applyFont="1" applyFill="1" applyBorder="1" applyAlignment="1" applyProtection="1">
      <alignment horizontal="centerContinuous" wrapText="1"/>
      <protection locked="0"/>
    </xf>
    <xf numFmtId="0" fontId="7" fillId="40" borderId="22" xfId="73" applyFont="1" applyFill="1" applyBorder="1" applyAlignment="1" applyProtection="1">
      <alignment horizontal="center"/>
      <protection locked="0"/>
    </xf>
    <xf numFmtId="0" fontId="5" fillId="40" borderId="22" xfId="73" applyFont="1" applyFill="1" applyBorder="1" applyProtection="1">
      <alignment/>
      <protection locked="0"/>
    </xf>
    <xf numFmtId="189" fontId="7" fillId="40" borderId="6" xfId="47" applyNumberFormat="1" applyFont="1" applyFill="1" applyBorder="1" applyAlignment="1" applyProtection="1">
      <alignment horizontal="center" vertical="center" wrapText="1"/>
      <protection locked="0"/>
    </xf>
    <xf numFmtId="189" fontId="7" fillId="0" borderId="21" xfId="47" applyNumberFormat="1" applyFont="1" applyFill="1" applyBorder="1" applyAlignment="1" applyProtection="1">
      <alignment horizontal="center" vertical="center" wrapText="1"/>
      <protection locked="0"/>
    </xf>
    <xf numFmtId="0" fontId="5" fillId="0" borderId="11" xfId="73" applyFont="1" applyFill="1" applyBorder="1" applyProtection="1">
      <alignment/>
      <protection locked="0"/>
    </xf>
    <xf numFmtId="189" fontId="5" fillId="0" borderId="28" xfId="47" applyNumberFormat="1" applyFont="1" applyFill="1" applyBorder="1" applyAlignment="1" applyProtection="1">
      <alignment/>
      <protection/>
    </xf>
    <xf numFmtId="189" fontId="5" fillId="0" borderId="11" xfId="47" applyNumberFormat="1" applyFont="1" applyFill="1" applyBorder="1" applyAlignment="1" applyProtection="1">
      <alignment/>
      <protection locked="0"/>
    </xf>
    <xf numFmtId="0" fontId="28" fillId="40" borderId="29" xfId="73" applyFont="1" applyFill="1" applyBorder="1" applyAlignment="1" applyProtection="1">
      <alignment horizontal="left"/>
      <protection locked="0"/>
    </xf>
    <xf numFmtId="189" fontId="28" fillId="40" borderId="29" xfId="47" applyNumberFormat="1" applyFont="1" applyFill="1" applyBorder="1" applyAlignment="1" applyProtection="1">
      <alignment/>
      <protection/>
    </xf>
    <xf numFmtId="189" fontId="28" fillId="0" borderId="21" xfId="47" applyNumberFormat="1" applyFont="1" applyFill="1" applyBorder="1" applyAlignment="1" applyProtection="1">
      <alignment/>
      <protection locked="0"/>
    </xf>
    <xf numFmtId="0" fontId="29" fillId="34" borderId="16" xfId="72" applyFont="1" applyFill="1" applyBorder="1" applyAlignment="1">
      <alignment horizontal="center"/>
      <protection/>
    </xf>
    <xf numFmtId="0" fontId="5" fillId="0" borderId="0" xfId="72" applyFont="1">
      <alignment/>
      <protection/>
    </xf>
    <xf numFmtId="0" fontId="29" fillId="34" borderId="22" xfId="72" applyFont="1" applyFill="1" applyBorder="1" applyAlignment="1">
      <alignment horizontal="center"/>
      <protection/>
    </xf>
    <xf numFmtId="0" fontId="5" fillId="34" borderId="22" xfId="72" applyFont="1" applyFill="1" applyBorder="1" applyAlignment="1">
      <alignment horizontal="center"/>
      <protection/>
    </xf>
    <xf numFmtId="0" fontId="30" fillId="34" borderId="22" xfId="72" applyFont="1" applyFill="1" applyBorder="1" applyAlignment="1">
      <alignment horizontal="center"/>
      <protection/>
    </xf>
    <xf numFmtId="0" fontId="4" fillId="34" borderId="22" xfId="72" applyFont="1" applyFill="1" applyBorder="1" applyAlignment="1">
      <alignment horizontal="center"/>
      <protection/>
    </xf>
    <xf numFmtId="0" fontId="4" fillId="0" borderId="6" xfId="72" applyFont="1" applyBorder="1" applyAlignment="1">
      <alignment horizontal="center"/>
      <protection/>
    </xf>
    <xf numFmtId="14" fontId="4" fillId="0" borderId="6" xfId="72" applyNumberFormat="1" applyFont="1" applyBorder="1" applyAlignment="1">
      <alignment horizontal="center"/>
      <protection/>
    </xf>
    <xf numFmtId="0" fontId="14" fillId="34" borderId="22" xfId="72" applyFont="1" applyFill="1" applyBorder="1" applyAlignment="1">
      <alignment horizontal="center"/>
      <protection/>
    </xf>
    <xf numFmtId="0" fontId="14" fillId="34" borderId="6" xfId="72" applyFont="1" applyFill="1" applyBorder="1" applyAlignment="1">
      <alignment horizontal="center"/>
      <protection/>
    </xf>
    <xf numFmtId="0" fontId="5" fillId="0" borderId="0" xfId="72" applyFont="1" applyProtection="1">
      <alignment/>
      <protection/>
    </xf>
    <xf numFmtId="0" fontId="0" fillId="0" borderId="0" xfId="72">
      <alignment/>
      <protection/>
    </xf>
    <xf numFmtId="0" fontId="5" fillId="0" borderId="0" xfId="72" applyFont="1" applyAlignment="1" applyProtection="1">
      <alignment wrapText="1"/>
      <protection/>
    </xf>
    <xf numFmtId="0" fontId="7" fillId="39" borderId="0" xfId="72" applyFont="1" applyFill="1" applyAlignment="1" applyProtection="1">
      <alignment/>
      <protection/>
    </xf>
    <xf numFmtId="0" fontId="5" fillId="42" borderId="0" xfId="72" applyFont="1" applyFill="1" applyProtection="1">
      <alignment/>
      <protection/>
    </xf>
    <xf numFmtId="0" fontId="7" fillId="42" borderId="0" xfId="72" applyFont="1" applyFill="1" applyProtection="1">
      <alignment/>
      <protection/>
    </xf>
    <xf numFmtId="14" fontId="7" fillId="42" borderId="0" xfId="72" applyNumberFormat="1" applyFont="1" applyFill="1" applyProtection="1">
      <alignment/>
      <protection/>
    </xf>
    <xf numFmtId="0" fontId="5" fillId="42" borderId="0" xfId="72" applyFont="1" applyFill="1" applyAlignment="1" applyProtection="1">
      <alignment wrapText="1"/>
      <protection/>
    </xf>
    <xf numFmtId="0" fontId="0" fillId="42" borderId="0" xfId="72" applyFill="1">
      <alignment/>
      <protection/>
    </xf>
    <xf numFmtId="0" fontId="7" fillId="0" borderId="0" xfId="72" applyFont="1" applyAlignment="1" applyProtection="1">
      <alignment/>
      <protection/>
    </xf>
    <xf numFmtId="0" fontId="5" fillId="0" borderId="0" xfId="71" applyFont="1" applyProtection="1">
      <alignment/>
      <protection/>
    </xf>
    <xf numFmtId="189" fontId="5" fillId="0" borderId="0" xfId="45" applyNumberFormat="1" applyFont="1" applyAlignment="1" applyProtection="1">
      <alignment/>
      <protection/>
    </xf>
    <xf numFmtId="189" fontId="7" fillId="0" borderId="6" xfId="45" applyNumberFormat="1" applyFont="1" applyBorder="1" applyAlignment="1" applyProtection="1">
      <alignment horizontal="center" wrapText="1"/>
      <protection/>
    </xf>
    <xf numFmtId="0" fontId="7" fillId="0" borderId="6" xfId="71" applyFont="1" applyBorder="1" applyAlignment="1" applyProtection="1">
      <alignment horizontal="center" wrapText="1"/>
      <protection/>
    </xf>
    <xf numFmtId="189" fontId="7" fillId="0" borderId="6" xfId="45" applyNumberFormat="1" applyFont="1" applyBorder="1" applyAlignment="1" applyProtection="1">
      <alignment horizontal="center"/>
      <protection/>
    </xf>
    <xf numFmtId="0" fontId="7" fillId="0" borderId="6" xfId="71" applyFont="1" applyBorder="1" applyAlignment="1" applyProtection="1">
      <alignment horizontal="center"/>
      <protection/>
    </xf>
    <xf numFmtId="189" fontId="5" fillId="0" borderId="6" xfId="45" applyNumberFormat="1" applyFont="1" applyBorder="1" applyAlignment="1" applyProtection="1">
      <alignment/>
      <protection/>
    </xf>
    <xf numFmtId="189" fontId="5" fillId="43" borderId="6" xfId="50" applyNumberFormat="1" applyFont="1" applyFill="1" applyBorder="1" applyAlignment="1" applyProtection="1">
      <alignment/>
      <protection/>
    </xf>
    <xf numFmtId="189" fontId="7" fillId="0" borderId="6" xfId="45" applyNumberFormat="1" applyFont="1" applyBorder="1" applyAlignment="1" applyProtection="1">
      <alignment/>
      <protection/>
    </xf>
    <xf numFmtId="0" fontId="5" fillId="0" borderId="6" xfId="71" applyFont="1" applyBorder="1" applyProtection="1">
      <alignment/>
      <protection/>
    </xf>
    <xf numFmtId="189" fontId="5" fillId="0" borderId="0" xfId="45" applyNumberFormat="1" applyFont="1" applyBorder="1" applyAlignment="1" applyProtection="1">
      <alignment/>
      <protection/>
    </xf>
    <xf numFmtId="189" fontId="5" fillId="0" borderId="0" xfId="50" applyNumberFormat="1" applyFont="1" applyFill="1" applyBorder="1" applyAlignment="1" applyProtection="1">
      <alignment/>
      <protection/>
    </xf>
    <xf numFmtId="189" fontId="7" fillId="0" borderId="0" xfId="45" applyNumberFormat="1" applyFont="1" applyBorder="1" applyAlignment="1" applyProtection="1">
      <alignment/>
      <protection/>
    </xf>
    <xf numFmtId="189" fontId="7" fillId="0" borderId="0" xfId="45" applyNumberFormat="1" applyFont="1" applyAlignment="1" applyProtection="1">
      <alignment/>
      <protection/>
    </xf>
    <xf numFmtId="189" fontId="5" fillId="0" borderId="6" xfId="50" applyNumberFormat="1" applyFont="1" applyBorder="1" applyAlignment="1" applyProtection="1">
      <alignment/>
      <protection/>
    </xf>
    <xf numFmtId="189" fontId="5" fillId="0" borderId="6" xfId="72" applyNumberFormat="1" applyFont="1" applyBorder="1" applyAlignment="1" applyProtection="1">
      <alignment wrapText="1"/>
      <protection/>
    </xf>
    <xf numFmtId="189" fontId="5" fillId="43" borderId="6" xfId="45" applyNumberFormat="1" applyFont="1" applyFill="1" applyBorder="1" applyAlignment="1" applyProtection="1">
      <alignment/>
      <protection/>
    </xf>
    <xf numFmtId="0" fontId="5" fillId="0" borderId="16" xfId="72" applyFont="1" applyBorder="1" applyAlignment="1" applyProtection="1">
      <alignment wrapText="1"/>
      <protection/>
    </xf>
    <xf numFmtId="189" fontId="5" fillId="0" borderId="6" xfId="45" applyNumberFormat="1" applyFont="1" applyBorder="1" applyAlignment="1" applyProtection="1">
      <alignment horizontal="left" wrapText="1"/>
      <protection/>
    </xf>
    <xf numFmtId="0" fontId="5" fillId="0" borderId="22" xfId="72" applyFont="1" applyBorder="1" applyAlignment="1" applyProtection="1">
      <alignment wrapText="1"/>
      <protection/>
    </xf>
    <xf numFmtId="189" fontId="5" fillId="0" borderId="6" xfId="45" applyNumberFormat="1" applyFont="1" applyBorder="1" applyAlignment="1" applyProtection="1">
      <alignment wrapText="1"/>
      <protection/>
    </xf>
    <xf numFmtId="189" fontId="5" fillId="0" borderId="6" xfId="71" applyNumberFormat="1" applyFont="1" applyBorder="1" applyProtection="1">
      <alignment/>
      <protection/>
    </xf>
    <xf numFmtId="189" fontId="5" fillId="0" borderId="11" xfId="72" applyNumberFormat="1" applyFont="1" applyBorder="1" applyAlignment="1" applyProtection="1">
      <alignment wrapText="1"/>
      <protection/>
    </xf>
    <xf numFmtId="189" fontId="7" fillId="0" borderId="16" xfId="45" applyNumberFormat="1" applyFont="1" applyBorder="1" applyAlignment="1" applyProtection="1">
      <alignment horizontal="center"/>
      <protection/>
    </xf>
    <xf numFmtId="189" fontId="5" fillId="0" borderId="0" xfId="45" applyNumberFormat="1" applyFont="1" applyAlignment="1" applyProtection="1">
      <alignment wrapText="1"/>
      <protection/>
    </xf>
    <xf numFmtId="0" fontId="5" fillId="0" borderId="6" xfId="72" applyFont="1" applyBorder="1" applyAlignment="1" applyProtection="1">
      <alignment wrapText="1"/>
      <protection locked="0"/>
    </xf>
    <xf numFmtId="189" fontId="5" fillId="0" borderId="0" xfId="45" applyNumberFormat="1" applyFont="1" applyFill="1" applyBorder="1" applyAlignment="1" applyProtection="1">
      <alignment/>
      <protection/>
    </xf>
    <xf numFmtId="0" fontId="7" fillId="0" borderId="6" xfId="72" applyFont="1" applyBorder="1" applyProtection="1">
      <alignment/>
      <protection/>
    </xf>
    <xf numFmtId="189" fontId="5" fillId="0" borderId="6" xfId="45" applyNumberFormat="1" applyFont="1" applyBorder="1" applyAlignment="1" applyProtection="1">
      <alignment horizontal="left"/>
      <protection/>
    </xf>
    <xf numFmtId="189" fontId="5" fillId="0" borderId="6" xfId="45" applyNumberFormat="1" applyFont="1" applyFill="1" applyBorder="1" applyAlignment="1" applyProtection="1">
      <alignment wrapText="1"/>
      <protection/>
    </xf>
    <xf numFmtId="189" fontId="5" fillId="0" borderId="0" xfId="45" applyNumberFormat="1" applyFont="1" applyBorder="1" applyAlignment="1" applyProtection="1">
      <alignment horizontal="left"/>
      <protection/>
    </xf>
    <xf numFmtId="189" fontId="5" fillId="0" borderId="0" xfId="45" applyNumberFormat="1" applyFont="1" applyFill="1" applyBorder="1" applyAlignment="1" applyProtection="1">
      <alignment wrapText="1"/>
      <protection/>
    </xf>
    <xf numFmtId="189" fontId="5" fillId="0" borderId="0" xfId="45" applyNumberFormat="1" applyFont="1" applyFill="1" applyAlignment="1" applyProtection="1">
      <alignment wrapText="1"/>
      <protection/>
    </xf>
    <xf numFmtId="189" fontId="7" fillId="0" borderId="0" xfId="45" applyNumberFormat="1" applyFont="1" applyBorder="1" applyAlignment="1" applyProtection="1">
      <alignment horizontal="center" wrapText="1"/>
      <protection/>
    </xf>
    <xf numFmtId="0" fontId="5" fillId="0" borderId="6" xfId="72" applyFont="1" applyBorder="1" applyAlignment="1">
      <alignment vertical="top" wrapText="1"/>
      <protection/>
    </xf>
    <xf numFmtId="0" fontId="5" fillId="0" borderId="6" xfId="72" applyFont="1" applyBorder="1" applyAlignment="1">
      <alignment horizontal="left" vertical="top"/>
      <protection/>
    </xf>
    <xf numFmtId="0" fontId="5" fillId="0" borderId="0" xfId="72" applyFont="1" applyBorder="1" applyAlignment="1">
      <alignment horizontal="left" vertical="top"/>
      <protection/>
    </xf>
    <xf numFmtId="0" fontId="7" fillId="0" borderId="16" xfId="72" applyFont="1" applyBorder="1" applyProtection="1">
      <alignment/>
      <protection/>
    </xf>
    <xf numFmtId="189" fontId="7" fillId="0" borderId="0" xfId="45" applyNumberFormat="1" applyFont="1" applyAlignment="1" applyProtection="1">
      <alignment horizontal="center" wrapText="1"/>
      <protection/>
    </xf>
    <xf numFmtId="0" fontId="5" fillId="0" borderId="6" xfId="72" applyFont="1" applyFill="1" applyBorder="1">
      <alignment/>
      <protection/>
    </xf>
    <xf numFmtId="189" fontId="5" fillId="0" borderId="0" xfId="45" applyNumberFormat="1" applyFont="1" applyBorder="1" applyAlignment="1" applyProtection="1">
      <alignment wrapText="1"/>
      <protection/>
    </xf>
    <xf numFmtId="189" fontId="5" fillId="0" borderId="30" xfId="45" applyNumberFormat="1" applyFont="1" applyBorder="1" applyAlignment="1" applyProtection="1">
      <alignment/>
      <protection/>
    </xf>
    <xf numFmtId="189" fontId="7" fillId="0" borderId="0" xfId="45" applyNumberFormat="1" applyFont="1" applyFill="1" applyBorder="1" applyAlignment="1" applyProtection="1">
      <alignment/>
      <protection/>
    </xf>
    <xf numFmtId="189" fontId="7" fillId="0" borderId="6" xfId="45" applyNumberFormat="1" applyFont="1" applyBorder="1" applyAlignment="1" applyProtection="1">
      <alignment wrapText="1"/>
      <protection/>
    </xf>
    <xf numFmtId="189" fontId="7" fillId="0" borderId="6" xfId="45" applyNumberFormat="1" applyFont="1" applyBorder="1" applyAlignment="1" applyProtection="1">
      <alignment/>
      <protection/>
    </xf>
    <xf numFmtId="189" fontId="5" fillId="0" borderId="6" xfId="45" applyNumberFormat="1" applyFont="1" applyFill="1" applyBorder="1" applyAlignment="1" applyProtection="1">
      <alignment/>
      <protection/>
    </xf>
    <xf numFmtId="189" fontId="7" fillId="0" borderId="16" xfId="45" applyNumberFormat="1" applyFont="1" applyBorder="1" applyAlignment="1" applyProtection="1">
      <alignment/>
      <protection/>
    </xf>
    <xf numFmtId="189" fontId="7" fillId="0" borderId="22" xfId="45" applyNumberFormat="1" applyFont="1" applyBorder="1" applyAlignment="1" applyProtection="1">
      <alignment/>
      <protection/>
    </xf>
    <xf numFmtId="189" fontId="7" fillId="0" borderId="6" xfId="45" applyNumberFormat="1" applyFont="1" applyBorder="1" applyAlignment="1" applyProtection="1">
      <alignment horizontal="left"/>
      <protection/>
    </xf>
    <xf numFmtId="189" fontId="7" fillId="0" borderId="6" xfId="45" applyNumberFormat="1" applyFont="1" applyFill="1" applyBorder="1" applyAlignment="1" applyProtection="1">
      <alignment/>
      <protection/>
    </xf>
    <xf numFmtId="189" fontId="7" fillId="0" borderId="11" xfId="45" applyNumberFormat="1" applyFont="1" applyBorder="1" applyAlignment="1" applyProtection="1">
      <alignment/>
      <protection/>
    </xf>
    <xf numFmtId="189" fontId="7" fillId="0" borderId="0" xfId="45" applyNumberFormat="1" applyFont="1" applyBorder="1" applyAlignment="1" applyProtection="1">
      <alignment horizontal="left"/>
      <protection/>
    </xf>
    <xf numFmtId="189" fontId="5" fillId="0" borderId="6" xfId="52" applyNumberFormat="1" applyFont="1" applyBorder="1" applyAlignment="1" applyProtection="1">
      <alignment horizontal="center"/>
      <protection/>
    </xf>
    <xf numFmtId="189" fontId="5" fillId="43" borderId="6" xfId="45" applyNumberFormat="1" applyFont="1" applyFill="1" applyBorder="1" applyAlignment="1" applyProtection="1">
      <alignment horizontal="center"/>
      <protection/>
    </xf>
    <xf numFmtId="189" fontId="5" fillId="0" borderId="0" xfId="45" applyNumberFormat="1" applyFont="1" applyBorder="1" applyAlignment="1" applyProtection="1">
      <alignment/>
      <protection locked="0"/>
    </xf>
    <xf numFmtId="189" fontId="5" fillId="0" borderId="0" xfId="45" applyNumberFormat="1" applyFont="1" applyAlignment="1" applyProtection="1">
      <alignment/>
      <protection locked="0"/>
    </xf>
    <xf numFmtId="3" fontId="5" fillId="0" borderId="0" xfId="0" applyNumberFormat="1" applyFont="1" applyBorder="1" applyAlignment="1" applyProtection="1">
      <alignment/>
      <protection locked="0"/>
    </xf>
    <xf numFmtId="189" fontId="5" fillId="0" borderId="0" xfId="47" applyNumberFormat="1" applyFont="1" applyAlignment="1" applyProtection="1">
      <alignment/>
      <protection locked="0"/>
    </xf>
    <xf numFmtId="14" fontId="5" fillId="0" borderId="6" xfId="0" applyNumberFormat="1" applyFont="1" applyBorder="1" applyAlignment="1">
      <alignment/>
    </xf>
    <xf numFmtId="43" fontId="5" fillId="40" borderId="6" xfId="45" applyFont="1" applyFill="1" applyBorder="1" applyAlignment="1">
      <alignment/>
    </xf>
    <xf numFmtId="0" fontId="5" fillId="0" borderId="0" xfId="71" applyFont="1">
      <alignment/>
      <protection/>
    </xf>
    <xf numFmtId="0" fontId="7" fillId="0" borderId="0" xfId="71" applyFont="1">
      <alignment/>
      <protection/>
    </xf>
    <xf numFmtId="0" fontId="15" fillId="40" borderId="6" xfId="71" applyFont="1" applyFill="1" applyBorder="1" applyAlignment="1">
      <alignment horizontal="center" vertical="center"/>
      <protection/>
    </xf>
    <xf numFmtId="0" fontId="5" fillId="0" borderId="6" xfId="71" applyFont="1" applyBorder="1">
      <alignment/>
      <protection/>
    </xf>
    <xf numFmtId="189" fontId="5" fillId="40" borderId="6" xfId="53" applyNumberFormat="1" applyFont="1" applyFill="1" applyBorder="1" applyAlignment="1">
      <alignment/>
    </xf>
    <xf numFmtId="189" fontId="5" fillId="40" borderId="6" xfId="45" applyNumberFormat="1" applyFont="1" applyFill="1" applyBorder="1" applyAlignment="1">
      <alignment/>
    </xf>
    <xf numFmtId="0" fontId="5" fillId="0" borderId="0" xfId="71" applyFont="1" applyBorder="1">
      <alignment/>
      <protection/>
    </xf>
    <xf numFmtId="0" fontId="6" fillId="40" borderId="15" xfId="71" applyFont="1" applyFill="1" applyBorder="1" applyAlignment="1">
      <alignment horizontal="left"/>
      <protection/>
    </xf>
    <xf numFmtId="189" fontId="7" fillId="41" borderId="6" xfId="53" applyNumberFormat="1" applyFont="1" applyFill="1" applyBorder="1" applyAlignment="1">
      <alignment/>
    </xf>
    <xf numFmtId="0" fontId="5" fillId="40" borderId="6" xfId="71" applyFont="1" applyFill="1" applyBorder="1">
      <alignment/>
      <protection/>
    </xf>
    <xf numFmtId="183" fontId="5" fillId="40" borderId="6" xfId="42" applyNumberFormat="1" applyFont="1" applyFill="1" applyBorder="1" applyAlignment="1" applyProtection="1">
      <alignment/>
      <protection locked="0"/>
    </xf>
    <xf numFmtId="183" fontId="5" fillId="36" borderId="6" xfId="42" applyNumberFormat="1" applyFont="1" applyFill="1" applyBorder="1" applyAlignment="1" applyProtection="1">
      <alignment/>
      <protection/>
    </xf>
    <xf numFmtId="183" fontId="5" fillId="0" borderId="0" xfId="42" applyNumberFormat="1" applyFont="1" applyFill="1" applyBorder="1" applyAlignment="1" applyProtection="1">
      <alignment/>
      <protection locked="0"/>
    </xf>
    <xf numFmtId="0" fontId="7" fillId="40" borderId="16" xfId="73" applyFont="1" applyFill="1" applyBorder="1" applyAlignment="1" applyProtection="1">
      <alignment horizontal="center" vertical="center"/>
      <protection locked="0"/>
    </xf>
    <xf numFmtId="0" fontId="7" fillId="40" borderId="22" xfId="73" applyFont="1" applyFill="1" applyBorder="1" applyAlignment="1" applyProtection="1">
      <alignment horizontal="center" vertical="center"/>
      <protection locked="0"/>
    </xf>
    <xf numFmtId="0" fontId="7" fillId="40" borderId="12" xfId="73" applyFont="1" applyFill="1" applyBorder="1" applyAlignment="1" applyProtection="1">
      <alignment horizontal="center" wrapText="1"/>
      <protection locked="0"/>
    </xf>
    <xf numFmtId="0" fontId="7" fillId="40" borderId="13" xfId="73" applyFont="1" applyFill="1" applyBorder="1" applyAlignment="1" applyProtection="1">
      <alignment horizontal="center" wrapText="1"/>
      <protection locked="0"/>
    </xf>
    <xf numFmtId="0" fontId="7" fillId="40" borderId="15" xfId="73" applyFont="1" applyFill="1" applyBorder="1" applyAlignment="1" applyProtection="1">
      <alignment horizontal="center" wrapText="1"/>
      <protection locked="0"/>
    </xf>
    <xf numFmtId="0" fontId="7" fillId="40" borderId="12" xfId="73" applyFont="1" applyFill="1" applyBorder="1" applyAlignment="1" applyProtection="1">
      <alignment horizontal="center" vertical="center" wrapText="1"/>
      <protection/>
    </xf>
    <xf numFmtId="0" fontId="7" fillId="40" borderId="13" xfId="73" applyFont="1" applyFill="1" applyBorder="1" applyAlignment="1" applyProtection="1">
      <alignment horizontal="center" vertical="center" wrapText="1"/>
      <protection/>
    </xf>
    <xf numFmtId="0" fontId="7" fillId="40" borderId="15" xfId="73" applyFont="1" applyFill="1" applyBorder="1" applyAlignment="1" applyProtection="1">
      <alignment horizontal="center" vertical="center" wrapText="1"/>
      <protection/>
    </xf>
    <xf numFmtId="0" fontId="4" fillId="0" borderId="0" xfId="0" applyFont="1" applyAlignment="1">
      <alignment horizontal="center"/>
    </xf>
    <xf numFmtId="0" fontId="7" fillId="0" borderId="0" xfId="0" applyFont="1" applyBorder="1" applyAlignment="1">
      <alignment horizontal="center"/>
    </xf>
    <xf numFmtId="0" fontId="13" fillId="0" borderId="0" xfId="0" applyFont="1" applyAlignment="1" applyProtection="1">
      <alignment horizontal="left" wrapText="1"/>
      <protection locked="0"/>
    </xf>
    <xf numFmtId="0" fontId="13" fillId="0" borderId="0" xfId="0" applyFont="1" applyAlignment="1">
      <alignment horizontal="left" wrapText="1"/>
    </xf>
    <xf numFmtId="0" fontId="16" fillId="0" borderId="0" xfId="0" applyFont="1" applyAlignment="1" applyProtection="1">
      <alignment horizontal="center"/>
      <protection locked="0"/>
    </xf>
    <xf numFmtId="0" fontId="6" fillId="36" borderId="12" xfId="0" applyFont="1" applyFill="1" applyBorder="1" applyAlignment="1" applyProtection="1">
      <alignment horizontal="left"/>
      <protection locked="0"/>
    </xf>
    <xf numFmtId="0" fontId="6" fillId="36" borderId="13" xfId="0" applyFont="1" applyFill="1" applyBorder="1" applyAlignment="1" applyProtection="1">
      <alignment horizontal="left"/>
      <protection locked="0"/>
    </xf>
    <xf numFmtId="0" fontId="6" fillId="36" borderId="15" xfId="0" applyFont="1" applyFill="1" applyBorder="1" applyAlignment="1" applyProtection="1">
      <alignment horizontal="left"/>
      <protection locked="0"/>
    </xf>
    <xf numFmtId="0" fontId="4" fillId="0" borderId="0" xfId="0" applyFont="1" applyAlignment="1" applyProtection="1">
      <alignment horizontal="center"/>
      <protection locked="0"/>
    </xf>
    <xf numFmtId="0" fontId="13" fillId="0" borderId="0" xfId="0" applyFont="1" applyFill="1" applyAlignment="1" applyProtection="1">
      <alignment horizontal="left" wrapText="1"/>
      <protection locked="0"/>
    </xf>
    <xf numFmtId="0" fontId="5" fillId="0" borderId="0" xfId="0" applyFont="1" applyAlignment="1" applyProtection="1">
      <alignment horizontal="left" wrapText="1"/>
      <protection locked="0"/>
    </xf>
    <xf numFmtId="0" fontId="13" fillId="0" borderId="0" xfId="0" applyFont="1" applyAlignment="1" applyProtection="1">
      <alignment horizontal="left"/>
      <protection locked="0"/>
    </xf>
    <xf numFmtId="0" fontId="0" fillId="0" borderId="0" xfId="0" applyAlignment="1">
      <alignment horizontal="left" wrapText="1"/>
    </xf>
    <xf numFmtId="0" fontId="16" fillId="0" borderId="0" xfId="0" applyFont="1" applyAlignment="1">
      <alignment horizontal="center"/>
    </xf>
    <xf numFmtId="0" fontId="13" fillId="0" borderId="0" xfId="0" applyFont="1" applyBorder="1" applyAlignment="1">
      <alignment horizontal="left" wrapText="1"/>
    </xf>
    <xf numFmtId="3" fontId="5" fillId="0" borderId="12" xfId="0" applyNumberFormat="1" applyFont="1" applyBorder="1" applyAlignment="1">
      <alignment horizontal="left"/>
    </xf>
    <xf numFmtId="3" fontId="5" fillId="0" borderId="13" xfId="0" applyNumberFormat="1" applyFont="1" applyBorder="1" applyAlignment="1">
      <alignment horizontal="left"/>
    </xf>
    <xf numFmtId="3" fontId="5" fillId="0" borderId="15" xfId="0" applyNumberFormat="1" applyFont="1" applyBorder="1" applyAlignment="1">
      <alignment horizontal="left"/>
    </xf>
    <xf numFmtId="0" fontId="15" fillId="40" borderId="6" xfId="0" applyFont="1" applyFill="1" applyBorder="1" applyAlignment="1">
      <alignment horizontal="center" wrapText="1"/>
    </xf>
    <xf numFmtId="0" fontId="7" fillId="0" borderId="6" xfId="0" applyFont="1" applyFill="1" applyBorder="1" applyAlignment="1">
      <alignment horizontal="left"/>
    </xf>
    <xf numFmtId="0" fontId="7" fillId="0" borderId="6" xfId="0" applyFont="1" applyFill="1" applyBorder="1" applyAlignment="1">
      <alignment horizontal="center"/>
    </xf>
    <xf numFmtId="0" fontId="7" fillId="40" borderId="15" xfId="0" applyFont="1" applyFill="1" applyBorder="1" applyAlignment="1">
      <alignment horizontal="left"/>
    </xf>
    <xf numFmtId="0" fontId="7" fillId="40" borderId="6" xfId="0" applyFont="1" applyFill="1" applyBorder="1" applyAlignment="1">
      <alignment horizontal="left"/>
    </xf>
    <xf numFmtId="0" fontId="15" fillId="40" borderId="12" xfId="0" applyFont="1" applyFill="1" applyBorder="1" applyAlignment="1">
      <alignment horizontal="center" wrapText="1"/>
    </xf>
    <xf numFmtId="0" fontId="15" fillId="40" borderId="13" xfId="0" applyFont="1" applyFill="1" applyBorder="1" applyAlignment="1">
      <alignment horizontal="center" wrapText="1"/>
    </xf>
    <xf numFmtId="0" fontId="15" fillId="40" borderId="15" xfId="0" applyFont="1" applyFill="1" applyBorder="1" applyAlignment="1">
      <alignment horizontal="center" wrapText="1"/>
    </xf>
    <xf numFmtId="0" fontId="6" fillId="36" borderId="12" xfId="0" applyFont="1" applyFill="1" applyBorder="1" applyAlignment="1">
      <alignment horizontal="left"/>
    </xf>
    <xf numFmtId="0" fontId="6" fillId="36" borderId="13" xfId="0" applyFont="1" applyFill="1" applyBorder="1" applyAlignment="1">
      <alignment horizontal="left"/>
    </xf>
    <xf numFmtId="3" fontId="7" fillId="0" borderId="6" xfId="0" applyNumberFormat="1" applyFont="1" applyFill="1" applyBorder="1" applyAlignment="1">
      <alignment horizontal="left"/>
    </xf>
    <xf numFmtId="0" fontId="7" fillId="0" borderId="12" xfId="0" applyFont="1" applyFill="1" applyBorder="1" applyAlignment="1">
      <alignment horizontal="left"/>
    </xf>
    <xf numFmtId="0" fontId="7" fillId="0" borderId="13" xfId="0" applyFont="1" applyFill="1" applyBorder="1" applyAlignment="1">
      <alignment horizontal="left"/>
    </xf>
    <xf numFmtId="0" fontId="7" fillId="0" borderId="15" xfId="0" applyFont="1" applyFill="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12" xfId="0"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5" xfId="0" applyFont="1" applyBorder="1" applyAlignment="1">
      <alignment horizontal="left"/>
    </xf>
    <xf numFmtId="0" fontId="5" fillId="0" borderId="6" xfId="0" applyFont="1" applyFill="1" applyBorder="1" applyAlignment="1">
      <alignment horizontal="left"/>
    </xf>
    <xf numFmtId="0" fontId="7" fillId="40" borderId="12" xfId="0" applyFont="1" applyFill="1" applyBorder="1" applyAlignment="1">
      <alignment horizontal="center"/>
    </xf>
    <xf numFmtId="0" fontId="7" fillId="40" borderId="13" xfId="0" applyFont="1" applyFill="1" applyBorder="1" applyAlignment="1">
      <alignment horizontal="center"/>
    </xf>
    <xf numFmtId="0" fontId="7" fillId="40" borderId="15" xfId="0" applyFont="1" applyFill="1" applyBorder="1" applyAlignment="1">
      <alignment horizontal="center"/>
    </xf>
    <xf numFmtId="0" fontId="5" fillId="0" borderId="6" xfId="0" applyFont="1" applyFill="1" applyBorder="1" applyAlignment="1">
      <alignment horizontal="center"/>
    </xf>
    <xf numFmtId="0" fontId="15" fillId="40" borderId="16" xfId="0" applyFont="1" applyFill="1" applyBorder="1" applyAlignment="1">
      <alignment horizontal="left" wrapText="1"/>
    </xf>
    <xf numFmtId="0" fontId="15" fillId="40" borderId="22" xfId="0" applyFont="1" applyFill="1" applyBorder="1" applyAlignment="1">
      <alignment horizontal="left" wrapText="1"/>
    </xf>
    <xf numFmtId="0" fontId="15" fillId="40" borderId="11" xfId="0" applyFont="1" applyFill="1" applyBorder="1" applyAlignment="1">
      <alignment horizontal="left" wrapText="1"/>
    </xf>
    <xf numFmtId="0" fontId="5" fillId="0" borderId="0" xfId="0" applyFont="1" applyAlignment="1">
      <alignment horizontal="left" wrapText="1"/>
    </xf>
    <xf numFmtId="189" fontId="4" fillId="0" borderId="0" xfId="0" applyNumberFormat="1" applyFont="1" applyAlignment="1">
      <alignment horizontal="center"/>
    </xf>
    <xf numFmtId="189" fontId="16" fillId="0" borderId="0" xfId="0" applyNumberFormat="1" applyFont="1" applyAlignment="1">
      <alignment horizontal="center"/>
    </xf>
    <xf numFmtId="0" fontId="7" fillId="40" borderId="6" xfId="0" applyFont="1" applyFill="1" applyBorder="1" applyAlignment="1">
      <alignment horizontal="left" wrapText="1"/>
    </xf>
    <xf numFmtId="0" fontId="5" fillId="0" borderId="6" xfId="0" applyFont="1" applyBorder="1" applyAlignment="1">
      <alignment horizontal="center" vertical="top"/>
    </xf>
    <xf numFmtId="0" fontId="7" fillId="36" borderId="12" xfId="0" applyFont="1" applyFill="1" applyBorder="1" applyAlignment="1">
      <alignment horizontal="left"/>
    </xf>
    <xf numFmtId="0" fontId="7" fillId="36" borderId="15" xfId="0" applyFont="1" applyFill="1" applyBorder="1" applyAlignment="1">
      <alignment horizontal="left"/>
    </xf>
    <xf numFmtId="0" fontId="6" fillId="36" borderId="15" xfId="0" applyFont="1" applyFill="1" applyBorder="1" applyAlignment="1">
      <alignment horizontal="left"/>
    </xf>
    <xf numFmtId="0" fontId="5" fillId="0" borderId="0" xfId="0" applyFont="1" applyAlignment="1">
      <alignment horizontal="justify"/>
    </xf>
    <xf numFmtId="0" fontId="0" fillId="0" borderId="0" xfId="0" applyAlignment="1">
      <alignment/>
    </xf>
    <xf numFmtId="0" fontId="4" fillId="37" borderId="0" xfId="0" applyFont="1" applyFill="1" applyBorder="1" applyAlignment="1">
      <alignment horizontal="center"/>
    </xf>
    <xf numFmtId="0" fontId="16" fillId="37" borderId="0" xfId="0" applyFont="1" applyFill="1" applyBorder="1" applyAlignment="1">
      <alignment horizontal="center"/>
    </xf>
    <xf numFmtId="0" fontId="5" fillId="0" borderId="0" xfId="0" applyFont="1" applyAlignment="1">
      <alignment horizontal="left"/>
    </xf>
    <xf numFmtId="0" fontId="4" fillId="0" borderId="0" xfId="69" applyFont="1" applyAlignment="1">
      <alignment horizontal="center"/>
      <protection/>
    </xf>
    <xf numFmtId="0" fontId="13" fillId="37" borderId="0" xfId="69" applyFont="1" applyFill="1" applyAlignment="1">
      <alignment horizontal="left" vertical="distributed" wrapText="1"/>
      <protection/>
    </xf>
    <xf numFmtId="0" fontId="7" fillId="40" borderId="6" xfId="69" applyFont="1" applyFill="1" applyBorder="1" applyAlignment="1">
      <alignment horizontal="left"/>
      <protection/>
    </xf>
    <xf numFmtId="0" fontId="15" fillId="40" borderId="16" xfId="0" applyFont="1" applyFill="1" applyBorder="1" applyAlignment="1">
      <alignment horizontal="center" vertical="center"/>
    </xf>
    <xf numFmtId="0" fontId="15" fillId="40" borderId="11" xfId="0" applyFont="1" applyFill="1" applyBorder="1" applyAlignment="1">
      <alignment horizontal="center" vertical="center"/>
    </xf>
    <xf numFmtId="0" fontId="6" fillId="40" borderId="12" xfId="0" applyFont="1" applyFill="1" applyBorder="1" applyAlignment="1">
      <alignment horizontal="left"/>
    </xf>
    <xf numFmtId="0" fontId="6" fillId="40" borderId="13" xfId="0" applyFont="1" applyFill="1" applyBorder="1" applyAlignment="1">
      <alignment horizontal="left"/>
    </xf>
    <xf numFmtId="0" fontId="6" fillId="40" borderId="15" xfId="0" applyFont="1" applyFill="1" applyBorder="1" applyAlignment="1">
      <alignment horizontal="left"/>
    </xf>
    <xf numFmtId="0" fontId="4" fillId="0" borderId="0" xfId="71" applyFont="1" applyAlignment="1">
      <alignment horizontal="center"/>
      <protection/>
    </xf>
    <xf numFmtId="0" fontId="15" fillId="0" borderId="19" xfId="71" applyFont="1" applyBorder="1" applyAlignment="1">
      <alignment horizontal="center"/>
      <protection/>
    </xf>
    <xf numFmtId="0" fontId="15" fillId="40" borderId="16" xfId="71" applyFont="1" applyFill="1" applyBorder="1" applyAlignment="1">
      <alignment horizontal="center" vertical="center"/>
      <protection/>
    </xf>
    <xf numFmtId="0" fontId="15" fillId="40" borderId="11" xfId="71" applyFont="1" applyFill="1" applyBorder="1" applyAlignment="1">
      <alignment horizontal="center" vertical="center"/>
      <protection/>
    </xf>
    <xf numFmtId="0" fontId="6" fillId="40" borderId="12" xfId="71" applyFont="1" applyFill="1" applyBorder="1" applyAlignment="1">
      <alignment horizontal="left"/>
      <protection/>
    </xf>
    <xf numFmtId="0" fontId="6" fillId="40" borderId="13" xfId="71" applyFont="1" applyFill="1" applyBorder="1" applyAlignment="1">
      <alignment horizontal="left"/>
      <protection/>
    </xf>
    <xf numFmtId="0" fontId="6" fillId="40" borderId="15" xfId="71" applyFont="1" applyFill="1" applyBorder="1" applyAlignment="1">
      <alignment horizontal="left"/>
      <protection/>
    </xf>
    <xf numFmtId="0" fontId="4" fillId="0" borderId="0" xfId="72" applyFont="1" applyAlignment="1" applyProtection="1">
      <alignment horizontal="center"/>
      <protection/>
    </xf>
    <xf numFmtId="189" fontId="7" fillId="0" borderId="6" xfId="45" applyNumberFormat="1" applyFont="1" applyBorder="1" applyAlignment="1" applyProtection="1">
      <alignment horizontal="center"/>
      <protection/>
    </xf>
    <xf numFmtId="189" fontId="7" fillId="0" borderId="12" xfId="45" applyNumberFormat="1" applyFont="1" applyBorder="1" applyAlignment="1" applyProtection="1">
      <alignment horizontal="center"/>
      <protection/>
    </xf>
    <xf numFmtId="189" fontId="7" fillId="0" borderId="15" xfId="45" applyNumberFormat="1" applyFont="1" applyBorder="1" applyAlignment="1" applyProtection="1">
      <alignment horizontal="center"/>
      <protection/>
    </xf>
    <xf numFmtId="0" fontId="7" fillId="0" borderId="12" xfId="0" applyFont="1" applyBorder="1" applyAlignment="1">
      <alignment horizontal="center" wrapText="1"/>
    </xf>
    <xf numFmtId="0" fontId="7" fillId="0" borderId="15" xfId="0" applyFont="1" applyBorder="1" applyAlignment="1">
      <alignment horizont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5" xfId="50"/>
    <cellStyle name="Comma 6" xfId="51"/>
    <cellStyle name="Comma 7" xfId="52"/>
    <cellStyle name="Comma 8"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Input Numbers" xfId="65"/>
    <cellStyle name="Input Text" xfId="66"/>
    <cellStyle name="Linked Cell" xfId="67"/>
    <cellStyle name="Neutral" xfId="68"/>
    <cellStyle name="Normal 2" xfId="69"/>
    <cellStyle name="Normal 3" xfId="70"/>
    <cellStyle name="Normal 3 2" xfId="71"/>
    <cellStyle name="Normal 4" xfId="72"/>
    <cellStyle name="Normal_QIS 2 Formsv2 2" xfId="73"/>
    <cellStyle name="Note" xfId="74"/>
    <cellStyle name="Output" xfId="75"/>
    <cellStyle name="Percent" xfId="76"/>
    <cellStyle name="Percent 2" xfId="77"/>
    <cellStyle name="Protect" xfId="78"/>
    <cellStyle name="Protect blue" xfId="79"/>
    <cellStyle name="Title" xfId="80"/>
    <cellStyle name="Total" xfId="81"/>
    <cellStyle name="Warning Text" xfId="82"/>
  </cellStyles>
  <dxfs count="13">
    <dxf>
      <fill>
        <patternFill>
          <bgColor indexed="10"/>
        </patternFill>
      </fill>
    </dxf>
    <dxf>
      <fill>
        <patternFill>
          <bgColor indexed="15"/>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13"/>
      </font>
      <fill>
        <patternFill>
          <bgColor indexed="13"/>
        </patternFill>
      </fill>
    </dxf>
    <dxf>
      <font>
        <color indexed="13"/>
      </font>
      <fill>
        <patternFill>
          <bgColor indexed="13"/>
        </patternFill>
      </fill>
    </dxf>
    <dxf>
      <font>
        <color indexed="13"/>
      </font>
      <fill>
        <patternFill>
          <bgColor indexed="13"/>
        </patternFill>
      </fill>
    </dxf>
    <dxf>
      <font>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ntral-bank.org.tt\cbtt\FISD%20Shared\Annual%20Returns\Annual%20Returns%20V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ntral-bank.org.tt\cbtt\Documents%20and%20Settings\rpopplewell\My%20Documents\Cover%20sheet%20capd%20for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FISD%20Shared\Annual%20Returns\Annual%20Returns%20V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mgarcia\Downloads\Cap%20Ad%20Returns%20for%20Gen%20I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rpopplewell\My%20Documents\Cover%20sheet%20capd%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Table of Contents "/>
      <sheetName val="A1"/>
      <sheetName val="A1 FX"/>
      <sheetName val="A2"/>
      <sheetName val="A2 FX"/>
      <sheetName val="A3"/>
      <sheetName val="A4"/>
      <sheetName val="B1"/>
      <sheetName val="B1 FX"/>
      <sheetName val="B2"/>
      <sheetName val="B2 FX"/>
      <sheetName val="B3"/>
      <sheetName val="B4"/>
      <sheetName val="B4 MOTOR"/>
      <sheetName val="B5"/>
      <sheetName val="C"/>
      <sheetName val="D1"/>
      <sheetName val="AVAL"/>
      <sheetName val="D2"/>
      <sheetName val="D3"/>
      <sheetName val="E"/>
      <sheetName val="NOTES"/>
      <sheetName val="Validations"/>
    </sheetNames>
    <sheetDataSet>
      <sheetData sheetId="0">
        <row r="8">
          <cell r="B8" t="str">
            <v>Please Enter Company Name Here</v>
          </cell>
        </row>
        <row r="12">
          <cell r="B12">
            <v>2007</v>
          </cell>
        </row>
        <row r="16">
          <cell r="B16">
            <v>39447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Table of Contents "/>
      <sheetName val="A1"/>
      <sheetName val="A1 FX"/>
      <sheetName val="A2"/>
      <sheetName val="A2 FX"/>
      <sheetName val="A3"/>
      <sheetName val="A4"/>
      <sheetName val="B1"/>
      <sheetName val="B1 FX"/>
      <sheetName val="B2"/>
      <sheetName val="B2 FX"/>
      <sheetName val="B3"/>
      <sheetName val="B4"/>
      <sheetName val="B4 MOTOR"/>
      <sheetName val="B5"/>
      <sheetName val="C"/>
      <sheetName val="D1"/>
      <sheetName val="AVAL"/>
      <sheetName val="D2"/>
      <sheetName val="D3"/>
      <sheetName val="E"/>
      <sheetName val="NOTES"/>
      <sheetName val="Validations"/>
    </sheetNames>
    <sheetDataSet>
      <sheetData sheetId="0">
        <row r="8">
          <cell r="B8" t="str">
            <v>Please Enter Company Name Here</v>
          </cell>
        </row>
        <row r="12">
          <cell r="B12">
            <v>2007</v>
          </cell>
        </row>
        <row r="16">
          <cell r="B16">
            <v>40178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Form D1"/>
      <sheetName val="Summary"/>
      <sheetName val="Capital Available"/>
      <sheetName val="Default Risk"/>
      <sheetName val="Volatility Risk"/>
      <sheetName val="Off Bal Sheet Risk"/>
      <sheetName val="Foreign Currency Mismatch Risk"/>
      <sheetName val="Premium Adequacy Risk"/>
      <sheetName val="Outstanding Claim Risk"/>
      <sheetName val="Catastrophe Risk"/>
      <sheetName val="Grdfather prov-Real Estate "/>
      <sheetName val="Grdfather prov-Unrated Bonds "/>
      <sheetName val="Grfather prov-Quoted commshares"/>
      <sheetName val="Reconcili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17"/>
  <sheetViews>
    <sheetView showGridLines="0" tabSelected="1" zoomScalePageLayoutView="0" workbookViewId="0" topLeftCell="A1">
      <selection activeCell="B16" sqref="B16"/>
    </sheetView>
  </sheetViews>
  <sheetFormatPr defaultColWidth="8.7109375" defaultRowHeight="12.75"/>
  <cols>
    <col min="1" max="1" width="8.7109375" style="458" customWidth="1"/>
    <col min="2" max="2" width="83.421875" style="458" bestFit="1" customWidth="1"/>
    <col min="3" max="16384" width="8.7109375" style="458" customWidth="1"/>
  </cols>
  <sheetData>
    <row r="1" ht="25.5">
      <c r="B1" s="457" t="s">
        <v>212</v>
      </c>
    </row>
    <row r="2" ht="25.5">
      <c r="B2" s="459"/>
    </row>
    <row r="3" ht="12.75">
      <c r="B3" s="460"/>
    </row>
    <row r="4" ht="22.5">
      <c r="B4" s="461" t="s">
        <v>184</v>
      </c>
    </row>
    <row r="5" ht="22.5">
      <c r="B5" s="461"/>
    </row>
    <row r="6" ht="12.75">
      <c r="B6" s="460"/>
    </row>
    <row r="7" ht="18.75">
      <c r="B7" s="462" t="s">
        <v>213</v>
      </c>
    </row>
    <row r="8" ht="18.75">
      <c r="B8" s="462"/>
    </row>
    <row r="9" ht="18.75">
      <c r="B9" s="463" t="s">
        <v>440</v>
      </c>
    </row>
    <row r="10" ht="12.75">
      <c r="B10" s="460"/>
    </row>
    <row r="11" ht="18.75">
      <c r="B11" s="462" t="s">
        <v>441</v>
      </c>
    </row>
    <row r="12" ht="18.75">
      <c r="B12" s="464"/>
    </row>
    <row r="13" ht="15.75">
      <c r="B13" s="465" t="s">
        <v>442</v>
      </c>
    </row>
    <row r="14" ht="15.75">
      <c r="B14" s="465"/>
    </row>
    <row r="15" ht="18.75">
      <c r="B15" s="462" t="s">
        <v>443</v>
      </c>
    </row>
    <row r="16" ht="18.75">
      <c r="B16" s="464"/>
    </row>
    <row r="17" ht="15.75">
      <c r="B17" s="466" t="s">
        <v>442</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55"/>
  <sheetViews>
    <sheetView showGridLines="0" zoomScalePageLayoutView="0" workbookViewId="0" topLeftCell="A1">
      <selection activeCell="A1" sqref="A1:M1"/>
    </sheetView>
  </sheetViews>
  <sheetFormatPr defaultColWidth="9.140625" defaultRowHeight="12.75"/>
  <cols>
    <col min="1" max="1" width="41.140625" style="2" customWidth="1"/>
    <col min="2" max="2" width="12.28125" style="2" customWidth="1"/>
    <col min="3" max="3" width="15.28125" style="2" customWidth="1"/>
    <col min="4" max="4" width="13.140625" style="2" bestFit="1" customWidth="1"/>
    <col min="5" max="5" width="13.57421875" style="2" customWidth="1"/>
    <col min="6" max="6" width="9.7109375" style="2" customWidth="1"/>
    <col min="7" max="7" width="14.28125" style="2" customWidth="1"/>
    <col min="8" max="8" width="11.57421875" style="2" customWidth="1"/>
    <col min="9" max="9" width="14.57421875" style="2" customWidth="1"/>
    <col min="10" max="10" width="15.140625" style="2" customWidth="1"/>
    <col min="11" max="11" width="9.7109375" style="2" customWidth="1"/>
    <col min="12" max="12" width="11.57421875" style="2" customWidth="1"/>
    <col min="13" max="13" width="13.28125" style="2" customWidth="1"/>
    <col min="14" max="14" width="9.140625" style="2" customWidth="1"/>
    <col min="15" max="15" width="9.140625" style="49" customWidth="1"/>
    <col min="16" max="16384" width="9.140625" style="2" customWidth="1"/>
  </cols>
  <sheetData>
    <row r="1" spans="1:13" ht="18.75">
      <c r="A1" s="558" t="s">
        <v>34</v>
      </c>
      <c r="B1" s="571"/>
      <c r="C1" s="571"/>
      <c r="D1" s="571"/>
      <c r="E1" s="571"/>
      <c r="F1" s="571"/>
      <c r="G1" s="571"/>
      <c r="H1" s="571"/>
      <c r="I1" s="558"/>
      <c r="J1" s="558"/>
      <c r="K1" s="558"/>
      <c r="L1" s="558"/>
      <c r="M1" s="558"/>
    </row>
    <row r="2" spans="1:7" ht="21" customHeight="1">
      <c r="A2" s="1"/>
      <c r="B2" s="1"/>
      <c r="C2" s="1"/>
      <c r="D2" s="1"/>
      <c r="E2" s="1"/>
      <c r="F2" s="1"/>
      <c r="G2" s="1"/>
    </row>
    <row r="3" spans="1:13" ht="18.75" customHeight="1">
      <c r="A3" s="388"/>
      <c r="B3" s="579" t="s">
        <v>35</v>
      </c>
      <c r="C3" s="580"/>
      <c r="D3" s="580"/>
      <c r="E3" s="580"/>
      <c r="F3" s="580"/>
      <c r="G3" s="580"/>
      <c r="H3" s="580" t="s">
        <v>40</v>
      </c>
      <c r="I3" s="580"/>
      <c r="J3" s="580"/>
      <c r="K3" s="580"/>
      <c r="L3" s="580"/>
      <c r="M3" s="576" t="s">
        <v>87</v>
      </c>
    </row>
    <row r="4" spans="1:13" ht="60" customHeight="1">
      <c r="A4" s="299" t="s">
        <v>379</v>
      </c>
      <c r="B4" s="389" t="s">
        <v>36</v>
      </c>
      <c r="C4" s="300" t="s">
        <v>93</v>
      </c>
      <c r="D4" s="300" t="s">
        <v>37</v>
      </c>
      <c r="E4" s="300" t="s">
        <v>38</v>
      </c>
      <c r="F4" s="300" t="s">
        <v>28</v>
      </c>
      <c r="G4" s="300" t="s">
        <v>39</v>
      </c>
      <c r="H4" s="300" t="s">
        <v>36</v>
      </c>
      <c r="I4" s="300" t="s">
        <v>93</v>
      </c>
      <c r="J4" s="300" t="s">
        <v>42</v>
      </c>
      <c r="K4" s="300" t="s">
        <v>28</v>
      </c>
      <c r="L4" s="300" t="s">
        <v>43</v>
      </c>
      <c r="M4" s="576"/>
    </row>
    <row r="5" spans="1:13" ht="14.25">
      <c r="A5" s="299"/>
      <c r="B5" s="581" t="s">
        <v>157</v>
      </c>
      <c r="C5" s="582"/>
      <c r="D5" s="582"/>
      <c r="E5" s="583"/>
      <c r="F5" s="300"/>
      <c r="G5" s="300"/>
      <c r="H5" s="581" t="s">
        <v>157</v>
      </c>
      <c r="I5" s="582"/>
      <c r="J5" s="583"/>
      <c r="K5" s="300"/>
      <c r="L5" s="300"/>
      <c r="M5" s="300"/>
    </row>
    <row r="6" spans="1:13" ht="14.25">
      <c r="A6" s="299"/>
      <c r="B6" s="283" t="s">
        <v>3</v>
      </c>
      <c r="C6" s="283" t="s">
        <v>4</v>
      </c>
      <c r="D6" s="283" t="s">
        <v>15</v>
      </c>
      <c r="E6" s="283" t="s">
        <v>16</v>
      </c>
      <c r="F6" s="283" t="s">
        <v>17</v>
      </c>
      <c r="G6" s="283" t="s">
        <v>18</v>
      </c>
      <c r="H6" s="283" t="s">
        <v>19</v>
      </c>
      <c r="I6" s="283" t="s">
        <v>21</v>
      </c>
      <c r="J6" s="283" t="s">
        <v>41</v>
      </c>
      <c r="K6" s="283" t="s">
        <v>22</v>
      </c>
      <c r="L6" s="283" t="s">
        <v>24</v>
      </c>
      <c r="M6" s="283" t="s">
        <v>26</v>
      </c>
    </row>
    <row r="7" spans="1:13" ht="12.75">
      <c r="A7" s="577" t="s">
        <v>44</v>
      </c>
      <c r="B7" s="577"/>
      <c r="C7" s="578"/>
      <c r="D7" s="577"/>
      <c r="E7" s="577"/>
      <c r="F7" s="577"/>
      <c r="G7" s="577"/>
      <c r="H7" s="577"/>
      <c r="I7" s="577"/>
      <c r="J7" s="577"/>
      <c r="K7" s="577"/>
      <c r="L7" s="577"/>
      <c r="M7" s="577"/>
    </row>
    <row r="8" spans="1:13" ht="12.75">
      <c r="A8" s="3" t="s">
        <v>88</v>
      </c>
      <c r="B8" s="22"/>
      <c r="C8" s="63"/>
      <c r="D8" s="40"/>
      <c r="E8" s="3"/>
      <c r="F8" s="3"/>
      <c r="G8" s="40"/>
      <c r="H8" s="22"/>
      <c r="I8" s="10"/>
      <c r="J8" s="10"/>
      <c r="K8" s="3"/>
      <c r="L8" s="10"/>
      <c r="M8" s="3"/>
    </row>
    <row r="9" spans="1:13" ht="12.75">
      <c r="A9" s="3" t="s">
        <v>90</v>
      </c>
      <c r="B9" s="22"/>
      <c r="C9" s="63"/>
      <c r="D9" s="215">
        <f>+B9-C9</f>
        <v>0</v>
      </c>
      <c r="E9" s="3"/>
      <c r="F9" s="52">
        <v>0.0005</v>
      </c>
      <c r="G9" s="215">
        <f>+(D9-E9)*F9</f>
        <v>0</v>
      </c>
      <c r="H9" s="22"/>
      <c r="I9" s="10"/>
      <c r="J9" s="215">
        <f>+H9-I9</f>
        <v>0</v>
      </c>
      <c r="K9" s="52">
        <v>0.0005</v>
      </c>
      <c r="L9" s="215">
        <f>+J9*K9</f>
        <v>0</v>
      </c>
      <c r="M9" s="67">
        <f>+G9-L9</f>
        <v>0</v>
      </c>
    </row>
    <row r="10" spans="1:13" ht="12.75">
      <c r="A10" s="3" t="s">
        <v>91</v>
      </c>
      <c r="B10" s="22"/>
      <c r="C10" s="22"/>
      <c r="D10" s="215">
        <f>+B10-C10</f>
        <v>0</v>
      </c>
      <c r="E10" s="3"/>
      <c r="F10" s="52">
        <v>0.001</v>
      </c>
      <c r="G10" s="215">
        <f>+(D10-E10)*F10</f>
        <v>0</v>
      </c>
      <c r="H10" s="22"/>
      <c r="I10" s="10"/>
      <c r="J10" s="215">
        <f>+H10-I10</f>
        <v>0</v>
      </c>
      <c r="K10" s="52">
        <v>0.001</v>
      </c>
      <c r="L10" s="215">
        <f>+J10*K10</f>
        <v>0</v>
      </c>
      <c r="M10" s="67">
        <f>+G10-L10</f>
        <v>0</v>
      </c>
    </row>
    <row r="11" spans="1:13" ht="12.75">
      <c r="A11" s="3" t="s">
        <v>92</v>
      </c>
      <c r="B11" s="22"/>
      <c r="C11" s="22"/>
      <c r="D11" s="215">
        <f>+B11-C11</f>
        <v>0</v>
      </c>
      <c r="E11" s="3"/>
      <c r="F11" s="52">
        <v>0.002</v>
      </c>
      <c r="G11" s="215">
        <f>+(D11-E11)*F11</f>
        <v>0</v>
      </c>
      <c r="H11" s="22"/>
      <c r="I11" s="10"/>
      <c r="J11" s="215">
        <f>+H11-I11</f>
        <v>0</v>
      </c>
      <c r="K11" s="52">
        <v>0.002</v>
      </c>
      <c r="L11" s="215">
        <f>+J11*K11</f>
        <v>0</v>
      </c>
      <c r="M11" s="67">
        <f>+G11-L11</f>
        <v>0</v>
      </c>
    </row>
    <row r="12" spans="1:13" ht="12.75">
      <c r="A12" s="10" t="s">
        <v>111</v>
      </c>
      <c r="B12" s="22"/>
      <c r="C12" s="22"/>
      <c r="D12" s="215">
        <f>+B12-C12</f>
        <v>0</v>
      </c>
      <c r="E12" s="10"/>
      <c r="F12" s="243">
        <v>0.001</v>
      </c>
      <c r="G12" s="215">
        <f>+(D12-E12)*F12</f>
        <v>0</v>
      </c>
      <c r="H12" s="22"/>
      <c r="I12" s="10"/>
      <c r="J12" s="215">
        <f>+H12-I12</f>
        <v>0</v>
      </c>
      <c r="K12" s="243">
        <v>0.001</v>
      </c>
      <c r="L12" s="215">
        <f>+J12*K12</f>
        <v>0</v>
      </c>
      <c r="M12" s="67">
        <f>+G12-L12</f>
        <v>0</v>
      </c>
    </row>
    <row r="13" spans="1:13" ht="12.75">
      <c r="A13" s="70" t="s">
        <v>45</v>
      </c>
      <c r="B13" s="215">
        <f>SUM(B8:B12)</f>
        <v>0</v>
      </c>
      <c r="C13" s="215">
        <f>SUM(C9:C12)</f>
        <v>0</v>
      </c>
      <c r="D13" s="215">
        <f>SUM(D9:D12)</f>
        <v>0</v>
      </c>
      <c r="E13" s="215">
        <f>SUM(E9:E12)</f>
        <v>0</v>
      </c>
      <c r="F13" s="21"/>
      <c r="G13" s="215">
        <f>SUM(G9:G12)</f>
        <v>0</v>
      </c>
      <c r="H13" s="215">
        <f>SUM(H9:H12)</f>
        <v>0</v>
      </c>
      <c r="I13" s="215">
        <f>SUM(I9:I12)</f>
        <v>0</v>
      </c>
      <c r="J13" s="215">
        <f>SUM(J9:J12)</f>
        <v>0</v>
      </c>
      <c r="K13" s="97"/>
      <c r="L13" s="215">
        <f>SUM(L9:L12)</f>
        <v>0</v>
      </c>
      <c r="M13" s="215">
        <f>SUM(M9:M12)</f>
        <v>0</v>
      </c>
    </row>
    <row r="14" spans="1:13" ht="12.75">
      <c r="A14" s="573"/>
      <c r="B14" s="574"/>
      <c r="C14" s="574"/>
      <c r="D14" s="574"/>
      <c r="E14" s="574"/>
      <c r="F14" s="574"/>
      <c r="G14" s="574"/>
      <c r="H14" s="574"/>
      <c r="I14" s="574"/>
      <c r="J14" s="574"/>
      <c r="K14" s="574"/>
      <c r="L14" s="574"/>
      <c r="M14" s="575"/>
    </row>
    <row r="15" spans="1:13" ht="12.75">
      <c r="A15" s="586" t="s">
        <v>46</v>
      </c>
      <c r="B15" s="586"/>
      <c r="C15" s="586"/>
      <c r="D15" s="586"/>
      <c r="E15" s="586"/>
      <c r="F15" s="586"/>
      <c r="G15" s="586"/>
      <c r="H15" s="586"/>
      <c r="I15" s="586"/>
      <c r="J15" s="586"/>
      <c r="K15" s="586"/>
      <c r="L15" s="586"/>
      <c r="M15" s="586"/>
    </row>
    <row r="16" spans="1:13" ht="12.75">
      <c r="A16" s="3" t="s">
        <v>90</v>
      </c>
      <c r="B16" s="22"/>
      <c r="C16" s="22"/>
      <c r="D16" s="215">
        <f>+B16-C16</f>
        <v>0</v>
      </c>
      <c r="E16" s="3"/>
      <c r="F16" s="52">
        <v>0.0005</v>
      </c>
      <c r="G16" s="215">
        <f>+(D16-E16)*F16</f>
        <v>0</v>
      </c>
      <c r="H16" s="22"/>
      <c r="I16" s="10"/>
      <c r="J16" s="215">
        <f>+H16-I16</f>
        <v>0</v>
      </c>
      <c r="K16" s="52">
        <v>0.0005</v>
      </c>
      <c r="L16" s="215">
        <f>+J16*K16</f>
        <v>0</v>
      </c>
      <c r="M16" s="67">
        <f>+G16-L16</f>
        <v>0</v>
      </c>
    </row>
    <row r="17" spans="1:13" ht="12.75">
      <c r="A17" s="3" t="s">
        <v>91</v>
      </c>
      <c r="B17" s="22"/>
      <c r="C17" s="22"/>
      <c r="D17" s="215">
        <f>+B17-C17</f>
        <v>0</v>
      </c>
      <c r="E17" s="3"/>
      <c r="F17" s="52">
        <v>0.001</v>
      </c>
      <c r="G17" s="215">
        <f>+(D17-E17)*F17</f>
        <v>0</v>
      </c>
      <c r="H17" s="22"/>
      <c r="I17" s="10"/>
      <c r="J17" s="215">
        <f>+H17-I17</f>
        <v>0</v>
      </c>
      <c r="K17" s="52">
        <v>0.001</v>
      </c>
      <c r="L17" s="215">
        <f>+J17*K17</f>
        <v>0</v>
      </c>
      <c r="M17" s="67">
        <f>+G17-L17</f>
        <v>0</v>
      </c>
    </row>
    <row r="18" spans="1:13" ht="12.75">
      <c r="A18" s="3" t="s">
        <v>92</v>
      </c>
      <c r="B18" s="22"/>
      <c r="C18" s="22"/>
      <c r="D18" s="215">
        <f>+B18-C18</f>
        <v>0</v>
      </c>
      <c r="E18" s="3"/>
      <c r="F18" s="52">
        <v>0.002</v>
      </c>
      <c r="G18" s="215">
        <f>+(D18-E18)*F18</f>
        <v>0</v>
      </c>
      <c r="H18" s="22"/>
      <c r="I18" s="10"/>
      <c r="J18" s="215">
        <f>+H18-I18</f>
        <v>0</v>
      </c>
      <c r="K18" s="52">
        <v>0.002</v>
      </c>
      <c r="L18" s="215">
        <f>+J18*K18</f>
        <v>0</v>
      </c>
      <c r="M18" s="67">
        <f>+G18-L18</f>
        <v>0</v>
      </c>
    </row>
    <row r="19" spans="1:13" ht="12.75">
      <c r="A19" s="42" t="s">
        <v>47</v>
      </c>
      <c r="B19" s="215">
        <f>SUM(B16:B18)</f>
        <v>0</v>
      </c>
      <c r="C19" s="215">
        <f>SUM(C16:C18)</f>
        <v>0</v>
      </c>
      <c r="D19" s="215">
        <f>SUM(D16:D18)</f>
        <v>0</v>
      </c>
      <c r="E19" s="215">
        <f>SUM(E16:E18)</f>
        <v>0</v>
      </c>
      <c r="F19" s="21"/>
      <c r="G19" s="215">
        <f>SUM(G16:G18)</f>
        <v>0</v>
      </c>
      <c r="H19" s="215">
        <f>SUM(H16:H18)</f>
        <v>0</v>
      </c>
      <c r="I19" s="215">
        <f>SUM(I16:I18)</f>
        <v>0</v>
      </c>
      <c r="J19" s="215">
        <f>SUM(J16:J18)</f>
        <v>0</v>
      </c>
      <c r="K19" s="9"/>
      <c r="L19" s="215">
        <f>SUM(L16:L18)</f>
        <v>0</v>
      </c>
      <c r="M19" s="215">
        <f>SUM(M16:M18)</f>
        <v>0</v>
      </c>
    </row>
    <row r="20" spans="1:13" ht="12.75">
      <c r="A20" s="590"/>
      <c r="B20" s="591"/>
      <c r="C20" s="591"/>
      <c r="D20" s="591"/>
      <c r="E20" s="591"/>
      <c r="F20" s="591"/>
      <c r="G20" s="591"/>
      <c r="H20" s="591"/>
      <c r="I20" s="591"/>
      <c r="J20" s="591"/>
      <c r="K20" s="591"/>
      <c r="L20" s="591"/>
      <c r="M20" s="592"/>
    </row>
    <row r="21" spans="1:13" ht="12.75">
      <c r="A21" s="587" t="s">
        <v>48</v>
      </c>
      <c r="B21" s="588"/>
      <c r="C21" s="588"/>
      <c r="D21" s="588"/>
      <c r="E21" s="588"/>
      <c r="F21" s="588"/>
      <c r="G21" s="588"/>
      <c r="H21" s="588"/>
      <c r="I21" s="588"/>
      <c r="J21" s="588"/>
      <c r="K21" s="588"/>
      <c r="L21" s="588"/>
      <c r="M21" s="589"/>
    </row>
    <row r="22" spans="1:13" ht="12.75">
      <c r="A22" s="3" t="s">
        <v>88</v>
      </c>
      <c r="B22" s="50"/>
      <c r="C22" s="22"/>
      <c r="D22" s="40"/>
      <c r="E22" s="3"/>
      <c r="F22" s="50"/>
      <c r="G22" s="22"/>
      <c r="H22" s="40"/>
      <c r="I22" s="3"/>
      <c r="J22" s="22"/>
      <c r="K22" s="50"/>
      <c r="L22" s="22"/>
      <c r="M22" s="22"/>
    </row>
    <row r="23" spans="1:13" ht="12.75">
      <c r="A23" s="3" t="s">
        <v>90</v>
      </c>
      <c r="B23" s="50"/>
      <c r="C23" s="22"/>
      <c r="D23" s="215">
        <f>+B23-C23</f>
        <v>0</v>
      </c>
      <c r="E23" s="3"/>
      <c r="F23" s="98">
        <v>0.00015</v>
      </c>
      <c r="G23" s="215">
        <f>+(D23-E23)*F23</f>
        <v>0</v>
      </c>
      <c r="H23" s="40"/>
      <c r="I23" s="3"/>
      <c r="J23" s="215">
        <f>+H23-I23</f>
        <v>0</v>
      </c>
      <c r="K23" s="98">
        <v>0.00015</v>
      </c>
      <c r="L23" s="215">
        <f>+J23*K23</f>
        <v>0</v>
      </c>
      <c r="M23" s="67">
        <f>+G23-L23</f>
        <v>0</v>
      </c>
    </row>
    <row r="24" spans="1:13" ht="12.75">
      <c r="A24" s="3" t="s">
        <v>91</v>
      </c>
      <c r="B24" s="50"/>
      <c r="C24" s="22"/>
      <c r="D24" s="215">
        <f>+B24-C24</f>
        <v>0</v>
      </c>
      <c r="E24" s="3"/>
      <c r="F24" s="98">
        <v>0.0003</v>
      </c>
      <c r="G24" s="215">
        <f>+(D24-E24)*F24</f>
        <v>0</v>
      </c>
      <c r="H24" s="40"/>
      <c r="I24" s="3"/>
      <c r="J24" s="215">
        <f>+H24-I24</f>
        <v>0</v>
      </c>
      <c r="K24" s="98">
        <v>0.0003</v>
      </c>
      <c r="L24" s="215">
        <f>+J24*K24</f>
        <v>0</v>
      </c>
      <c r="M24" s="67">
        <f>+G24-L24</f>
        <v>0</v>
      </c>
    </row>
    <row r="25" spans="1:13" ht="12.75">
      <c r="A25" s="3" t="s">
        <v>92</v>
      </c>
      <c r="B25" s="50"/>
      <c r="C25" s="22"/>
      <c r="D25" s="215">
        <f>+B25-C25</f>
        <v>0</v>
      </c>
      <c r="E25" s="3"/>
      <c r="F25" s="98">
        <v>0.0006</v>
      </c>
      <c r="G25" s="215">
        <f>+(D25-E25)*F25</f>
        <v>0</v>
      </c>
      <c r="H25" s="40"/>
      <c r="I25" s="3"/>
      <c r="J25" s="215">
        <f>+H25-I25</f>
        <v>0</v>
      </c>
      <c r="K25" s="98">
        <v>0.0006</v>
      </c>
      <c r="L25" s="215">
        <f>+J25*K25</f>
        <v>0</v>
      </c>
      <c r="M25" s="67">
        <f>+G25-L25</f>
        <v>0</v>
      </c>
    </row>
    <row r="26" spans="1:13" ht="12.75">
      <c r="A26" s="10" t="s">
        <v>89</v>
      </c>
      <c r="B26" s="50"/>
      <c r="C26" s="22"/>
      <c r="D26" s="215">
        <f>+B26-C26</f>
        <v>0</v>
      </c>
      <c r="E26" s="3"/>
      <c r="F26" s="98">
        <v>0.0003</v>
      </c>
      <c r="G26" s="215">
        <f>+(D26-E26)*F26</f>
        <v>0</v>
      </c>
      <c r="H26" s="40"/>
      <c r="I26" s="3"/>
      <c r="J26" s="215">
        <f>+H26-I26</f>
        <v>0</v>
      </c>
      <c r="K26" s="98">
        <v>0.0003</v>
      </c>
      <c r="L26" s="215">
        <f>+J26*K26</f>
        <v>0</v>
      </c>
      <c r="M26" s="67">
        <f>+G26-L26</f>
        <v>0</v>
      </c>
    </row>
    <row r="27" spans="1:13" ht="12.75">
      <c r="A27" s="3" t="s">
        <v>110</v>
      </c>
      <c r="B27" s="50"/>
      <c r="C27" s="22"/>
      <c r="D27" s="40"/>
      <c r="E27" s="3"/>
      <c r="F27" s="22"/>
      <c r="G27" s="22"/>
      <c r="H27" s="40"/>
      <c r="I27" s="3"/>
      <c r="J27" s="22"/>
      <c r="K27" s="51"/>
      <c r="L27" s="22"/>
      <c r="M27" s="22"/>
    </row>
    <row r="28" spans="1:13" ht="12.75">
      <c r="A28" s="3" t="s">
        <v>90</v>
      </c>
      <c r="B28" s="50"/>
      <c r="C28" s="22"/>
      <c r="D28" s="215">
        <f>+B28-C28</f>
        <v>0</v>
      </c>
      <c r="E28" s="3"/>
      <c r="F28" s="98">
        <v>0.00015</v>
      </c>
      <c r="G28" s="215">
        <f>+(D28-E28)*F28</f>
        <v>0</v>
      </c>
      <c r="H28" s="40"/>
      <c r="I28" s="3"/>
      <c r="J28" s="215">
        <f>+H28-I28</f>
        <v>0</v>
      </c>
      <c r="K28" s="98">
        <v>0.00015</v>
      </c>
      <c r="L28" s="215">
        <f>+J28*K28</f>
        <v>0</v>
      </c>
      <c r="M28" s="67">
        <f>+G28-L28</f>
        <v>0</v>
      </c>
    </row>
    <row r="29" spans="1:13" ht="12.75">
      <c r="A29" s="3" t="s">
        <v>91</v>
      </c>
      <c r="B29" s="50"/>
      <c r="C29" s="22"/>
      <c r="D29" s="215">
        <f>+B29-C29</f>
        <v>0</v>
      </c>
      <c r="E29" s="3"/>
      <c r="F29" s="98">
        <v>0.0003</v>
      </c>
      <c r="G29" s="215">
        <f>+(D29-E29)*F29</f>
        <v>0</v>
      </c>
      <c r="H29" s="40"/>
      <c r="I29" s="3"/>
      <c r="J29" s="215">
        <f>+H29-I29</f>
        <v>0</v>
      </c>
      <c r="K29" s="98">
        <v>0.0003</v>
      </c>
      <c r="L29" s="215">
        <f>+J29*K29</f>
        <v>0</v>
      </c>
      <c r="M29" s="67">
        <f>+G29-L29</f>
        <v>0</v>
      </c>
    </row>
    <row r="30" spans="1:13" ht="12.75">
      <c r="A30" s="3" t="s">
        <v>92</v>
      </c>
      <c r="B30" s="50"/>
      <c r="C30" s="22"/>
      <c r="D30" s="215">
        <f>+B30-C30</f>
        <v>0</v>
      </c>
      <c r="E30" s="3"/>
      <c r="F30" s="98">
        <v>0.0006</v>
      </c>
      <c r="G30" s="215">
        <f>+(D30-E30)*F30</f>
        <v>0</v>
      </c>
      <c r="H30" s="40"/>
      <c r="I30" s="3"/>
      <c r="J30" s="215">
        <f>+H30-I30</f>
        <v>0</v>
      </c>
      <c r="K30" s="98">
        <v>0.0006</v>
      </c>
      <c r="L30" s="215">
        <f>+J30*K30</f>
        <v>0</v>
      </c>
      <c r="M30" s="67">
        <f>+G30-L30</f>
        <v>0</v>
      </c>
    </row>
    <row r="31" spans="1:13" ht="12.75">
      <c r="A31" s="42" t="s">
        <v>51</v>
      </c>
      <c r="B31" s="215">
        <f>SUM(B23:B30)</f>
        <v>0</v>
      </c>
      <c r="C31" s="215">
        <f>SUM(C23:C30)</f>
        <v>0</v>
      </c>
      <c r="D31" s="215">
        <f>SUM(D23:D30)</f>
        <v>0</v>
      </c>
      <c r="E31" s="215">
        <f>SUM(E23:E30)</f>
        <v>0</v>
      </c>
      <c r="F31" s="9"/>
      <c r="G31" s="215">
        <f>SUM(G23:G30)</f>
        <v>0</v>
      </c>
      <c r="H31" s="215">
        <f>SUM(H23:H30)</f>
        <v>0</v>
      </c>
      <c r="I31" s="215">
        <f>SUM(I23:I30)</f>
        <v>0</v>
      </c>
      <c r="J31" s="215">
        <f>SUM(J23:J30)</f>
        <v>0</v>
      </c>
      <c r="K31" s="9"/>
      <c r="L31" s="215">
        <f>SUM(L23:L30)</f>
        <v>0</v>
      </c>
      <c r="M31" s="215">
        <f>SUM(M23:M30)</f>
        <v>0</v>
      </c>
    </row>
    <row r="32" spans="1:13" ht="12.75">
      <c r="A32" s="593"/>
      <c r="B32" s="594"/>
      <c r="C32" s="594"/>
      <c r="D32" s="594"/>
      <c r="E32" s="594"/>
      <c r="F32" s="594"/>
      <c r="G32" s="594"/>
      <c r="H32" s="594"/>
      <c r="I32" s="594"/>
      <c r="J32" s="594"/>
      <c r="K32" s="594"/>
      <c r="L32" s="594"/>
      <c r="M32" s="595"/>
    </row>
    <row r="33" spans="1:13" ht="12.75">
      <c r="A33" s="587" t="s">
        <v>52</v>
      </c>
      <c r="B33" s="588"/>
      <c r="C33" s="588"/>
      <c r="D33" s="588"/>
      <c r="E33" s="588"/>
      <c r="F33" s="588"/>
      <c r="G33" s="588"/>
      <c r="H33" s="588"/>
      <c r="I33" s="588"/>
      <c r="J33" s="588"/>
      <c r="K33" s="588"/>
      <c r="L33" s="588"/>
      <c r="M33" s="589"/>
    </row>
    <row r="34" spans="1:13" ht="12.75">
      <c r="A34" s="3" t="s">
        <v>49</v>
      </c>
      <c r="B34" s="14"/>
      <c r="C34" s="90"/>
      <c r="D34" s="215">
        <f>+C34</f>
        <v>0</v>
      </c>
      <c r="E34" s="3"/>
      <c r="F34" s="244">
        <v>0.01</v>
      </c>
      <c r="G34" s="215">
        <f>+(D34-E34)*F34</f>
        <v>0</v>
      </c>
      <c r="H34" s="14"/>
      <c r="I34" s="14"/>
      <c r="J34" s="215">
        <f>+I34</f>
        <v>0</v>
      </c>
      <c r="K34" s="244">
        <v>0.01</v>
      </c>
      <c r="L34" s="215">
        <f>+J34*K34</f>
        <v>0</v>
      </c>
      <c r="M34" s="67">
        <f>+G34-L34</f>
        <v>0</v>
      </c>
    </row>
    <row r="35" spans="1:13" ht="12.75">
      <c r="A35" s="3" t="s">
        <v>50</v>
      </c>
      <c r="B35" s="14"/>
      <c r="C35" s="90"/>
      <c r="D35" s="215">
        <f>+C35</f>
        <v>0</v>
      </c>
      <c r="E35" s="3"/>
      <c r="F35" s="244">
        <v>0.01</v>
      </c>
      <c r="G35" s="215">
        <f>+(D35-E35)*F35</f>
        <v>0</v>
      </c>
      <c r="H35" s="14"/>
      <c r="I35" s="14"/>
      <c r="J35" s="215">
        <f>+I35</f>
        <v>0</v>
      </c>
      <c r="K35" s="244">
        <v>0.01</v>
      </c>
      <c r="L35" s="215">
        <f>+J35*K35</f>
        <v>0</v>
      </c>
      <c r="M35" s="67">
        <f>+G35-L35</f>
        <v>0</v>
      </c>
    </row>
    <row r="36" spans="1:13" ht="12.75">
      <c r="A36" s="42" t="s">
        <v>53</v>
      </c>
      <c r="B36" s="215">
        <f>SUM(B34:B35)</f>
        <v>0</v>
      </c>
      <c r="C36" s="215">
        <f>SUM(C34:C35)</f>
        <v>0</v>
      </c>
      <c r="D36" s="215">
        <f>SUM(D34:D35)</f>
        <v>0</v>
      </c>
      <c r="E36" s="215">
        <f>SUM(E34:E35)</f>
        <v>0</v>
      </c>
      <c r="F36" s="9"/>
      <c r="G36" s="215">
        <f>SUM(G34:G35)</f>
        <v>0</v>
      </c>
      <c r="H36" s="215"/>
      <c r="I36" s="215">
        <f>SUM(I34:I35)</f>
        <v>0</v>
      </c>
      <c r="J36" s="215">
        <f>SUM(J34:J35)</f>
        <v>0</v>
      </c>
      <c r="K36" s="9"/>
      <c r="L36" s="215">
        <f>SUM(L34:L35)</f>
        <v>0</v>
      </c>
      <c r="M36" s="215">
        <f>SUM(M34:M35)</f>
        <v>0</v>
      </c>
    </row>
    <row r="37" spans="1:13" ht="12.75">
      <c r="A37" s="596"/>
      <c r="B37" s="597"/>
      <c r="C37" s="597"/>
      <c r="D37" s="597"/>
      <c r="E37" s="597"/>
      <c r="F37" s="597"/>
      <c r="G37" s="597"/>
      <c r="H37" s="597"/>
      <c r="I37" s="597"/>
      <c r="J37" s="597"/>
      <c r="K37" s="597"/>
      <c r="L37" s="597"/>
      <c r="M37" s="598"/>
    </row>
    <row r="38" spans="1:15" s="33" customFormat="1" ht="12.75">
      <c r="A38" s="587" t="s">
        <v>188</v>
      </c>
      <c r="B38" s="588"/>
      <c r="C38" s="588"/>
      <c r="D38" s="588"/>
      <c r="E38" s="588"/>
      <c r="F38" s="588"/>
      <c r="G38" s="588"/>
      <c r="H38" s="588"/>
      <c r="I38" s="588"/>
      <c r="J38" s="588"/>
      <c r="K38" s="588"/>
      <c r="L38" s="588"/>
      <c r="M38" s="589"/>
      <c r="O38" s="71"/>
    </row>
    <row r="39" spans="1:13" ht="12.75">
      <c r="A39" s="3" t="s">
        <v>90</v>
      </c>
      <c r="B39" s="50"/>
      <c r="C39" s="22"/>
      <c r="D39" s="215">
        <f>+B39-C39</f>
        <v>0</v>
      </c>
      <c r="E39" s="3"/>
      <c r="F39" s="98">
        <v>0.0005</v>
      </c>
      <c r="G39" s="215">
        <f>+(D39-E39)*F39</f>
        <v>0</v>
      </c>
      <c r="H39" s="40"/>
      <c r="I39" s="3"/>
      <c r="J39" s="215">
        <f>+H39-I39</f>
        <v>0</v>
      </c>
      <c r="K39" s="98">
        <v>0.0005</v>
      </c>
      <c r="L39" s="215">
        <f>+J39*K39</f>
        <v>0</v>
      </c>
      <c r="M39" s="67">
        <f>+G39-L39</f>
        <v>0</v>
      </c>
    </row>
    <row r="40" spans="1:13" ht="12.75">
      <c r="A40" s="3" t="s">
        <v>91</v>
      </c>
      <c r="B40" s="50"/>
      <c r="C40" s="22"/>
      <c r="D40" s="215">
        <f>+B40-C40</f>
        <v>0</v>
      </c>
      <c r="E40" s="3"/>
      <c r="F40" s="98">
        <v>0.001</v>
      </c>
      <c r="G40" s="215">
        <f>+(D40-E40)*F40</f>
        <v>0</v>
      </c>
      <c r="H40" s="40"/>
      <c r="I40" s="3"/>
      <c r="J40" s="215">
        <f>+H40-I40</f>
        <v>0</v>
      </c>
      <c r="K40" s="98">
        <v>0.001</v>
      </c>
      <c r="L40" s="215">
        <f>+J40*K40</f>
        <v>0</v>
      </c>
      <c r="M40" s="67">
        <f>+G40-L40</f>
        <v>0</v>
      </c>
    </row>
    <row r="41" spans="1:13" ht="12.75">
      <c r="A41" s="3" t="s">
        <v>92</v>
      </c>
      <c r="B41" s="50"/>
      <c r="C41" s="22"/>
      <c r="D41" s="215">
        <f>+B41-C41</f>
        <v>0</v>
      </c>
      <c r="E41" s="3"/>
      <c r="F41" s="98">
        <v>0.002</v>
      </c>
      <c r="G41" s="215">
        <f>+(D41-E41)*F41</f>
        <v>0</v>
      </c>
      <c r="H41" s="40"/>
      <c r="I41" s="3"/>
      <c r="J41" s="215">
        <f>+H41-I41</f>
        <v>0</v>
      </c>
      <c r="K41" s="98">
        <v>0.002</v>
      </c>
      <c r="L41" s="215">
        <f>+J41*K41</f>
        <v>0</v>
      </c>
      <c r="M41" s="67">
        <f>+G41-L41</f>
        <v>0</v>
      </c>
    </row>
    <row r="42" spans="1:13" ht="12.75">
      <c r="A42" s="42" t="s">
        <v>187</v>
      </c>
      <c r="B42" s="215">
        <f>SUM(B39:B41)</f>
        <v>0</v>
      </c>
      <c r="C42" s="215">
        <f>SUM(C39:C41)</f>
        <v>0</v>
      </c>
      <c r="D42" s="215">
        <f>SUM(D39:D41)</f>
        <v>0</v>
      </c>
      <c r="E42" s="215">
        <f>SUM(E39:E41)</f>
        <v>0</v>
      </c>
      <c r="F42" s="9"/>
      <c r="G42" s="215">
        <f>SUM(G39:G41)</f>
        <v>0</v>
      </c>
      <c r="H42" s="215">
        <f>SUM(H39:H41)</f>
        <v>0</v>
      </c>
      <c r="I42" s="215">
        <f>SUM(I39:I41)</f>
        <v>0</v>
      </c>
      <c r="J42" s="215">
        <f>SUM(J39:J41)</f>
        <v>0</v>
      </c>
      <c r="K42" s="9"/>
      <c r="L42" s="215">
        <f>SUM(L39:L41)</f>
        <v>0</v>
      </c>
      <c r="M42" s="215">
        <f>SUM(M39:M41)</f>
        <v>0</v>
      </c>
    </row>
    <row r="43" spans="1:13" ht="15.75">
      <c r="A43" s="584" t="s">
        <v>197</v>
      </c>
      <c r="B43" s="585"/>
      <c r="C43" s="585"/>
      <c r="D43" s="585"/>
      <c r="E43" s="585"/>
      <c r="F43" s="585"/>
      <c r="G43" s="585"/>
      <c r="H43" s="585"/>
      <c r="I43" s="585"/>
      <c r="J43" s="585"/>
      <c r="K43" s="585"/>
      <c r="L43" s="585"/>
      <c r="M43" s="245">
        <f>+M42+M36+M31+M19+M13</f>
        <v>0</v>
      </c>
    </row>
    <row r="45" spans="1:9" ht="18.75">
      <c r="A45" s="53"/>
      <c r="C45" s="54"/>
      <c r="D45" s="37"/>
      <c r="E45" s="25"/>
      <c r="I45" s="55"/>
    </row>
    <row r="46" ht="12.75">
      <c r="A46" s="37"/>
    </row>
    <row r="47" ht="15.75">
      <c r="A47" s="56"/>
    </row>
    <row r="48" ht="15.75">
      <c r="A48" s="56"/>
    </row>
    <row r="49" ht="15.75">
      <c r="A49" s="56"/>
    </row>
    <row r="50" spans="1:2" ht="15.75">
      <c r="A50" s="56"/>
      <c r="B50" s="57"/>
    </row>
    <row r="51" spans="1:2" ht="12.75">
      <c r="A51" s="37"/>
      <c r="B51" s="36"/>
    </row>
    <row r="52" ht="12.75">
      <c r="A52" s="37"/>
    </row>
    <row r="53" ht="12.75">
      <c r="A53" s="37"/>
    </row>
    <row r="54" ht="12.75">
      <c r="A54" s="37"/>
    </row>
    <row r="55" ht="12.75">
      <c r="A55" s="37"/>
    </row>
  </sheetData>
  <sheetProtection/>
  <mergeCells count="16">
    <mergeCell ref="A43:L43"/>
    <mergeCell ref="A15:M15"/>
    <mergeCell ref="A21:M21"/>
    <mergeCell ref="A20:M20"/>
    <mergeCell ref="A33:M33"/>
    <mergeCell ref="A38:M38"/>
    <mergeCell ref="A32:M32"/>
    <mergeCell ref="A37:M37"/>
    <mergeCell ref="A14:M14"/>
    <mergeCell ref="M3:M4"/>
    <mergeCell ref="A1:M1"/>
    <mergeCell ref="A7:M7"/>
    <mergeCell ref="B3:G3"/>
    <mergeCell ref="H3:L3"/>
    <mergeCell ref="B5:E5"/>
    <mergeCell ref="H5:J5"/>
  </mergeCells>
  <printOptions headings="1" horizontalCentered="1"/>
  <pageMargins left="0.75" right="0.75" top="0.82" bottom="0.57" header="0.5" footer="0.35"/>
  <pageSetup horizontalDpi="600" verticalDpi="600" orientation="landscape" paperSize="5" scale="80" r:id="rId1"/>
  <headerFooter alignWithMargins="0">
    <oddHeader>&amp;C&amp;"Times New Roman,Regular"&amp;9&amp;F</oddHeader>
    <oddFooter>&amp;C&amp;"Times New Roman,Regular"&amp;9Page &amp;P of &amp;N</oddFooter>
  </headerFooter>
</worksheet>
</file>

<file path=xl/worksheets/sheet11.xml><?xml version="1.0" encoding="utf-8"?>
<worksheet xmlns="http://schemas.openxmlformats.org/spreadsheetml/2006/main" xmlns:r="http://schemas.openxmlformats.org/officeDocument/2006/relationships">
  <dimension ref="A1:L48"/>
  <sheetViews>
    <sheetView showGridLines="0" zoomScalePageLayoutView="0" workbookViewId="0" topLeftCell="A1">
      <selection activeCell="A1" sqref="A1:H1"/>
    </sheetView>
  </sheetViews>
  <sheetFormatPr defaultColWidth="9.140625" defaultRowHeight="12.75"/>
  <cols>
    <col min="1" max="1" width="41.57421875" style="2" customWidth="1"/>
    <col min="2" max="2" width="13.8515625" style="2" customWidth="1"/>
    <col min="3" max="3" width="10.00390625" style="2" customWidth="1"/>
    <col min="4" max="4" width="10.8515625" style="2" customWidth="1"/>
    <col min="5" max="5" width="13.00390625" style="2" customWidth="1"/>
    <col min="6" max="6" width="9.57421875" style="2" customWidth="1"/>
    <col min="7" max="7" width="11.7109375" style="2" customWidth="1"/>
    <col min="8" max="8" width="13.00390625" style="2" customWidth="1"/>
    <col min="9" max="16384" width="9.140625" style="2" customWidth="1"/>
  </cols>
  <sheetData>
    <row r="1" spans="1:8" ht="18.75">
      <c r="A1" s="558" t="s">
        <v>54</v>
      </c>
      <c r="B1" s="571"/>
      <c r="C1" s="571"/>
      <c r="D1" s="571"/>
      <c r="E1" s="571"/>
      <c r="F1" s="571"/>
      <c r="G1" s="571"/>
      <c r="H1" s="571"/>
    </row>
    <row r="2" spans="1:8" ht="13.5" customHeight="1">
      <c r="A2" s="85"/>
      <c r="B2" s="85"/>
      <c r="C2" s="85"/>
      <c r="D2" s="85"/>
      <c r="E2" s="79"/>
      <c r="F2" s="79"/>
      <c r="G2" s="79"/>
      <c r="H2" s="79"/>
    </row>
    <row r="3" spans="1:8" ht="12.75" customHeight="1">
      <c r="A3" s="388"/>
      <c r="B3" s="600" t="s">
        <v>35</v>
      </c>
      <c r="C3" s="601"/>
      <c r="D3" s="602"/>
      <c r="E3" s="600" t="s">
        <v>40</v>
      </c>
      <c r="F3" s="601"/>
      <c r="G3" s="602"/>
      <c r="H3" s="576" t="s">
        <v>57</v>
      </c>
    </row>
    <row r="4" spans="1:8" ht="42.75">
      <c r="A4" s="299" t="s">
        <v>379</v>
      </c>
      <c r="B4" s="300" t="s">
        <v>71</v>
      </c>
      <c r="C4" s="300" t="s">
        <v>28</v>
      </c>
      <c r="D4" s="300" t="s">
        <v>58</v>
      </c>
      <c r="E4" s="300" t="s">
        <v>60</v>
      </c>
      <c r="F4" s="300" t="s">
        <v>28</v>
      </c>
      <c r="G4" s="300" t="s">
        <v>56</v>
      </c>
      <c r="H4" s="576"/>
    </row>
    <row r="5" spans="1:8" ht="14.25">
      <c r="A5" s="390"/>
      <c r="B5" s="300" t="s">
        <v>157</v>
      </c>
      <c r="C5" s="300"/>
      <c r="D5" s="300"/>
      <c r="E5" s="300" t="s">
        <v>157</v>
      </c>
      <c r="F5" s="300"/>
      <c r="G5" s="300"/>
      <c r="H5" s="300"/>
    </row>
    <row r="6" spans="1:8" ht="14.25">
      <c r="A6" s="391" t="s">
        <v>59</v>
      </c>
      <c r="B6" s="283" t="s">
        <v>3</v>
      </c>
      <c r="C6" s="283" t="s">
        <v>4</v>
      </c>
      <c r="D6" s="283" t="s">
        <v>55</v>
      </c>
      <c r="E6" s="283" t="s">
        <v>16</v>
      </c>
      <c r="F6" s="283" t="s">
        <v>17</v>
      </c>
      <c r="G6" s="283" t="s">
        <v>18</v>
      </c>
      <c r="H6" s="283" t="s">
        <v>19</v>
      </c>
    </row>
    <row r="7" spans="1:8" s="33" customFormat="1" ht="12.75">
      <c r="A7" s="599" t="s">
        <v>94</v>
      </c>
      <c r="B7" s="599"/>
      <c r="C7" s="603"/>
      <c r="D7" s="599"/>
      <c r="E7" s="599"/>
      <c r="F7" s="599"/>
      <c r="G7" s="599"/>
      <c r="H7" s="599"/>
    </row>
    <row r="8" spans="1:8" s="33" customFormat="1" ht="12.75">
      <c r="A8" s="14" t="s">
        <v>90</v>
      </c>
      <c r="B8" s="22"/>
      <c r="C8" s="72">
        <v>0.12</v>
      </c>
      <c r="D8" s="215">
        <f>+B8*C8</f>
        <v>0</v>
      </c>
      <c r="E8" s="14"/>
      <c r="F8" s="39">
        <v>0.12</v>
      </c>
      <c r="G8" s="215">
        <f>+E8*F8</f>
        <v>0</v>
      </c>
      <c r="H8" s="215">
        <f>+D8-G8</f>
        <v>0</v>
      </c>
    </row>
    <row r="9" spans="1:8" s="33" customFormat="1" ht="12.75">
      <c r="A9" s="14" t="s">
        <v>91</v>
      </c>
      <c r="B9" s="22"/>
      <c r="C9" s="72">
        <v>0.2</v>
      </c>
      <c r="D9" s="215">
        <f>+B9*C9</f>
        <v>0</v>
      </c>
      <c r="E9" s="14"/>
      <c r="F9" s="39">
        <v>0.2</v>
      </c>
      <c r="G9" s="215">
        <f>+E9*F9</f>
        <v>0</v>
      </c>
      <c r="H9" s="215">
        <f>+D9-G9</f>
        <v>0</v>
      </c>
    </row>
    <row r="10" spans="1:8" s="33" customFormat="1" ht="12.75">
      <c r="A10" s="14" t="s">
        <v>92</v>
      </c>
      <c r="B10" s="22"/>
      <c r="C10" s="72">
        <v>0.3</v>
      </c>
      <c r="D10" s="215">
        <f>+B10*C10</f>
        <v>0</v>
      </c>
      <c r="E10" s="14"/>
      <c r="F10" s="39">
        <v>0.3</v>
      </c>
      <c r="G10" s="215">
        <f>+E10*F10</f>
        <v>0</v>
      </c>
      <c r="H10" s="215">
        <f>+D10-G10</f>
        <v>0</v>
      </c>
    </row>
    <row r="11" spans="1:8" s="33" customFormat="1" ht="12.75">
      <c r="A11" s="9" t="s">
        <v>96</v>
      </c>
      <c r="B11" s="215">
        <f>SUM(B8:B10)</f>
        <v>0</v>
      </c>
      <c r="C11" s="9"/>
      <c r="D11" s="215">
        <f>SUM(D8:D10)</f>
        <v>0</v>
      </c>
      <c r="E11" s="215">
        <f>SUM(E8:E10)</f>
        <v>0</v>
      </c>
      <c r="F11" s="9"/>
      <c r="G11" s="215">
        <f>SUM(G8:G10)</f>
        <v>0</v>
      </c>
      <c r="H11" s="215">
        <f>SUM(H8:H10)</f>
        <v>0</v>
      </c>
    </row>
    <row r="12" spans="1:8" s="33" customFormat="1" ht="12.75">
      <c r="A12" s="599" t="s">
        <v>95</v>
      </c>
      <c r="B12" s="599"/>
      <c r="C12" s="599"/>
      <c r="D12" s="599"/>
      <c r="E12" s="599"/>
      <c r="F12" s="599"/>
      <c r="G12" s="599"/>
      <c r="H12" s="599"/>
    </row>
    <row r="13" spans="1:8" s="33" customFormat="1" ht="12.75">
      <c r="A13" s="14" t="s">
        <v>90</v>
      </c>
      <c r="B13" s="14"/>
      <c r="C13" s="73">
        <v>0.12</v>
      </c>
      <c r="D13" s="215">
        <f>+B13*C13</f>
        <v>0</v>
      </c>
      <c r="E13" s="14"/>
      <c r="F13" s="73">
        <v>0.12</v>
      </c>
      <c r="G13" s="215">
        <f>+E13*F13</f>
        <v>0</v>
      </c>
      <c r="H13" s="215">
        <f>+D13-G13</f>
        <v>0</v>
      </c>
    </row>
    <row r="14" spans="1:8" s="33" customFormat="1" ht="12.75">
      <c r="A14" s="14" t="s">
        <v>91</v>
      </c>
      <c r="B14" s="14"/>
      <c r="C14" s="73">
        <v>0.25</v>
      </c>
      <c r="D14" s="215">
        <f>+B14*C14</f>
        <v>0</v>
      </c>
      <c r="E14" s="14"/>
      <c r="F14" s="73">
        <v>0.25</v>
      </c>
      <c r="G14" s="215">
        <f>+E14*F14</f>
        <v>0</v>
      </c>
      <c r="H14" s="215">
        <f>+D14-G14</f>
        <v>0</v>
      </c>
    </row>
    <row r="15" spans="1:8" s="33" customFormat="1" ht="12.75">
      <c r="A15" s="14" t="s">
        <v>92</v>
      </c>
      <c r="B15" s="22"/>
      <c r="C15" s="73">
        <v>0.4</v>
      </c>
      <c r="D15" s="215">
        <f>+B15*C15</f>
        <v>0</v>
      </c>
      <c r="E15" s="14"/>
      <c r="F15" s="73">
        <v>0.4</v>
      </c>
      <c r="G15" s="215">
        <f>+E15*F15</f>
        <v>0</v>
      </c>
      <c r="H15" s="215">
        <f>+D15-G15</f>
        <v>0</v>
      </c>
    </row>
    <row r="16" spans="1:8" s="33" customFormat="1" ht="12.75">
      <c r="A16" s="9" t="s">
        <v>96</v>
      </c>
      <c r="B16" s="215">
        <f>SUM(B13:B15)</f>
        <v>0</v>
      </c>
      <c r="C16" s="9"/>
      <c r="D16" s="215">
        <f>SUM(D13:D15)</f>
        <v>0</v>
      </c>
      <c r="E16" s="215">
        <f>SUM(E13:E15)</f>
        <v>0</v>
      </c>
      <c r="F16" s="9"/>
      <c r="G16" s="215">
        <f>SUM(G13:G15)</f>
        <v>0</v>
      </c>
      <c r="H16" s="215">
        <f>SUM(H13:H15)</f>
        <v>0</v>
      </c>
    </row>
    <row r="17" spans="1:8" s="33" customFormat="1" ht="12.75">
      <c r="A17" s="14" t="s">
        <v>135</v>
      </c>
      <c r="B17" s="14"/>
      <c r="C17" s="73">
        <v>0.12</v>
      </c>
      <c r="D17" s="246">
        <f>+B17*C17</f>
        <v>0</v>
      </c>
      <c r="E17" s="73"/>
      <c r="F17" s="73">
        <v>0.12</v>
      </c>
      <c r="G17" s="215">
        <f>+E17*F17</f>
        <v>0</v>
      </c>
      <c r="H17" s="215">
        <f>+D17-G17</f>
        <v>0</v>
      </c>
    </row>
    <row r="18" spans="1:8" s="33" customFormat="1" ht="12.75">
      <c r="A18" s="91" t="s">
        <v>380</v>
      </c>
      <c r="B18" s="216"/>
      <c r="C18" s="73">
        <v>0.2</v>
      </c>
      <c r="D18" s="246">
        <f>+B18*C18</f>
        <v>0</v>
      </c>
      <c r="E18" s="73"/>
      <c r="F18" s="73">
        <v>0.2</v>
      </c>
      <c r="G18" s="215">
        <f>+E18*F18</f>
        <v>0</v>
      </c>
      <c r="H18" s="215">
        <f>+D18-G18</f>
        <v>0</v>
      </c>
    </row>
    <row r="19" spans="1:8" s="33" customFormat="1" ht="12.75">
      <c r="A19" s="9" t="s">
        <v>96</v>
      </c>
      <c r="B19" s="67">
        <f>SUM(B17:B18)</f>
        <v>0</v>
      </c>
      <c r="C19" s="9"/>
      <c r="D19" s="67">
        <f>SUM(D17:D18)</f>
        <v>0</v>
      </c>
      <c r="E19" s="67">
        <f>SUM(E17:E18)</f>
        <v>0</v>
      </c>
      <c r="F19" s="9"/>
      <c r="G19" s="67">
        <f>SUM(G17:G18)</f>
        <v>0</v>
      </c>
      <c r="H19" s="67">
        <f>SUM(H17:H18)</f>
        <v>0</v>
      </c>
    </row>
    <row r="20" spans="1:8" s="33" customFormat="1" ht="12.75">
      <c r="A20" s="42" t="s">
        <v>61</v>
      </c>
      <c r="B20" s="67">
        <f>+B19+B16+B11</f>
        <v>0</v>
      </c>
      <c r="C20" s="9"/>
      <c r="D20" s="67">
        <f>+D19+D16+D11</f>
        <v>0</v>
      </c>
      <c r="E20" s="67">
        <f>+E19+E16+E11</f>
        <v>0</v>
      </c>
      <c r="F20" s="9"/>
      <c r="G20" s="67">
        <f>+G19+G16+G11</f>
        <v>0</v>
      </c>
      <c r="H20" s="67">
        <f>+H19+H16+H11</f>
        <v>0</v>
      </c>
    </row>
    <row r="21" spans="1:8" ht="12.75">
      <c r="A21" s="596"/>
      <c r="B21" s="597"/>
      <c r="C21" s="597"/>
      <c r="D21" s="597"/>
      <c r="E21" s="597"/>
      <c r="F21" s="597"/>
      <c r="G21" s="597"/>
      <c r="H21" s="598"/>
    </row>
    <row r="22" spans="1:8" ht="8.25" customHeight="1">
      <c r="A22" s="590"/>
      <c r="B22" s="591"/>
      <c r="C22" s="591"/>
      <c r="D22" s="591"/>
      <c r="E22" s="591"/>
      <c r="F22" s="591"/>
      <c r="G22" s="591"/>
      <c r="H22" s="592"/>
    </row>
    <row r="23" spans="1:8" ht="12.75" customHeight="1">
      <c r="A23" s="604" t="s">
        <v>62</v>
      </c>
      <c r="B23" s="600" t="s">
        <v>35</v>
      </c>
      <c r="C23" s="601"/>
      <c r="D23" s="602"/>
      <c r="E23" s="600" t="s">
        <v>40</v>
      </c>
      <c r="F23" s="601"/>
      <c r="G23" s="602"/>
      <c r="H23" s="576" t="s">
        <v>57</v>
      </c>
    </row>
    <row r="24" spans="1:8" ht="28.5">
      <c r="A24" s="605"/>
      <c r="B24" s="300" t="s">
        <v>72</v>
      </c>
      <c r="C24" s="300" t="s">
        <v>28</v>
      </c>
      <c r="D24" s="300" t="s">
        <v>58</v>
      </c>
      <c r="E24" s="300" t="s">
        <v>63</v>
      </c>
      <c r="F24" s="300" t="s">
        <v>28</v>
      </c>
      <c r="G24" s="300" t="s">
        <v>56</v>
      </c>
      <c r="H24" s="576"/>
    </row>
    <row r="25" spans="1:8" ht="14.25">
      <c r="A25" s="605"/>
      <c r="B25" s="300" t="s">
        <v>157</v>
      </c>
      <c r="C25" s="300"/>
      <c r="D25" s="300"/>
      <c r="E25" s="300" t="s">
        <v>157</v>
      </c>
      <c r="F25" s="300"/>
      <c r="G25" s="300"/>
      <c r="H25" s="300"/>
    </row>
    <row r="26" spans="1:8" ht="14.25">
      <c r="A26" s="606"/>
      <c r="B26" s="283" t="s">
        <v>3</v>
      </c>
      <c r="C26" s="283" t="s">
        <v>4</v>
      </c>
      <c r="D26" s="283" t="s">
        <v>55</v>
      </c>
      <c r="E26" s="283" t="s">
        <v>16</v>
      </c>
      <c r="F26" s="283" t="s">
        <v>17</v>
      </c>
      <c r="G26" s="283" t="s">
        <v>18</v>
      </c>
      <c r="H26" s="283" t="s">
        <v>19</v>
      </c>
    </row>
    <row r="27" spans="1:8" ht="12.75">
      <c r="A27" s="43" t="s">
        <v>97</v>
      </c>
      <c r="B27" s="247"/>
      <c r="C27" s="41"/>
      <c r="D27" s="3"/>
      <c r="E27" s="3"/>
      <c r="F27" s="41"/>
      <c r="G27" s="3"/>
      <c r="H27" s="3"/>
    </row>
    <row r="28" spans="1:8" ht="12" customHeight="1">
      <c r="A28" s="44" t="s">
        <v>381</v>
      </c>
      <c r="B28" s="247"/>
      <c r="C28" s="41"/>
      <c r="D28" s="3"/>
      <c r="E28" s="3"/>
      <c r="F28" s="41"/>
      <c r="G28" s="3"/>
      <c r="H28" s="3"/>
    </row>
    <row r="29" spans="1:8" ht="12.75">
      <c r="A29" s="3" t="s">
        <v>382</v>
      </c>
      <c r="B29" s="247"/>
      <c r="C29" s="100">
        <v>0.04</v>
      </c>
      <c r="D29" s="215">
        <f>+B29*C29</f>
        <v>0</v>
      </c>
      <c r="E29" s="3"/>
      <c r="F29" s="100">
        <v>0.04</v>
      </c>
      <c r="G29" s="215">
        <f>+E29*F29</f>
        <v>0</v>
      </c>
      <c r="H29" s="215">
        <f>+D29-G29</f>
        <v>0</v>
      </c>
    </row>
    <row r="30" spans="1:8" ht="12.75">
      <c r="A30" s="3" t="s">
        <v>383</v>
      </c>
      <c r="B30" s="247"/>
      <c r="C30" s="100">
        <v>0.03</v>
      </c>
      <c r="D30" s="215">
        <f>+B30*C30</f>
        <v>0</v>
      </c>
      <c r="E30" s="3"/>
      <c r="F30" s="100">
        <v>0.03</v>
      </c>
      <c r="G30" s="215">
        <f>+E30*F30</f>
        <v>0</v>
      </c>
      <c r="H30" s="215">
        <f>+D30-G30</f>
        <v>0</v>
      </c>
    </row>
    <row r="31" spans="1:8" ht="12.75">
      <c r="A31" s="3" t="s">
        <v>384</v>
      </c>
      <c r="B31" s="247"/>
      <c r="C31" s="100">
        <v>0.02</v>
      </c>
      <c r="D31" s="215">
        <f>+B31*C31</f>
        <v>0</v>
      </c>
      <c r="E31" s="3"/>
      <c r="F31" s="100">
        <v>0.02</v>
      </c>
      <c r="G31" s="215">
        <f>+E31*F31</f>
        <v>0</v>
      </c>
      <c r="H31" s="215">
        <f>+D31-G31</f>
        <v>0</v>
      </c>
    </row>
    <row r="32" spans="1:8" ht="12" customHeight="1">
      <c r="A32" s="45" t="s">
        <v>385</v>
      </c>
      <c r="B32" s="248"/>
      <c r="C32" s="100"/>
      <c r="D32" s="3"/>
      <c r="E32" s="3"/>
      <c r="F32" s="100"/>
      <c r="G32" s="3"/>
      <c r="H32" s="3"/>
    </row>
    <row r="33" spans="1:8" ht="12.75">
      <c r="A33" s="3" t="s">
        <v>382</v>
      </c>
      <c r="B33" s="247"/>
      <c r="C33" s="100">
        <v>0.06</v>
      </c>
      <c r="D33" s="215">
        <f>+B33*C33</f>
        <v>0</v>
      </c>
      <c r="E33" s="3"/>
      <c r="F33" s="100">
        <v>0.06</v>
      </c>
      <c r="G33" s="215">
        <f>+E33*F33</f>
        <v>0</v>
      </c>
      <c r="H33" s="215">
        <f>+D33-G33</f>
        <v>0</v>
      </c>
    </row>
    <row r="34" spans="1:8" ht="12.75">
      <c r="A34" s="3" t="s">
        <v>383</v>
      </c>
      <c r="B34" s="247"/>
      <c r="C34" s="100">
        <v>0.045</v>
      </c>
      <c r="D34" s="215">
        <f>+B34*C34</f>
        <v>0</v>
      </c>
      <c r="E34" s="3"/>
      <c r="F34" s="100">
        <v>0.045</v>
      </c>
      <c r="G34" s="215">
        <f>+E34*F34</f>
        <v>0</v>
      </c>
      <c r="H34" s="215">
        <f>+D34-G34</f>
        <v>0</v>
      </c>
    </row>
    <row r="35" spans="1:8" ht="12.75">
      <c r="A35" s="3" t="s">
        <v>384</v>
      </c>
      <c r="B35" s="247"/>
      <c r="C35" s="100">
        <v>0.03</v>
      </c>
      <c r="D35" s="215">
        <f>+B35*C35</f>
        <v>0</v>
      </c>
      <c r="E35" s="3"/>
      <c r="F35" s="100">
        <v>0.03</v>
      </c>
      <c r="G35" s="215">
        <f>+E35*F35</f>
        <v>0</v>
      </c>
      <c r="H35" s="215">
        <f>+D35-G35</f>
        <v>0</v>
      </c>
    </row>
    <row r="36" spans="1:8" ht="12" customHeight="1">
      <c r="A36" s="44" t="s">
        <v>386</v>
      </c>
      <c r="B36" s="247"/>
      <c r="C36" s="100"/>
      <c r="D36" s="3"/>
      <c r="E36" s="3"/>
      <c r="F36" s="100"/>
      <c r="G36" s="3"/>
      <c r="H36" s="3"/>
    </row>
    <row r="37" spans="1:8" ht="12.75">
      <c r="A37" s="3" t="s">
        <v>382</v>
      </c>
      <c r="B37" s="247"/>
      <c r="C37" s="100">
        <v>0.08</v>
      </c>
      <c r="D37" s="215">
        <f>+B37*C37</f>
        <v>0</v>
      </c>
      <c r="E37" s="3"/>
      <c r="F37" s="100">
        <v>0.08</v>
      </c>
      <c r="G37" s="215">
        <f>+E37*F37</f>
        <v>0</v>
      </c>
      <c r="H37" s="215">
        <f>+D37-G37</f>
        <v>0</v>
      </c>
    </row>
    <row r="38" spans="1:8" ht="12.75">
      <c r="A38" s="3" t="s">
        <v>383</v>
      </c>
      <c r="B38" s="247"/>
      <c r="C38" s="100">
        <v>0.06</v>
      </c>
      <c r="D38" s="215">
        <f>+B38*C38</f>
        <v>0</v>
      </c>
      <c r="E38" s="3"/>
      <c r="F38" s="100">
        <v>0.06</v>
      </c>
      <c r="G38" s="215">
        <f>+E38*F38</f>
        <v>0</v>
      </c>
      <c r="H38" s="215">
        <f>+D38-G38</f>
        <v>0</v>
      </c>
    </row>
    <row r="39" spans="1:8" ht="12.75">
      <c r="A39" s="3" t="s">
        <v>384</v>
      </c>
      <c r="B39" s="247"/>
      <c r="C39" s="100">
        <v>0.04</v>
      </c>
      <c r="D39" s="215">
        <f>+B39*C39</f>
        <v>0</v>
      </c>
      <c r="E39" s="3"/>
      <c r="F39" s="100">
        <v>0.04</v>
      </c>
      <c r="G39" s="215">
        <f>+E39*F39</f>
        <v>0</v>
      </c>
      <c r="H39" s="215">
        <f>+D39-G39</f>
        <v>0</v>
      </c>
    </row>
    <row r="40" spans="1:8" ht="12.75">
      <c r="A40" s="3" t="s">
        <v>135</v>
      </c>
      <c r="B40" s="247"/>
      <c r="C40" s="100">
        <v>0.1</v>
      </c>
      <c r="D40" s="215">
        <f>+B40*C40</f>
        <v>0</v>
      </c>
      <c r="E40" s="3"/>
      <c r="F40" s="100">
        <v>0.1</v>
      </c>
      <c r="G40" s="215">
        <f>+E40*F40</f>
        <v>0</v>
      </c>
      <c r="H40" s="215">
        <f>+D40-G40</f>
        <v>0</v>
      </c>
    </row>
    <row r="41" spans="1:8" ht="12.75">
      <c r="A41" s="91" t="s">
        <v>380</v>
      </c>
      <c r="B41" s="247"/>
      <c r="C41" s="73">
        <v>0.1</v>
      </c>
      <c r="D41" s="215">
        <f>+B41*C41</f>
        <v>0</v>
      </c>
      <c r="E41" s="14"/>
      <c r="F41" s="73">
        <v>0.1</v>
      </c>
      <c r="G41" s="215">
        <f>+E41*F41</f>
        <v>0</v>
      </c>
      <c r="H41" s="215">
        <f>+D41-G41</f>
        <v>0</v>
      </c>
    </row>
    <row r="42" spans="1:8" ht="12.75">
      <c r="A42" s="42" t="s">
        <v>64</v>
      </c>
      <c r="B42" s="67">
        <f>SUM(B29:B41)</f>
        <v>0</v>
      </c>
      <c r="C42" s="46"/>
      <c r="D42" s="67">
        <f>SUM(D29:D41)</f>
        <v>0</v>
      </c>
      <c r="E42" s="67">
        <f>SUM(E29:E41)</f>
        <v>0</v>
      </c>
      <c r="F42" s="47"/>
      <c r="G42" s="67">
        <f>SUM(G29:G41)</f>
        <v>0</v>
      </c>
      <c r="H42" s="67">
        <f>SUM(H29:H41)</f>
        <v>0</v>
      </c>
    </row>
    <row r="43" spans="1:12" ht="27.75" customHeight="1">
      <c r="A43" s="64" t="s">
        <v>198</v>
      </c>
      <c r="B43" s="230"/>
      <c r="C43" s="230"/>
      <c r="D43" s="230"/>
      <c r="E43" s="230"/>
      <c r="F43" s="230"/>
      <c r="G43" s="230"/>
      <c r="H43" s="245">
        <f>+H42+H20</f>
        <v>0</v>
      </c>
      <c r="I43" s="48"/>
      <c r="J43" s="48"/>
      <c r="K43" s="48"/>
      <c r="L43" s="48"/>
    </row>
    <row r="44" spans="1:12" ht="12.75">
      <c r="A44" s="11"/>
      <c r="B44" s="11"/>
      <c r="C44" s="11"/>
      <c r="D44" s="11"/>
      <c r="E44" s="11"/>
      <c r="F44" s="11"/>
      <c r="G44" s="11"/>
      <c r="H44" s="11"/>
      <c r="I44" s="11"/>
      <c r="J44" s="11"/>
      <c r="K44" s="11"/>
      <c r="L44" s="11"/>
    </row>
    <row r="45" spans="1:8" ht="12.75">
      <c r="A45" s="11"/>
      <c r="B45" s="11"/>
      <c r="C45" s="11"/>
      <c r="D45" s="11"/>
      <c r="E45" s="11"/>
      <c r="F45" s="11"/>
      <c r="G45" s="11"/>
      <c r="H45" s="11"/>
    </row>
    <row r="46" spans="1:8" ht="12.75">
      <c r="A46" s="11"/>
      <c r="B46" s="11"/>
      <c r="C46" s="11"/>
      <c r="D46" s="11"/>
      <c r="E46" s="11"/>
      <c r="F46" s="11"/>
      <c r="G46" s="11"/>
      <c r="H46" s="11"/>
    </row>
    <row r="47" spans="1:8" ht="12.75">
      <c r="A47" s="11"/>
      <c r="B47" s="11"/>
      <c r="C47" s="11"/>
      <c r="D47" s="11"/>
      <c r="E47" s="11"/>
      <c r="F47" s="11"/>
      <c r="G47" s="11"/>
      <c r="H47" s="11"/>
    </row>
    <row r="48" spans="1:8" ht="12.75">
      <c r="A48" s="11"/>
      <c r="B48" s="11"/>
      <c r="C48" s="11"/>
      <c r="D48" s="11"/>
      <c r="E48" s="11"/>
      <c r="F48" s="11"/>
      <c r="G48" s="11"/>
      <c r="H48" s="11"/>
    </row>
  </sheetData>
  <sheetProtection/>
  <mergeCells count="12">
    <mergeCell ref="A23:A26"/>
    <mergeCell ref="B23:D23"/>
    <mergeCell ref="E23:G23"/>
    <mergeCell ref="H23:H24"/>
    <mergeCell ref="A22:H22"/>
    <mergeCell ref="A12:H12"/>
    <mergeCell ref="A21:H21"/>
    <mergeCell ref="A1:H1"/>
    <mergeCell ref="B3:D3"/>
    <mergeCell ref="E3:G3"/>
    <mergeCell ref="H3:H4"/>
    <mergeCell ref="A7:H7"/>
  </mergeCells>
  <printOptions headings="1" horizontalCentered="1"/>
  <pageMargins left="0.75" right="0.75" top="0.69" bottom="0.57" header="0.5" footer="0.35"/>
  <pageSetup horizontalDpi="600" verticalDpi="600" orientation="landscape" paperSize="9" scale="80" r:id="rId1"/>
  <headerFooter alignWithMargins="0">
    <oddHeader>&amp;C&amp;"Times New Roman,Regular"&amp;9&amp;F</oddHeader>
    <oddFooter>&amp;C&amp;"Times New Roman,Regular"&amp;9Page &amp;P of &amp;N</oddFooter>
  </headerFooter>
</worksheet>
</file>

<file path=xl/worksheets/sheet12.xml><?xml version="1.0" encoding="utf-8"?>
<worksheet xmlns="http://schemas.openxmlformats.org/spreadsheetml/2006/main" xmlns:r="http://schemas.openxmlformats.org/officeDocument/2006/relationships">
  <dimension ref="A1:G21"/>
  <sheetViews>
    <sheetView showGridLines="0" zoomScalePageLayoutView="0" workbookViewId="0" topLeftCell="A1">
      <selection activeCell="A1" sqref="A1:E1"/>
    </sheetView>
  </sheetViews>
  <sheetFormatPr defaultColWidth="9.140625" defaultRowHeight="12.75"/>
  <cols>
    <col min="1" max="1" width="12.8515625" style="2" customWidth="1"/>
    <col min="2" max="2" width="29.28125" style="2" customWidth="1"/>
    <col min="3" max="3" width="18.140625" style="2" customWidth="1"/>
    <col min="4" max="4" width="20.8515625" style="2" bestFit="1" customWidth="1"/>
    <col min="5" max="5" width="23.28125" style="2" customWidth="1"/>
    <col min="6" max="16384" width="9.140625" style="2" customWidth="1"/>
  </cols>
  <sheetData>
    <row r="1" spans="1:7" ht="18.75">
      <c r="A1" s="608" t="s">
        <v>67</v>
      </c>
      <c r="B1" s="609"/>
      <c r="C1" s="609"/>
      <c r="D1" s="609"/>
      <c r="E1" s="609"/>
      <c r="F1" s="58"/>
      <c r="G1" s="58"/>
    </row>
    <row r="2" spans="1:5" ht="12.75">
      <c r="A2" s="79"/>
      <c r="B2" s="79"/>
      <c r="C2" s="79"/>
      <c r="D2" s="79"/>
      <c r="E2" s="79"/>
    </row>
    <row r="3" spans="1:5" ht="28.5">
      <c r="A3" s="610" t="s">
        <v>379</v>
      </c>
      <c r="B3" s="610"/>
      <c r="C3" s="380" t="s">
        <v>369</v>
      </c>
      <c r="D3" s="380" t="s">
        <v>387</v>
      </c>
      <c r="E3" s="287" t="s">
        <v>200</v>
      </c>
    </row>
    <row r="4" spans="1:5" ht="12.75">
      <c r="A4" s="610"/>
      <c r="B4" s="610"/>
      <c r="C4" s="290" t="s">
        <v>157</v>
      </c>
      <c r="D4" s="290" t="s">
        <v>157</v>
      </c>
      <c r="E4" s="292"/>
    </row>
    <row r="5" spans="1:5" ht="17.25" customHeight="1">
      <c r="A5" s="610"/>
      <c r="B5" s="610"/>
      <c r="C5" s="273" t="s">
        <v>3</v>
      </c>
      <c r="D5" s="273" t="s">
        <v>4</v>
      </c>
      <c r="E5" s="273" t="s">
        <v>15</v>
      </c>
    </row>
    <row r="6" spans="1:5" ht="15" customHeight="1">
      <c r="A6" s="611" t="s">
        <v>68</v>
      </c>
      <c r="B6" s="177" t="s">
        <v>98</v>
      </c>
      <c r="C6" s="248"/>
      <c r="D6" s="248"/>
      <c r="E6" s="67">
        <f>+D6-C6</f>
        <v>0</v>
      </c>
    </row>
    <row r="7" spans="1:7" ht="13.5" customHeight="1">
      <c r="A7" s="611"/>
      <c r="B7" s="66" t="s">
        <v>69</v>
      </c>
      <c r="C7" s="249"/>
      <c r="D7" s="248"/>
      <c r="E7" s="67">
        <f>+D7-C7</f>
        <v>0</v>
      </c>
      <c r="F7" s="33"/>
      <c r="G7" s="33"/>
    </row>
    <row r="8" spans="1:7" ht="12.75">
      <c r="A8" s="612" t="s">
        <v>264</v>
      </c>
      <c r="B8" s="613"/>
      <c r="C8" s="250">
        <f>SUM(C6:C7)</f>
        <v>0</v>
      </c>
      <c r="D8" s="251">
        <f>SUM(D6:D7)</f>
        <v>0</v>
      </c>
      <c r="E8" s="67"/>
      <c r="F8" s="33"/>
      <c r="G8" s="33"/>
    </row>
    <row r="9" spans="1:7" ht="15.75">
      <c r="A9" s="584" t="s">
        <v>199</v>
      </c>
      <c r="B9" s="585"/>
      <c r="C9" s="585"/>
      <c r="D9" s="614"/>
      <c r="E9" s="245">
        <f>SUM(E6:E7)</f>
        <v>0</v>
      </c>
      <c r="F9" s="33"/>
      <c r="G9" s="33"/>
    </row>
    <row r="10" spans="1:7" ht="15.75">
      <c r="A10" s="59"/>
      <c r="B10" s="59"/>
      <c r="C10" s="59"/>
      <c r="D10" s="59"/>
      <c r="E10" s="61"/>
      <c r="F10" s="33"/>
      <c r="G10" s="33"/>
    </row>
    <row r="11" spans="1:7" ht="15.75">
      <c r="A11" s="59"/>
      <c r="B11" s="59"/>
      <c r="C11" s="59"/>
      <c r="D11" s="59"/>
      <c r="E11" s="61"/>
      <c r="F11" s="33"/>
      <c r="G11" s="33"/>
    </row>
    <row r="12" ht="12.75">
      <c r="A12" s="2" t="s">
        <v>148</v>
      </c>
    </row>
    <row r="13" spans="1:5" ht="29.25" customHeight="1">
      <c r="A13" s="607" t="s">
        <v>388</v>
      </c>
      <c r="B13" s="607"/>
      <c r="C13" s="607"/>
      <c r="D13" s="607"/>
      <c r="E13" s="607"/>
    </row>
    <row r="14" spans="1:5" ht="24" customHeight="1">
      <c r="A14" s="607" t="s">
        <v>272</v>
      </c>
      <c r="B14" s="607"/>
      <c r="C14" s="607"/>
      <c r="D14" s="607"/>
      <c r="E14" s="607"/>
    </row>
    <row r="15" spans="1:5" ht="12.75" customHeight="1">
      <c r="A15" s="607" t="s">
        <v>273</v>
      </c>
      <c r="B15" s="607"/>
      <c r="C15" s="607"/>
      <c r="D15" s="607"/>
      <c r="E15" s="607"/>
    </row>
    <row r="16" spans="1:5" ht="24" customHeight="1">
      <c r="A16" s="607" t="s">
        <v>274</v>
      </c>
      <c r="B16" s="607"/>
      <c r="C16" s="607"/>
      <c r="D16" s="607"/>
      <c r="E16" s="607"/>
    </row>
    <row r="17" spans="1:5" ht="28.5" customHeight="1">
      <c r="A17" s="607" t="s">
        <v>275</v>
      </c>
      <c r="B17" s="607"/>
      <c r="C17" s="607"/>
      <c r="D17" s="607"/>
      <c r="E17" s="607"/>
    </row>
    <row r="18" spans="1:5" ht="15.75">
      <c r="A18" s="261"/>
      <c r="B18" s="94"/>
      <c r="C18" s="94"/>
      <c r="D18" s="94"/>
      <c r="E18" s="94"/>
    </row>
    <row r="19" spans="2:5" ht="12.75">
      <c r="B19" s="94"/>
      <c r="C19" s="94"/>
      <c r="D19" s="94"/>
      <c r="E19" s="94"/>
    </row>
    <row r="20" spans="1:5" ht="15.75">
      <c r="A20" s="261"/>
      <c r="B20" s="94"/>
      <c r="C20" s="94"/>
      <c r="D20" s="94"/>
      <c r="E20" s="94"/>
    </row>
    <row r="21" spans="2:5" ht="12.75">
      <c r="B21" s="94"/>
      <c r="C21" s="94"/>
      <c r="D21" s="94"/>
      <c r="E21" s="94"/>
    </row>
  </sheetData>
  <sheetProtection/>
  <mergeCells count="10">
    <mergeCell ref="A17:E17"/>
    <mergeCell ref="A14:E14"/>
    <mergeCell ref="A13:E13"/>
    <mergeCell ref="A15:E15"/>
    <mergeCell ref="A16:E16"/>
    <mergeCell ref="A1:E1"/>
    <mergeCell ref="A3:B5"/>
    <mergeCell ref="A6:A7"/>
    <mergeCell ref="A8:B8"/>
    <mergeCell ref="A9:D9"/>
  </mergeCells>
  <printOptions headings="1"/>
  <pageMargins left="0.75" right="0.75" top="0.96" bottom="0.57" header="0.5" footer="0.35"/>
  <pageSetup horizontalDpi="600" verticalDpi="600" orientation="portrait" paperSize="9" scale="79" r:id="rId1"/>
  <headerFooter alignWithMargins="0">
    <oddHeader>&amp;C&amp;"Times New Roman,Regular"&amp;9&amp;F</oddHeader>
    <oddFooter>&amp;C&amp;"Times New Roman,Regular"&amp;9Page &amp;P of &amp;N</oddFooter>
  </headerFooter>
</worksheet>
</file>

<file path=xl/worksheets/sheet13.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A1" sqref="A1:D1"/>
    </sheetView>
  </sheetViews>
  <sheetFormatPr defaultColWidth="9.140625" defaultRowHeight="12.75"/>
  <cols>
    <col min="1" max="1" width="58.57421875" style="2" customWidth="1"/>
    <col min="2" max="2" width="12.8515625" style="2" customWidth="1"/>
    <col min="3" max="3" width="9.7109375" style="2" customWidth="1"/>
    <col min="4" max="4" width="11.8515625" style="2" bestFit="1" customWidth="1"/>
    <col min="5" max="16384" width="9.140625" style="2" customWidth="1"/>
  </cols>
  <sheetData>
    <row r="1" spans="1:8" ht="18.75">
      <c r="A1" s="558" t="s">
        <v>65</v>
      </c>
      <c r="B1" s="571"/>
      <c r="C1" s="571"/>
      <c r="D1" s="571"/>
      <c r="E1" s="58"/>
      <c r="F1" s="58"/>
      <c r="G1" s="58"/>
      <c r="H1" s="58"/>
    </row>
    <row r="3" spans="1:4" ht="57">
      <c r="A3" s="279" t="s">
        <v>379</v>
      </c>
      <c r="B3" s="280" t="s">
        <v>389</v>
      </c>
      <c r="C3" s="280" t="s">
        <v>28</v>
      </c>
      <c r="D3" s="280" t="s">
        <v>201</v>
      </c>
    </row>
    <row r="4" spans="1:4" ht="14.25">
      <c r="A4" s="392"/>
      <c r="B4" s="298" t="s">
        <v>157</v>
      </c>
      <c r="C4" s="298"/>
      <c r="D4" s="298"/>
    </row>
    <row r="5" spans="1:4" ht="15">
      <c r="A5" s="282"/>
      <c r="B5" s="283" t="s">
        <v>3</v>
      </c>
      <c r="C5" s="283" t="s">
        <v>4</v>
      </c>
      <c r="D5" s="283" t="s">
        <v>15</v>
      </c>
    </row>
    <row r="6" spans="1:4" ht="41.25" customHeight="1">
      <c r="A6" s="95" t="s">
        <v>315</v>
      </c>
      <c r="B6" s="19"/>
      <c r="C6" s="252">
        <v>0</v>
      </c>
      <c r="D6" s="215">
        <f>+B6*C6</f>
        <v>0</v>
      </c>
    </row>
    <row r="7" spans="1:4" ht="41.25" customHeight="1">
      <c r="A7" s="94" t="s">
        <v>390</v>
      </c>
      <c r="B7" s="247"/>
      <c r="C7" s="252">
        <v>0.005</v>
      </c>
      <c r="D7" s="215">
        <f>+B7*C7</f>
        <v>0</v>
      </c>
    </row>
    <row r="8" spans="1:4" s="33" customFormat="1" ht="41.25" customHeight="1">
      <c r="A8" s="14" t="s">
        <v>165</v>
      </c>
      <c r="B8" s="216"/>
      <c r="C8" s="252">
        <v>0.01</v>
      </c>
      <c r="D8" s="215">
        <f>+B8*C8</f>
        <v>0</v>
      </c>
    </row>
    <row r="9" spans="1:4" s="33" customFormat="1" ht="12.75">
      <c r="A9" s="229" t="s">
        <v>96</v>
      </c>
      <c r="B9" s="215">
        <f>SUM(B6:B8)</f>
        <v>0</v>
      </c>
      <c r="C9" s="393"/>
      <c r="D9" s="215"/>
    </row>
    <row r="10" spans="1:4" ht="15.75">
      <c r="A10" s="64" t="s">
        <v>202</v>
      </c>
      <c r="B10" s="253"/>
      <c r="C10" s="254"/>
      <c r="D10" s="245">
        <f>SUM(D6:D8)</f>
        <v>0</v>
      </c>
    </row>
    <row r="11" spans="1:4" ht="15.75">
      <c r="A11" s="48"/>
      <c r="B11" s="11"/>
      <c r="C11" s="60"/>
      <c r="D11" s="74"/>
    </row>
    <row r="13" spans="1:4" ht="12.75">
      <c r="A13" s="615"/>
      <c r="B13" s="616"/>
      <c r="C13" s="616"/>
      <c r="D13" s="616"/>
    </row>
    <row r="14" ht="12.75">
      <c r="A14" s="37"/>
    </row>
    <row r="15" ht="12.75">
      <c r="A15" s="37"/>
    </row>
    <row r="16" spans="1:2" ht="12.75">
      <c r="A16" s="37"/>
      <c r="B16" s="38"/>
    </row>
    <row r="19" ht="12.75">
      <c r="B19" s="25"/>
    </row>
    <row r="21" ht="12.75">
      <c r="B21" s="36"/>
    </row>
  </sheetData>
  <sheetProtection/>
  <mergeCells count="2">
    <mergeCell ref="A1:D1"/>
    <mergeCell ref="A13:D13"/>
  </mergeCells>
  <printOptions headings="1" horizontalCentered="1"/>
  <pageMargins left="0.75" right="0.75" top="0.96" bottom="0.57" header="0.5" footer="0.35"/>
  <pageSetup horizontalDpi="600" verticalDpi="600" orientation="portrait" paperSize="9" scale="80" r:id="rId1"/>
  <headerFooter alignWithMargins="0">
    <oddHeader>&amp;C&amp;"Times New Roman,Regular"&amp;9&amp;F</oddHeader>
    <oddFooter>&amp;C&amp;"Times New Roman,Regular"&amp;9Page &amp;P of &amp;N</oddFooter>
  </headerFooter>
</worksheet>
</file>

<file path=xl/worksheets/sheet14.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1" sqref="A1:D1"/>
    </sheetView>
  </sheetViews>
  <sheetFormatPr defaultColWidth="9.140625" defaultRowHeight="12.75"/>
  <cols>
    <col min="1" max="1" width="57.421875" style="2" customWidth="1"/>
    <col min="2" max="2" width="12.7109375" style="2" customWidth="1"/>
    <col min="3" max="3" width="9.00390625" style="2" customWidth="1"/>
    <col min="4" max="4" width="12.140625" style="2" customWidth="1"/>
    <col min="5" max="16384" width="9.140625" style="2" customWidth="1"/>
  </cols>
  <sheetData>
    <row r="1" spans="1:8" ht="18.75">
      <c r="A1" s="617" t="s">
        <v>163</v>
      </c>
      <c r="B1" s="617"/>
      <c r="C1" s="618"/>
      <c r="D1" s="618"/>
      <c r="E1" s="81"/>
      <c r="F1" s="58"/>
      <c r="G1" s="58"/>
      <c r="H1" s="58"/>
    </row>
    <row r="2" spans="1:5" ht="12.75">
      <c r="A2" s="79"/>
      <c r="B2" s="79"/>
      <c r="C2" s="79"/>
      <c r="D2" s="79"/>
      <c r="E2" s="79"/>
    </row>
    <row r="3" spans="1:5" ht="12.75">
      <c r="A3" s="79"/>
      <c r="B3" s="79"/>
      <c r="C3" s="79"/>
      <c r="D3" s="79"/>
      <c r="E3" s="79"/>
    </row>
    <row r="4" spans="1:5" ht="42.75">
      <c r="A4" s="280" t="s">
        <v>114</v>
      </c>
      <c r="B4" s="280" t="s">
        <v>172</v>
      </c>
      <c r="C4" s="280" t="s">
        <v>173</v>
      </c>
      <c r="D4" s="280" t="s">
        <v>203</v>
      </c>
      <c r="E4" s="79"/>
    </row>
    <row r="5" spans="1:5" ht="14.25">
      <c r="A5" s="298"/>
      <c r="B5" s="298" t="s">
        <v>157</v>
      </c>
      <c r="C5" s="298"/>
      <c r="D5" s="298" t="s">
        <v>174</v>
      </c>
      <c r="E5" s="79"/>
    </row>
    <row r="6" spans="1:5" ht="14.25">
      <c r="A6" s="299"/>
      <c r="B6" s="300" t="s">
        <v>3</v>
      </c>
      <c r="C6" s="300" t="s">
        <v>4</v>
      </c>
      <c r="D6" s="300" t="s">
        <v>15</v>
      </c>
      <c r="E6" s="79"/>
    </row>
    <row r="7" spans="1:5" ht="15.75">
      <c r="A7" s="3" t="s">
        <v>265</v>
      </c>
      <c r="B7" s="8"/>
      <c r="C7" s="62">
        <v>0.15</v>
      </c>
      <c r="D7" s="68">
        <f>+B7*C7</f>
        <v>0</v>
      </c>
      <c r="E7" s="79"/>
    </row>
    <row r="8" spans="1:5" ht="12.75">
      <c r="A8" s="3" t="s">
        <v>158</v>
      </c>
      <c r="B8" s="8"/>
      <c r="C8" s="62">
        <v>0.1</v>
      </c>
      <c r="D8" s="68">
        <f aca="true" t="shared" si="0" ref="D8:D13">+B8*C8</f>
        <v>0</v>
      </c>
      <c r="E8" s="79"/>
    </row>
    <row r="9" spans="1:5" ht="12.75">
      <c r="A9" s="3" t="s">
        <v>316</v>
      </c>
      <c r="B9" s="247"/>
      <c r="C9" s="62">
        <v>0.12</v>
      </c>
      <c r="D9" s="215">
        <f t="shared" si="0"/>
        <v>0</v>
      </c>
      <c r="E9" s="79"/>
    </row>
    <row r="10" spans="1:5" ht="12.75">
      <c r="A10" s="3" t="s">
        <v>318</v>
      </c>
      <c r="B10" s="247"/>
      <c r="C10" s="62">
        <v>0.2</v>
      </c>
      <c r="D10" s="215">
        <f t="shared" si="0"/>
        <v>0</v>
      </c>
      <c r="E10" s="79"/>
    </row>
    <row r="11" spans="1:5" ht="15.75">
      <c r="A11" s="3" t="s">
        <v>279</v>
      </c>
      <c r="B11" s="247"/>
      <c r="C11" s="62">
        <v>0.25</v>
      </c>
      <c r="D11" s="215">
        <f>+B11*C11</f>
        <v>0</v>
      </c>
      <c r="E11" s="79"/>
    </row>
    <row r="12" spans="1:5" ht="15.75">
      <c r="A12" s="3" t="s">
        <v>266</v>
      </c>
      <c r="B12" s="8"/>
      <c r="C12" s="62">
        <v>0.15</v>
      </c>
      <c r="D12" s="68">
        <f t="shared" si="0"/>
        <v>0</v>
      </c>
      <c r="E12" s="79"/>
    </row>
    <row r="13" spans="1:5" ht="12.75">
      <c r="A13" s="3" t="s">
        <v>317</v>
      </c>
      <c r="B13" s="8"/>
      <c r="C13" s="62">
        <v>0.18</v>
      </c>
      <c r="D13" s="68">
        <f t="shared" si="0"/>
        <v>0</v>
      </c>
      <c r="E13" s="79"/>
    </row>
    <row r="14" spans="1:5" ht="15.75">
      <c r="A14" s="78" t="s">
        <v>96</v>
      </c>
      <c r="B14" s="301">
        <f>SUM(B7:B13)</f>
        <v>0</v>
      </c>
      <c r="C14" s="302"/>
      <c r="D14" s="68"/>
      <c r="E14" s="79"/>
    </row>
    <row r="15" spans="1:5" ht="15.75">
      <c r="A15" s="78" t="s">
        <v>204</v>
      </c>
      <c r="B15" s="275"/>
      <c r="C15" s="303"/>
      <c r="D15" s="285">
        <f>SUM(D7:D14)</f>
        <v>0</v>
      </c>
      <c r="E15" s="79"/>
    </row>
    <row r="16" spans="1:5" ht="15.75">
      <c r="A16" s="82"/>
      <c r="B16" s="82"/>
      <c r="C16" s="82"/>
      <c r="D16" s="83"/>
      <c r="E16" s="79"/>
    </row>
    <row r="17" spans="1:5" ht="12.75">
      <c r="A17" s="79"/>
      <c r="B17" s="79"/>
      <c r="C17" s="79"/>
      <c r="D17" s="79"/>
      <c r="E17" s="79"/>
    </row>
    <row r="18" spans="1:5" ht="12.75">
      <c r="A18" s="84"/>
      <c r="B18" s="79"/>
      <c r="C18" s="79"/>
      <c r="D18" s="79"/>
      <c r="E18" s="79"/>
    </row>
    <row r="20" ht="12.75">
      <c r="A20" s="2" t="s">
        <v>148</v>
      </c>
    </row>
    <row r="21" spans="1:4" ht="12.75" customHeight="1">
      <c r="A21" s="607" t="s">
        <v>267</v>
      </c>
      <c r="B21" s="607"/>
      <c r="C21" s="607"/>
      <c r="D21" s="607"/>
    </row>
    <row r="22" spans="1:4" ht="15.75">
      <c r="A22" s="619" t="s">
        <v>324</v>
      </c>
      <c r="B22" s="619"/>
      <c r="C22" s="619"/>
      <c r="D22" s="619"/>
    </row>
    <row r="23" spans="1:4" ht="15.75">
      <c r="A23" s="619" t="s">
        <v>268</v>
      </c>
      <c r="B23" s="619"/>
      <c r="C23" s="619"/>
      <c r="D23" s="619"/>
    </row>
    <row r="24" spans="1:4" ht="12.75">
      <c r="A24" s="619"/>
      <c r="B24" s="619"/>
      <c r="C24" s="619"/>
      <c r="D24" s="619"/>
    </row>
  </sheetData>
  <sheetProtection/>
  <mergeCells count="5">
    <mergeCell ref="A1:D1"/>
    <mergeCell ref="A21:D21"/>
    <mergeCell ref="A22:D22"/>
    <mergeCell ref="A23:D23"/>
    <mergeCell ref="A24:D24"/>
  </mergeCells>
  <printOptions headings="1" horizontalCentered="1"/>
  <pageMargins left="0.75" right="0.75" top="0.96" bottom="0.57" header="0.5" footer="0.35"/>
  <pageSetup horizontalDpi="600" verticalDpi="600" orientation="portrait" paperSize="9" scale="80" r:id="rId1"/>
  <headerFooter alignWithMargins="0">
    <oddHeader>&amp;C&amp;"Times New Roman,Regular"&amp;9&amp;F</oddHeader>
    <oddFooter>&amp;C&amp;"Times New Roman,Regular"&amp;9Page &amp;P of &amp;N</oddFooter>
  </headerFooter>
</worksheet>
</file>

<file path=xl/worksheets/sheet15.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A1" sqref="A1:D1"/>
    </sheetView>
  </sheetViews>
  <sheetFormatPr defaultColWidth="9.140625" defaultRowHeight="12.75"/>
  <cols>
    <col min="1" max="1" width="61.57421875" style="2" customWidth="1"/>
    <col min="2" max="2" width="14.7109375" style="2" customWidth="1"/>
    <col min="3" max="3" width="9.140625" style="2" customWidth="1"/>
    <col min="4" max="4" width="12.8515625" style="2" customWidth="1"/>
    <col min="5" max="16384" width="9.140625" style="2" customWidth="1"/>
  </cols>
  <sheetData>
    <row r="1" spans="1:8" ht="18.75">
      <c r="A1" s="617" t="s">
        <v>164</v>
      </c>
      <c r="B1" s="618"/>
      <c r="C1" s="618"/>
      <c r="D1" s="618"/>
      <c r="E1" s="81"/>
      <c r="F1" s="58"/>
      <c r="G1" s="58"/>
      <c r="H1" s="58"/>
    </row>
    <row r="2" spans="1:8" ht="18.75">
      <c r="A2" s="262"/>
      <c r="B2" s="263"/>
      <c r="C2" s="263"/>
      <c r="D2" s="263"/>
      <c r="E2" s="81"/>
      <c r="F2" s="58"/>
      <c r="G2" s="58"/>
      <c r="H2" s="58"/>
    </row>
    <row r="3" spans="1:5" ht="12.75">
      <c r="A3" s="79"/>
      <c r="B3" s="79"/>
      <c r="C3" s="79"/>
      <c r="D3" s="79"/>
      <c r="E3" s="79"/>
    </row>
    <row r="4" spans="1:5" ht="42.75">
      <c r="A4" s="280" t="s">
        <v>114</v>
      </c>
      <c r="B4" s="280" t="s">
        <v>189</v>
      </c>
      <c r="C4" s="280" t="s">
        <v>136</v>
      </c>
      <c r="D4" s="280" t="s">
        <v>203</v>
      </c>
      <c r="E4" s="79"/>
    </row>
    <row r="5" spans="1:5" ht="14.25">
      <c r="A5" s="298"/>
      <c r="B5" s="298" t="s">
        <v>157</v>
      </c>
      <c r="C5" s="298"/>
      <c r="D5" s="298" t="s">
        <v>174</v>
      </c>
      <c r="E5" s="79"/>
    </row>
    <row r="6" spans="1:5" ht="14.25">
      <c r="A6" s="299"/>
      <c r="B6" s="300" t="s">
        <v>3</v>
      </c>
      <c r="C6" s="300" t="s">
        <v>4</v>
      </c>
      <c r="D6" s="300" t="s">
        <v>15</v>
      </c>
      <c r="E6" s="79"/>
    </row>
    <row r="7" spans="1:5" ht="15.75">
      <c r="A7" s="3" t="s">
        <v>265</v>
      </c>
      <c r="B7" s="8"/>
      <c r="C7" s="62">
        <v>0.1</v>
      </c>
      <c r="D7" s="68">
        <f aca="true" t="shared" si="0" ref="D7:D13">B7*C7</f>
        <v>0</v>
      </c>
      <c r="E7" s="79"/>
    </row>
    <row r="8" spans="1:5" ht="12.75">
      <c r="A8" s="3" t="s">
        <v>158</v>
      </c>
      <c r="B8" s="8"/>
      <c r="C8" s="62">
        <v>0.1</v>
      </c>
      <c r="D8" s="68">
        <f t="shared" si="0"/>
        <v>0</v>
      </c>
      <c r="E8" s="79"/>
    </row>
    <row r="9" spans="1:5" ht="12.75">
      <c r="A9" s="3" t="s">
        <v>316</v>
      </c>
      <c r="B9" s="247"/>
      <c r="C9" s="17">
        <v>0.12</v>
      </c>
      <c r="D9" s="68">
        <f t="shared" si="0"/>
        <v>0</v>
      </c>
      <c r="E9" s="79"/>
    </row>
    <row r="10" spans="1:5" ht="12.75">
      <c r="A10" s="3" t="s">
        <v>318</v>
      </c>
      <c r="B10" s="247"/>
      <c r="C10" s="17">
        <v>0.15</v>
      </c>
      <c r="D10" s="68">
        <f t="shared" si="0"/>
        <v>0</v>
      </c>
      <c r="E10" s="79"/>
    </row>
    <row r="11" spans="1:5" ht="15.75">
      <c r="A11" s="3" t="s">
        <v>279</v>
      </c>
      <c r="B11" s="247"/>
      <c r="C11" s="17">
        <v>0.15</v>
      </c>
      <c r="D11" s="68">
        <f t="shared" si="0"/>
        <v>0</v>
      </c>
      <c r="E11" s="79"/>
    </row>
    <row r="12" spans="1:5" ht="15.75">
      <c r="A12" s="3" t="s">
        <v>266</v>
      </c>
      <c r="B12" s="8"/>
      <c r="C12" s="17">
        <v>0.12</v>
      </c>
      <c r="D12" s="68">
        <f t="shared" si="0"/>
        <v>0</v>
      </c>
      <c r="E12" s="79"/>
    </row>
    <row r="13" spans="1:5" ht="12.75">
      <c r="A13" s="3" t="s">
        <v>317</v>
      </c>
      <c r="B13" s="8"/>
      <c r="C13" s="17">
        <v>0.12</v>
      </c>
      <c r="D13" s="68">
        <f t="shared" si="0"/>
        <v>0</v>
      </c>
      <c r="E13" s="79"/>
    </row>
    <row r="14" spans="1:5" ht="15.75">
      <c r="A14" s="78" t="s">
        <v>96</v>
      </c>
      <c r="B14" s="301">
        <f>SUM(B7:B13)</f>
        <v>0</v>
      </c>
      <c r="C14" s="304"/>
      <c r="D14" s="68"/>
      <c r="E14" s="79"/>
    </row>
    <row r="15" spans="1:5" ht="15.75">
      <c r="A15" s="78" t="s">
        <v>205</v>
      </c>
      <c r="B15" s="301"/>
      <c r="C15" s="304"/>
      <c r="D15" s="285">
        <f>SUM(D7:D14)</f>
        <v>0</v>
      </c>
      <c r="E15" s="79"/>
    </row>
    <row r="16" spans="1:5" ht="15.75">
      <c r="A16" s="255"/>
      <c r="B16" s="305"/>
      <c r="C16" s="256"/>
      <c r="D16" s="80"/>
      <c r="E16" s="79"/>
    </row>
    <row r="17" spans="1:5" ht="15.75">
      <c r="A17" s="255"/>
      <c r="B17" s="305"/>
      <c r="C17" s="256"/>
      <c r="D17" s="80"/>
      <c r="E17" s="79"/>
    </row>
    <row r="18" spans="1:4" ht="15.75">
      <c r="A18" s="82"/>
      <c r="B18" s="82"/>
      <c r="C18" s="82"/>
      <c r="D18" s="83"/>
    </row>
    <row r="19" spans="1:4" ht="12.75">
      <c r="A19" s="79" t="s">
        <v>148</v>
      </c>
      <c r="B19" s="79"/>
      <c r="C19" s="79"/>
      <c r="D19" s="79"/>
    </row>
    <row r="20" ht="12.75">
      <c r="A20" s="257" t="s">
        <v>269</v>
      </c>
    </row>
    <row r="21" spans="1:4" ht="12.75" customHeight="1">
      <c r="A21" s="607" t="s">
        <v>267</v>
      </c>
      <c r="B21" s="607"/>
      <c r="C21" s="607"/>
      <c r="D21" s="607"/>
    </row>
    <row r="22" spans="1:4" ht="15.75">
      <c r="A22" s="619" t="s">
        <v>324</v>
      </c>
      <c r="B22" s="619"/>
      <c r="C22" s="619"/>
      <c r="D22" s="619"/>
    </row>
    <row r="23" spans="1:4" ht="15.75">
      <c r="A23" s="619" t="s">
        <v>268</v>
      </c>
      <c r="B23" s="619"/>
      <c r="C23" s="619"/>
      <c r="D23" s="619"/>
    </row>
  </sheetData>
  <sheetProtection/>
  <mergeCells count="4">
    <mergeCell ref="A1:D1"/>
    <mergeCell ref="A21:D21"/>
    <mergeCell ref="A22:D22"/>
    <mergeCell ref="A23:D23"/>
  </mergeCells>
  <printOptions headings="1" horizontalCentered="1"/>
  <pageMargins left="0.75" right="0.75" top="0.96" bottom="0.57" header="0.5" footer="0.35"/>
  <pageSetup horizontalDpi="600" verticalDpi="600" orientation="portrait" paperSize="9" scale="80" r:id="rId1"/>
  <headerFooter alignWithMargins="0">
    <oddHeader>&amp;C&amp;"Times New Roman,Regular"&amp;9&amp;F</oddHeader>
    <oddFooter>&amp;C&amp;"Times New Roman,Regular"&amp;9Page &amp;P of &amp;N</oddFooter>
  </headerFooter>
</worksheet>
</file>

<file path=xl/worksheets/sheet16.xml><?xml version="1.0" encoding="utf-8"?>
<worksheet xmlns="http://schemas.openxmlformats.org/spreadsheetml/2006/main" xmlns:r="http://schemas.openxmlformats.org/officeDocument/2006/relationships">
  <dimension ref="A1:G47"/>
  <sheetViews>
    <sheetView showGridLines="0" zoomScalePageLayoutView="0" workbookViewId="0" topLeftCell="A1">
      <selection activeCell="A1" sqref="A1:B1"/>
    </sheetView>
  </sheetViews>
  <sheetFormatPr defaultColWidth="9.140625" defaultRowHeight="12.75"/>
  <cols>
    <col min="1" max="1" width="62.140625" style="105" customWidth="1"/>
    <col min="2" max="2" width="20.140625" style="105" customWidth="1"/>
    <col min="3" max="4" width="18.7109375" style="105" customWidth="1"/>
    <col min="5" max="5" width="14.7109375" style="105" customWidth="1"/>
    <col min="6" max="16384" width="9.140625" style="105" customWidth="1"/>
  </cols>
  <sheetData>
    <row r="1" spans="1:2" ht="18.75">
      <c r="A1" s="620" t="s">
        <v>138</v>
      </c>
      <c r="B1" s="620"/>
    </row>
    <row r="2" spans="1:2" ht="12.75">
      <c r="A2" s="106"/>
      <c r="B2" s="306" t="s">
        <v>157</v>
      </c>
    </row>
    <row r="3" spans="1:2" ht="12.75" customHeight="1">
      <c r="A3" s="622" t="s">
        <v>235</v>
      </c>
      <c r="B3" s="622"/>
    </row>
    <row r="4" spans="1:2" ht="12.75" customHeight="1">
      <c r="A4" s="258" t="s">
        <v>236</v>
      </c>
      <c r="B4" s="107"/>
    </row>
    <row r="5" spans="1:2" ht="12.75" customHeight="1">
      <c r="A5" s="258" t="s">
        <v>237</v>
      </c>
      <c r="B5" s="107"/>
    </row>
    <row r="6" spans="1:2" ht="12.75" customHeight="1">
      <c r="A6" s="108"/>
      <c r="B6" s="109"/>
    </row>
    <row r="7" spans="1:3" ht="12.75" customHeight="1">
      <c r="A7" s="622" t="s">
        <v>238</v>
      </c>
      <c r="B7" s="622"/>
      <c r="C7" s="108"/>
    </row>
    <row r="8" spans="1:2" ht="12.75" customHeight="1">
      <c r="A8" s="258" t="s">
        <v>239</v>
      </c>
      <c r="B8" s="259"/>
    </row>
    <row r="9" spans="1:2" ht="12.75" customHeight="1">
      <c r="A9" s="258" t="s">
        <v>240</v>
      </c>
      <c r="B9" s="107"/>
    </row>
    <row r="10" spans="1:2" ht="12.75" customHeight="1">
      <c r="A10" s="108"/>
      <c r="B10" s="109"/>
    </row>
    <row r="11" spans="1:2" s="108" customFormat="1" ht="12.75" customHeight="1">
      <c r="A11" s="622" t="s">
        <v>241</v>
      </c>
      <c r="B11" s="622"/>
    </row>
    <row r="12" spans="1:2" ht="12.75" customHeight="1">
      <c r="A12" s="258" t="s">
        <v>270</v>
      </c>
      <c r="B12" s="260"/>
    </row>
    <row r="13" spans="1:2" ht="12.75" customHeight="1">
      <c r="A13" s="258" t="s">
        <v>214</v>
      </c>
      <c r="B13" s="107"/>
    </row>
    <row r="14" spans="1:2" ht="12.75" customHeight="1">
      <c r="A14" s="258" t="s">
        <v>242</v>
      </c>
      <c r="B14" s="107"/>
    </row>
    <row r="15" spans="1:7" ht="16.5">
      <c r="A15" s="258" t="s">
        <v>243</v>
      </c>
      <c r="B15" s="107"/>
      <c r="C15" s="114"/>
      <c r="D15" s="114"/>
      <c r="F15" s="115"/>
      <c r="G15" s="115"/>
    </row>
    <row r="16" spans="1:4" ht="12.75">
      <c r="A16" s="110"/>
      <c r="B16" s="109"/>
      <c r="C16" s="108"/>
      <c r="D16" s="108"/>
    </row>
    <row r="17" spans="1:2" ht="12.75">
      <c r="A17" s="622" t="s">
        <v>244</v>
      </c>
      <c r="B17" s="622"/>
    </row>
    <row r="18" spans="1:2" ht="12.75">
      <c r="A18" s="258" t="s">
        <v>215</v>
      </c>
      <c r="B18" s="307">
        <f>+MAX(B9-B14,0)</f>
        <v>0</v>
      </c>
    </row>
    <row r="19" spans="1:2" ht="12.75">
      <c r="A19" s="258" t="s">
        <v>214</v>
      </c>
      <c r="B19" s="307">
        <f>B13</f>
        <v>0</v>
      </c>
    </row>
    <row r="20" spans="1:2" ht="12.75">
      <c r="A20" s="258" t="s">
        <v>245</v>
      </c>
      <c r="B20" s="307">
        <f>B15</f>
        <v>0</v>
      </c>
    </row>
    <row r="21" spans="1:2" ht="12.75">
      <c r="A21" s="111"/>
      <c r="B21" s="112"/>
    </row>
    <row r="22" spans="1:2" ht="12.75">
      <c r="A22" s="106"/>
      <c r="B22" s="106"/>
    </row>
    <row r="23" spans="1:2" ht="15.75">
      <c r="A23" s="113" t="s">
        <v>206</v>
      </c>
      <c r="B23" s="176">
        <f>SUM(B18:B22)/1.5</f>
        <v>0</v>
      </c>
    </row>
    <row r="24" spans="1:2" ht="12.75">
      <c r="A24" s="106"/>
      <c r="B24" s="106"/>
    </row>
    <row r="25" spans="1:2" ht="12.75">
      <c r="A25" s="106"/>
      <c r="B25" s="106"/>
    </row>
    <row r="26" spans="1:2" ht="12.75">
      <c r="A26" s="106" t="s">
        <v>148</v>
      </c>
      <c r="B26" s="116"/>
    </row>
    <row r="27" spans="1:2" ht="34.5" customHeight="1">
      <c r="A27" s="621" t="s">
        <v>246</v>
      </c>
      <c r="B27" s="621"/>
    </row>
    <row r="28" spans="1:2" ht="15.75">
      <c r="A28" s="117"/>
      <c r="B28" s="118"/>
    </row>
    <row r="29" spans="1:2" ht="15.75">
      <c r="A29" s="119"/>
      <c r="B29" s="120"/>
    </row>
    <row r="30" ht="15.75">
      <c r="A30" s="119"/>
    </row>
    <row r="31" ht="15.75">
      <c r="A31" s="119"/>
    </row>
    <row r="32" ht="15.75">
      <c r="A32" s="119"/>
    </row>
    <row r="33" ht="15.75">
      <c r="A33" s="119"/>
    </row>
    <row r="34" ht="15.75">
      <c r="A34" s="119"/>
    </row>
    <row r="35" ht="15.75">
      <c r="A35" s="119" t="s">
        <v>137</v>
      </c>
    </row>
    <row r="36" ht="15.75">
      <c r="A36" s="121"/>
    </row>
    <row r="37" ht="15.75">
      <c r="A37" s="121"/>
    </row>
    <row r="38" ht="15.75">
      <c r="A38" s="121"/>
    </row>
    <row r="39" ht="15.75">
      <c r="A39" s="121"/>
    </row>
    <row r="40" ht="15.75">
      <c r="A40" s="121"/>
    </row>
    <row r="41" ht="15.75">
      <c r="A41" s="121"/>
    </row>
    <row r="42" ht="15.75">
      <c r="A42" s="121"/>
    </row>
    <row r="43" ht="15.75">
      <c r="A43" s="121"/>
    </row>
    <row r="44" ht="15.75">
      <c r="A44" s="121"/>
    </row>
    <row r="45" ht="15.75">
      <c r="A45" s="119"/>
    </row>
    <row r="46" ht="15.75">
      <c r="A46" s="121"/>
    </row>
    <row r="47" ht="15.75">
      <c r="A47" s="122"/>
    </row>
  </sheetData>
  <sheetProtection/>
  <mergeCells count="6">
    <mergeCell ref="A1:B1"/>
    <mergeCell ref="A27:B27"/>
    <mergeCell ref="A3:B3"/>
    <mergeCell ref="A7:B7"/>
    <mergeCell ref="A11:B11"/>
    <mergeCell ref="A17:B17"/>
  </mergeCells>
  <printOptions headings="1" horizontalCentered="1"/>
  <pageMargins left="0.75" right="0.75" top="0.96" bottom="0.57" header="0.5" footer="0.35"/>
  <pageSetup horizontalDpi="600" verticalDpi="600" orientation="portrait" paperSize="9" scale="80" r:id="rId1"/>
  <headerFooter alignWithMargins="0">
    <oddHeader>&amp;C&amp;"Times New Roman,Regular"&amp;9&amp;F</oddHeader>
    <oddFooter>&amp;C&amp;"Times New Roman,Regular"&amp;9Page &amp;P of &amp;N</oddFooter>
  </headerFooter>
  <ignoredErrors>
    <ignoredError sqref="B18:B20" unlockedFormula="1"/>
  </ignoredErrors>
</worksheet>
</file>

<file path=xl/worksheets/sheet17.xml><?xml version="1.0" encoding="utf-8"?>
<worksheet xmlns="http://schemas.openxmlformats.org/spreadsheetml/2006/main" xmlns:r="http://schemas.openxmlformats.org/officeDocument/2006/relationships">
  <dimension ref="A1:H18"/>
  <sheetViews>
    <sheetView showGridLines="0" zoomScalePageLayoutView="0" workbookViewId="0" topLeftCell="A1">
      <selection activeCell="A1" sqref="A1"/>
    </sheetView>
  </sheetViews>
  <sheetFormatPr defaultColWidth="9.140625" defaultRowHeight="12.75"/>
  <cols>
    <col min="1" max="1" width="9.140625" style="2" customWidth="1"/>
    <col min="2" max="2" width="16.421875" style="2" bestFit="1" customWidth="1"/>
    <col min="3" max="3" width="20.8515625" style="2" bestFit="1" customWidth="1"/>
    <col min="4" max="4" width="9.140625" style="2" customWidth="1"/>
    <col min="5" max="5" width="21.28125" style="2" customWidth="1"/>
    <col min="6" max="6" width="10.57421875" style="2" customWidth="1"/>
    <col min="7" max="7" width="12.00390625" style="2" bestFit="1" customWidth="1"/>
    <col min="8" max="8" width="29.57421875" style="2" bestFit="1" customWidth="1"/>
    <col min="9" max="16384" width="9.140625" style="2" customWidth="1"/>
  </cols>
  <sheetData>
    <row r="1" ht="12.75" customHeight="1">
      <c r="E1" s="124" t="s">
        <v>216</v>
      </c>
    </row>
    <row r="3" ht="12.75" customHeight="1">
      <c r="A3" s="104" t="s">
        <v>507</v>
      </c>
    </row>
    <row r="5" spans="1:8" ht="14.25" customHeight="1">
      <c r="A5" s="623" t="s">
        <v>217</v>
      </c>
      <c r="B5" s="342" t="s">
        <v>230</v>
      </c>
      <c r="C5" s="342" t="s">
        <v>218</v>
      </c>
      <c r="D5" s="623" t="s">
        <v>233</v>
      </c>
      <c r="E5" s="623" t="s">
        <v>219</v>
      </c>
      <c r="F5" s="342" t="s">
        <v>220</v>
      </c>
      <c r="G5" s="342" t="s">
        <v>271</v>
      </c>
      <c r="H5" s="342" t="s">
        <v>508</v>
      </c>
    </row>
    <row r="6" spans="1:8" ht="14.25">
      <c r="A6" s="624"/>
      <c r="B6" s="342" t="s">
        <v>509</v>
      </c>
      <c r="C6" s="342" t="s">
        <v>509</v>
      </c>
      <c r="D6" s="624"/>
      <c r="E6" s="624"/>
      <c r="F6" s="342" t="s">
        <v>157</v>
      </c>
      <c r="G6" s="342" t="s">
        <v>157</v>
      </c>
      <c r="H6" s="342" t="s">
        <v>157</v>
      </c>
    </row>
    <row r="7" spans="1:8" ht="12.75">
      <c r="A7" s="3"/>
      <c r="B7" s="535"/>
      <c r="C7" s="3"/>
      <c r="D7" s="3"/>
      <c r="E7" s="3"/>
      <c r="F7" s="3"/>
      <c r="G7" s="3"/>
      <c r="H7" s="536">
        <f>IF(G7&gt;F7,G7-F7,0)</f>
        <v>0</v>
      </c>
    </row>
    <row r="8" spans="1:8" ht="12.75">
      <c r="A8" s="3"/>
      <c r="B8" s="3"/>
      <c r="C8" s="3"/>
      <c r="D8" s="3"/>
      <c r="E8" s="3"/>
      <c r="F8" s="3"/>
      <c r="G8" s="3"/>
      <c r="H8" s="536">
        <f aca="true" t="shared" si="0" ref="H8:H14">IF(G8&gt;F8,G8-F8,0)</f>
        <v>0</v>
      </c>
    </row>
    <row r="9" spans="1:8" ht="12.75">
      <c r="A9" s="3"/>
      <c r="B9" s="3"/>
      <c r="C9" s="3"/>
      <c r="D9" s="3"/>
      <c r="E9" s="3"/>
      <c r="F9" s="3"/>
      <c r="G9" s="3"/>
      <c r="H9" s="536">
        <f t="shared" si="0"/>
        <v>0</v>
      </c>
    </row>
    <row r="10" spans="1:8" ht="12.75">
      <c r="A10" s="3"/>
      <c r="B10" s="3"/>
      <c r="C10" s="3"/>
      <c r="D10" s="3"/>
      <c r="E10" s="3"/>
      <c r="F10" s="3"/>
      <c r="G10" s="3"/>
      <c r="H10" s="536">
        <f t="shared" si="0"/>
        <v>0</v>
      </c>
    </row>
    <row r="11" spans="1:8" ht="12.75">
      <c r="A11" s="3"/>
      <c r="B11" s="3"/>
      <c r="C11" s="3"/>
      <c r="D11" s="3"/>
      <c r="E11" s="3"/>
      <c r="F11" s="3"/>
      <c r="G11" s="3"/>
      <c r="H11" s="536">
        <f t="shared" si="0"/>
        <v>0</v>
      </c>
    </row>
    <row r="12" spans="1:8" ht="12.75">
      <c r="A12" s="3"/>
      <c r="B12" s="3"/>
      <c r="C12" s="3"/>
      <c r="D12" s="3"/>
      <c r="E12" s="3"/>
      <c r="F12" s="3"/>
      <c r="G12" s="3"/>
      <c r="H12" s="536">
        <f t="shared" si="0"/>
        <v>0</v>
      </c>
    </row>
    <row r="13" spans="1:8" ht="12.75">
      <c r="A13" s="3"/>
      <c r="B13" s="3"/>
      <c r="C13" s="3"/>
      <c r="D13" s="3"/>
      <c r="E13" s="3"/>
      <c r="F13" s="3"/>
      <c r="G13" s="3"/>
      <c r="H13" s="536">
        <f t="shared" si="0"/>
        <v>0</v>
      </c>
    </row>
    <row r="14" spans="1:8" ht="12.75">
      <c r="A14" s="3"/>
      <c r="B14" s="3"/>
      <c r="C14" s="3"/>
      <c r="D14" s="3"/>
      <c r="E14" s="3"/>
      <c r="F14" s="3"/>
      <c r="G14" s="3"/>
      <c r="H14" s="536">
        <f t="shared" si="0"/>
        <v>0</v>
      </c>
    </row>
    <row r="15" spans="1:8" ht="15.75">
      <c r="A15" s="625" t="s">
        <v>96</v>
      </c>
      <c r="B15" s="626"/>
      <c r="C15" s="626"/>
      <c r="D15" s="626"/>
      <c r="E15" s="626"/>
      <c r="F15" s="626"/>
      <c r="G15" s="627"/>
      <c r="H15" s="176">
        <f>SUM(H7:H14)</f>
        <v>0</v>
      </c>
    </row>
    <row r="18" ht="15.75">
      <c r="A18" s="2" t="s">
        <v>232</v>
      </c>
    </row>
  </sheetData>
  <sheetProtection/>
  <mergeCells count="4">
    <mergeCell ref="A5:A6"/>
    <mergeCell ref="D5:D6"/>
    <mergeCell ref="E5:E6"/>
    <mergeCell ref="A15:G1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17"/>
  <sheetViews>
    <sheetView showGridLines="0" zoomScalePageLayoutView="0" workbookViewId="0" topLeftCell="A1">
      <selection activeCell="A1" sqref="A1"/>
    </sheetView>
  </sheetViews>
  <sheetFormatPr defaultColWidth="9.140625" defaultRowHeight="12.75"/>
  <cols>
    <col min="1" max="1" width="36.28125" style="2" customWidth="1"/>
    <col min="2" max="2" width="16.8515625" style="2" bestFit="1" customWidth="1"/>
    <col min="3" max="3" width="14.28125" style="2" bestFit="1" customWidth="1"/>
    <col min="4" max="4" width="13.8515625" style="2" customWidth="1"/>
    <col min="5" max="16384" width="9.140625" style="2" customWidth="1"/>
  </cols>
  <sheetData>
    <row r="1" ht="18.75">
      <c r="A1" s="123" t="s">
        <v>222</v>
      </c>
    </row>
    <row r="3" ht="12.75">
      <c r="A3" s="104" t="s">
        <v>325</v>
      </c>
    </row>
    <row r="5" spans="1:4" ht="14.25">
      <c r="A5" s="623" t="s">
        <v>223</v>
      </c>
      <c r="B5" s="342" t="s">
        <v>224</v>
      </c>
      <c r="C5" s="342" t="s">
        <v>225</v>
      </c>
      <c r="D5" s="342" t="s">
        <v>226</v>
      </c>
    </row>
    <row r="6" spans="1:4" ht="14.25">
      <c r="A6" s="624"/>
      <c r="B6" s="342" t="s">
        <v>221</v>
      </c>
      <c r="C6" s="342" t="s">
        <v>221</v>
      </c>
      <c r="D6" s="342" t="s">
        <v>157</v>
      </c>
    </row>
    <row r="7" spans="1:4" ht="12.75">
      <c r="A7" s="3"/>
      <c r="B7" s="3"/>
      <c r="C7" s="3"/>
      <c r="D7" s="8">
        <v>0</v>
      </c>
    </row>
    <row r="8" spans="1:4" ht="12.75">
      <c r="A8" s="3"/>
      <c r="B8" s="3"/>
      <c r="C8" s="3"/>
      <c r="D8" s="8">
        <v>0</v>
      </c>
    </row>
    <row r="9" spans="1:4" ht="12.75">
      <c r="A9" s="3"/>
      <c r="B9" s="3"/>
      <c r="C9" s="3"/>
      <c r="D9" s="8">
        <v>0</v>
      </c>
    </row>
    <row r="10" spans="1:4" ht="12.75">
      <c r="A10" s="3"/>
      <c r="B10" s="3"/>
      <c r="C10" s="3"/>
      <c r="D10" s="8">
        <v>0</v>
      </c>
    </row>
    <row r="11" spans="1:4" ht="12.75">
      <c r="A11" s="3"/>
      <c r="B11" s="3"/>
      <c r="C11" s="3"/>
      <c r="D11" s="8">
        <v>0</v>
      </c>
    </row>
    <row r="12" spans="1:4" ht="12.75">
      <c r="A12" s="3"/>
      <c r="B12" s="3"/>
      <c r="C12" s="3"/>
      <c r="D12" s="8">
        <v>0</v>
      </c>
    </row>
    <row r="13" spans="1:4" ht="12.75">
      <c r="A13" s="3"/>
      <c r="B13" s="3"/>
      <c r="C13" s="3"/>
      <c r="D13" s="8">
        <v>0</v>
      </c>
    </row>
    <row r="14" spans="1:4" ht="12.75">
      <c r="A14" s="3"/>
      <c r="B14" s="3"/>
      <c r="C14" s="3"/>
      <c r="D14" s="8">
        <v>0</v>
      </c>
    </row>
    <row r="15" spans="1:4" ht="12.75">
      <c r="A15" s="3"/>
      <c r="B15" s="3"/>
      <c r="C15" s="3"/>
      <c r="D15" s="8">
        <v>0</v>
      </c>
    </row>
    <row r="16" spans="1:4" ht="12.75">
      <c r="A16" s="3"/>
      <c r="B16" s="3"/>
      <c r="C16" s="3"/>
      <c r="D16" s="8">
        <v>0</v>
      </c>
    </row>
    <row r="17" spans="1:4" ht="15.75">
      <c r="A17" s="625" t="s">
        <v>96</v>
      </c>
      <c r="B17" s="626"/>
      <c r="C17" s="627"/>
      <c r="D17" s="285">
        <f>SUM(D7:D16)</f>
        <v>0</v>
      </c>
    </row>
  </sheetData>
  <sheetProtection/>
  <mergeCells count="2">
    <mergeCell ref="A5:A6"/>
    <mergeCell ref="A17:C1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A1" sqref="A1:E1"/>
    </sheetView>
  </sheetViews>
  <sheetFormatPr defaultColWidth="9.140625" defaultRowHeight="12.75"/>
  <cols>
    <col min="1" max="1" width="36.28125" style="537" customWidth="1"/>
    <col min="2" max="2" width="16.8515625" style="537" bestFit="1" customWidth="1"/>
    <col min="3" max="3" width="14.28125" style="537" bestFit="1" customWidth="1"/>
    <col min="4" max="4" width="14.28125" style="537" customWidth="1"/>
    <col min="5" max="5" width="18.28125" style="537" customWidth="1"/>
    <col min="6" max="6" width="9.140625" style="537" customWidth="1"/>
    <col min="7" max="7" width="12.140625" style="537" customWidth="1"/>
    <col min="8" max="8" width="18.421875" style="537" customWidth="1"/>
    <col min="9" max="16384" width="9.140625" style="537" customWidth="1"/>
  </cols>
  <sheetData>
    <row r="1" spans="1:5" ht="18.75">
      <c r="A1" s="628" t="s">
        <v>510</v>
      </c>
      <c r="B1" s="628"/>
      <c r="C1" s="628"/>
      <c r="D1" s="628"/>
      <c r="E1" s="628"/>
    </row>
    <row r="3" ht="12.75">
      <c r="A3" s="538" t="s">
        <v>511</v>
      </c>
    </row>
    <row r="4" spans="7:8" ht="14.25">
      <c r="G4" s="629" t="s">
        <v>297</v>
      </c>
      <c r="H4" s="629"/>
    </row>
    <row r="5" spans="1:8" ht="14.25">
      <c r="A5" s="630" t="s">
        <v>223</v>
      </c>
      <c r="B5" s="539" t="s">
        <v>224</v>
      </c>
      <c r="C5" s="539" t="s">
        <v>512</v>
      </c>
      <c r="D5" s="539" t="s">
        <v>513</v>
      </c>
      <c r="E5" s="539" t="s">
        <v>226</v>
      </c>
      <c r="G5" s="539" t="s">
        <v>512</v>
      </c>
      <c r="H5" s="539" t="s">
        <v>226</v>
      </c>
    </row>
    <row r="6" spans="1:8" ht="14.25">
      <c r="A6" s="631"/>
      <c r="B6" s="539" t="s">
        <v>509</v>
      </c>
      <c r="C6" s="539"/>
      <c r="D6" s="539"/>
      <c r="E6" s="539" t="s">
        <v>157</v>
      </c>
      <c r="G6" s="539"/>
      <c r="H6" s="539" t="s">
        <v>157</v>
      </c>
    </row>
    <row r="7" spans="1:8" ht="12.75">
      <c r="A7" s="540"/>
      <c r="B7" s="540"/>
      <c r="C7" s="540"/>
      <c r="D7" s="540"/>
      <c r="E7" s="541">
        <f>+C7*D7</f>
        <v>0</v>
      </c>
      <c r="G7" s="540"/>
      <c r="H7" s="542">
        <f>+G7*D7</f>
        <v>0</v>
      </c>
    </row>
    <row r="8" spans="1:8" ht="12.75">
      <c r="A8" s="540"/>
      <c r="B8" s="540"/>
      <c r="C8" s="540"/>
      <c r="D8" s="540"/>
      <c r="E8" s="541">
        <f aca="true" t="shared" si="0" ref="E8:E22">+C8*D8</f>
        <v>0</v>
      </c>
      <c r="G8" s="540"/>
      <c r="H8" s="542">
        <f aca="true" t="shared" si="1" ref="H8:H22">+G8*D8</f>
        <v>0</v>
      </c>
    </row>
    <row r="9" spans="1:8" ht="12.75">
      <c r="A9" s="540"/>
      <c r="B9" s="540"/>
      <c r="C9" s="540"/>
      <c r="D9" s="540"/>
      <c r="E9" s="541">
        <f t="shared" si="0"/>
        <v>0</v>
      </c>
      <c r="G9" s="540"/>
      <c r="H9" s="542">
        <f t="shared" si="1"/>
        <v>0</v>
      </c>
    </row>
    <row r="10" spans="1:8" ht="12.75">
      <c r="A10" s="540"/>
      <c r="B10" s="540"/>
      <c r="C10" s="540"/>
      <c r="D10" s="540"/>
      <c r="E10" s="541">
        <f t="shared" si="0"/>
        <v>0</v>
      </c>
      <c r="G10" s="540"/>
      <c r="H10" s="542">
        <f t="shared" si="1"/>
        <v>0</v>
      </c>
    </row>
    <row r="11" spans="1:8" ht="12.75">
      <c r="A11" s="540"/>
      <c r="B11" s="540"/>
      <c r="C11" s="540"/>
      <c r="D11" s="540"/>
      <c r="E11" s="541">
        <f t="shared" si="0"/>
        <v>0</v>
      </c>
      <c r="G11" s="540"/>
      <c r="H11" s="542">
        <f t="shared" si="1"/>
        <v>0</v>
      </c>
    </row>
    <row r="12" spans="1:8" ht="12.75">
      <c r="A12" s="540"/>
      <c r="B12" s="540"/>
      <c r="C12" s="540"/>
      <c r="D12" s="540"/>
      <c r="E12" s="541">
        <f t="shared" si="0"/>
        <v>0</v>
      </c>
      <c r="G12" s="540"/>
      <c r="H12" s="542">
        <f t="shared" si="1"/>
        <v>0</v>
      </c>
    </row>
    <row r="13" spans="1:9" ht="12.75">
      <c r="A13" s="540"/>
      <c r="B13" s="540"/>
      <c r="C13" s="540"/>
      <c r="D13" s="540"/>
      <c r="E13" s="541">
        <f t="shared" si="0"/>
        <v>0</v>
      </c>
      <c r="G13" s="540"/>
      <c r="H13" s="542">
        <f t="shared" si="1"/>
        <v>0</v>
      </c>
      <c r="I13" s="543"/>
    </row>
    <row r="14" spans="1:9" ht="12.75">
      <c r="A14" s="540"/>
      <c r="B14" s="540"/>
      <c r="C14" s="540"/>
      <c r="D14" s="540"/>
      <c r="E14" s="541">
        <f t="shared" si="0"/>
        <v>0</v>
      </c>
      <c r="G14" s="540"/>
      <c r="H14" s="542">
        <f t="shared" si="1"/>
        <v>0</v>
      </c>
      <c r="I14" s="543"/>
    </row>
    <row r="15" spans="1:9" ht="12.75">
      <c r="A15" s="540"/>
      <c r="B15" s="540"/>
      <c r="C15" s="540"/>
      <c r="D15" s="540"/>
      <c r="E15" s="541">
        <f t="shared" si="0"/>
        <v>0</v>
      </c>
      <c r="G15" s="540"/>
      <c r="H15" s="542">
        <f t="shared" si="1"/>
        <v>0</v>
      </c>
      <c r="I15" s="543"/>
    </row>
    <row r="16" spans="1:9" ht="12.75">
      <c r="A16" s="540"/>
      <c r="B16" s="540"/>
      <c r="C16" s="540"/>
      <c r="D16" s="540"/>
      <c r="E16" s="541">
        <f t="shared" si="0"/>
        <v>0</v>
      </c>
      <c r="G16" s="540"/>
      <c r="H16" s="542">
        <f t="shared" si="1"/>
        <v>0</v>
      </c>
      <c r="I16" s="543"/>
    </row>
    <row r="17" spans="1:8" ht="12.75">
      <c r="A17" s="540"/>
      <c r="B17" s="540"/>
      <c r="C17" s="540"/>
      <c r="D17" s="540"/>
      <c r="E17" s="541">
        <f t="shared" si="0"/>
        <v>0</v>
      </c>
      <c r="G17" s="540"/>
      <c r="H17" s="542">
        <f t="shared" si="1"/>
        <v>0</v>
      </c>
    </row>
    <row r="18" spans="1:8" ht="12.75">
      <c r="A18" s="540"/>
      <c r="B18" s="540"/>
      <c r="C18" s="540"/>
      <c r="D18" s="540"/>
      <c r="E18" s="541">
        <f t="shared" si="0"/>
        <v>0</v>
      </c>
      <c r="G18" s="540"/>
      <c r="H18" s="542">
        <f t="shared" si="1"/>
        <v>0</v>
      </c>
    </row>
    <row r="19" spans="1:8" ht="12.75">
      <c r="A19" s="540"/>
      <c r="B19" s="540"/>
      <c r="C19" s="540"/>
      <c r="D19" s="540"/>
      <c r="E19" s="541">
        <f t="shared" si="0"/>
        <v>0</v>
      </c>
      <c r="G19" s="540"/>
      <c r="H19" s="542">
        <f t="shared" si="1"/>
        <v>0</v>
      </c>
    </row>
    <row r="20" spans="1:8" ht="12.75">
      <c r="A20" s="540"/>
      <c r="B20" s="540"/>
      <c r="C20" s="540"/>
      <c r="D20" s="540"/>
      <c r="E20" s="541">
        <f t="shared" si="0"/>
        <v>0</v>
      </c>
      <c r="G20" s="540"/>
      <c r="H20" s="542">
        <f t="shared" si="1"/>
        <v>0</v>
      </c>
    </row>
    <row r="21" spans="1:8" ht="12.75">
      <c r="A21" s="540"/>
      <c r="B21" s="540"/>
      <c r="C21" s="540"/>
      <c r="D21" s="540"/>
      <c r="E21" s="541">
        <f t="shared" si="0"/>
        <v>0</v>
      </c>
      <c r="G21" s="540"/>
      <c r="H21" s="542">
        <f t="shared" si="1"/>
        <v>0</v>
      </c>
    </row>
    <row r="22" spans="1:8" ht="12.75">
      <c r="A22" s="540"/>
      <c r="B22" s="540"/>
      <c r="C22" s="540"/>
      <c r="D22" s="540"/>
      <c r="E22" s="541">
        <f t="shared" si="0"/>
        <v>0</v>
      </c>
      <c r="G22" s="540"/>
      <c r="H22" s="542">
        <f t="shared" si="1"/>
        <v>0</v>
      </c>
    </row>
    <row r="23" spans="1:8" ht="15.75">
      <c r="A23" s="632" t="s">
        <v>96</v>
      </c>
      <c r="B23" s="633"/>
      <c r="C23" s="634"/>
      <c r="D23" s="544"/>
      <c r="E23" s="545">
        <f>SUM(E7:E22)</f>
        <v>0</v>
      </c>
      <c r="G23" s="546"/>
      <c r="H23" s="176">
        <f>SUM(H7:H22)</f>
        <v>0</v>
      </c>
    </row>
  </sheetData>
  <sheetProtection/>
  <mergeCells count="4">
    <mergeCell ref="A1:E1"/>
    <mergeCell ref="G4:H4"/>
    <mergeCell ref="A5:A6"/>
    <mergeCell ref="A23:C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pane xSplit="1" ySplit="11" topLeftCell="B27" activePane="bottomRight" state="frozen"/>
      <selection pane="topLeft" activeCell="A1" sqref="A1"/>
      <selection pane="topRight" activeCell="B1" sqref="B1"/>
      <selection pane="bottomLeft" activeCell="A13" sqref="A13"/>
      <selection pane="bottomRight" activeCell="H41" sqref="H41"/>
    </sheetView>
  </sheetViews>
  <sheetFormatPr defaultColWidth="9.140625" defaultRowHeight="12.75"/>
  <cols>
    <col min="1" max="1" width="32.7109375" style="395" bestFit="1" customWidth="1"/>
    <col min="2" max="5" width="17.28125" style="395" customWidth="1"/>
    <col min="6" max="6" width="9.140625" style="395" customWidth="1"/>
    <col min="7" max="9" width="17.28125" style="395" customWidth="1"/>
    <col min="10" max="10" width="16.28125" style="395" customWidth="1"/>
    <col min="11" max="16384" width="9.140625" style="395" customWidth="1"/>
  </cols>
  <sheetData>
    <row r="1" spans="1:2" ht="12.75">
      <c r="A1" s="130" t="s">
        <v>391</v>
      </c>
      <c r="B1" s="394">
        <f>+Cover!B12</f>
        <v>0</v>
      </c>
    </row>
    <row r="2" ht="12.75">
      <c r="A2" s="130"/>
    </row>
    <row r="3" ht="12.75">
      <c r="A3" s="127" t="str">
        <f>+Cover!B9</f>
        <v>Please enter name of Insurance Company here</v>
      </c>
    </row>
    <row r="5" ht="12.75">
      <c r="A5" s="130" t="s">
        <v>392</v>
      </c>
    </row>
    <row r="6" ht="12.75">
      <c r="A6" s="130"/>
    </row>
    <row r="7" spans="1:8" ht="12.75">
      <c r="A7" s="396"/>
      <c r="E7" s="395" t="s">
        <v>393</v>
      </c>
      <c r="F7" s="397"/>
      <c r="G7" s="398"/>
      <c r="H7" s="398"/>
    </row>
    <row r="8" spans="1:10" ht="12.75">
      <c r="A8" s="550" t="s">
        <v>394</v>
      </c>
      <c r="B8" s="399" t="s">
        <v>395</v>
      </c>
      <c r="C8" s="399"/>
      <c r="D8" s="399"/>
      <c r="E8" s="399"/>
      <c r="F8" s="400"/>
      <c r="G8" s="552" t="s">
        <v>396</v>
      </c>
      <c r="H8" s="553"/>
      <c r="I8" s="553"/>
      <c r="J8" s="554"/>
    </row>
    <row r="9" spans="1:10" ht="25.5">
      <c r="A9" s="551"/>
      <c r="B9" s="555" t="s">
        <v>397</v>
      </c>
      <c r="C9" s="556"/>
      <c r="D9" s="557"/>
      <c r="E9" s="401" t="s">
        <v>398</v>
      </c>
      <c r="F9" s="400"/>
      <c r="G9" s="555" t="s">
        <v>397</v>
      </c>
      <c r="H9" s="556"/>
      <c r="I9" s="557"/>
      <c r="J9" s="401" t="s">
        <v>398</v>
      </c>
    </row>
    <row r="10" spans="1:10" ht="25.5">
      <c r="A10" s="551"/>
      <c r="B10" s="402" t="s">
        <v>399</v>
      </c>
      <c r="C10" s="402" t="s">
        <v>400</v>
      </c>
      <c r="D10" s="402" t="s">
        <v>401</v>
      </c>
      <c r="E10" s="402" t="s">
        <v>401</v>
      </c>
      <c r="F10" s="403"/>
      <c r="G10" s="402" t="s">
        <v>399</v>
      </c>
      <c r="H10" s="404" t="s">
        <v>400</v>
      </c>
      <c r="I10" s="402" t="s">
        <v>401</v>
      </c>
      <c r="J10" s="402" t="s">
        <v>401</v>
      </c>
    </row>
    <row r="11" spans="1:10" ht="12.75">
      <c r="A11" s="405"/>
      <c r="B11" s="406" t="s">
        <v>157</v>
      </c>
      <c r="C11" s="407" t="s">
        <v>157</v>
      </c>
      <c r="D11" s="408" t="s">
        <v>157</v>
      </c>
      <c r="E11" s="406" t="s">
        <v>157</v>
      </c>
      <c r="F11" s="409"/>
      <c r="G11" s="406" t="s">
        <v>157</v>
      </c>
      <c r="H11" s="407" t="s">
        <v>157</v>
      </c>
      <c r="I11" s="406" t="s">
        <v>157</v>
      </c>
      <c r="J11" s="406" t="s">
        <v>157</v>
      </c>
    </row>
    <row r="12" spans="1:10" ht="12.75">
      <c r="A12" s="410" t="s">
        <v>402</v>
      </c>
      <c r="B12" s="411"/>
      <c r="C12" s="411"/>
      <c r="D12" s="411"/>
      <c r="E12" s="411"/>
      <c r="F12" s="411"/>
      <c r="G12" s="411"/>
      <c r="H12" s="411"/>
      <c r="I12" s="411"/>
      <c r="J12" s="411"/>
    </row>
    <row r="13" spans="1:10" ht="12.75">
      <c r="A13" s="412" t="s">
        <v>403</v>
      </c>
      <c r="B13" s="413"/>
      <c r="C13" s="413"/>
      <c r="D13" s="414">
        <f aca="true" t="shared" si="0" ref="D13:D26">SUM(B13:C13)</f>
        <v>0</v>
      </c>
      <c r="E13" s="414"/>
      <c r="F13" s="415"/>
      <c r="G13" s="413"/>
      <c r="H13" s="413"/>
      <c r="I13" s="414">
        <f aca="true" t="shared" si="1" ref="I13:I26">SUM(G13:H13)</f>
        <v>0</v>
      </c>
      <c r="J13" s="414"/>
    </row>
    <row r="14" spans="1:10" ht="12.75">
      <c r="A14" s="412" t="s">
        <v>404</v>
      </c>
      <c r="B14" s="413"/>
      <c r="C14" s="413"/>
      <c r="D14" s="414">
        <f t="shared" si="0"/>
        <v>0</v>
      </c>
      <c r="E14" s="414"/>
      <c r="F14" s="415"/>
      <c r="G14" s="413"/>
      <c r="H14" s="413"/>
      <c r="I14" s="414">
        <f t="shared" si="1"/>
        <v>0</v>
      </c>
      <c r="J14" s="414"/>
    </row>
    <row r="15" spans="1:10" ht="12.75">
      <c r="A15" s="411" t="s">
        <v>405</v>
      </c>
      <c r="B15" s="413"/>
      <c r="C15" s="413"/>
      <c r="D15" s="414">
        <f t="shared" si="0"/>
        <v>0</v>
      </c>
      <c r="E15" s="414"/>
      <c r="F15" s="415"/>
      <c r="G15" s="413"/>
      <c r="H15" s="413"/>
      <c r="I15" s="414">
        <f t="shared" si="1"/>
        <v>0</v>
      </c>
      <c r="J15" s="414"/>
    </row>
    <row r="16" spans="1:10" ht="12.75">
      <c r="A16" s="411" t="s">
        <v>406</v>
      </c>
      <c r="B16" s="413"/>
      <c r="C16" s="413"/>
      <c r="D16" s="414">
        <f t="shared" si="0"/>
        <v>0</v>
      </c>
      <c r="E16" s="414"/>
      <c r="F16" s="415"/>
      <c r="G16" s="413"/>
      <c r="H16" s="413"/>
      <c r="I16" s="414">
        <f t="shared" si="1"/>
        <v>0</v>
      </c>
      <c r="J16" s="414"/>
    </row>
    <row r="17" spans="1:10" ht="12.75">
      <c r="A17" s="411" t="s">
        <v>407</v>
      </c>
      <c r="B17" s="413"/>
      <c r="C17" s="413"/>
      <c r="D17" s="414">
        <f t="shared" si="0"/>
        <v>0</v>
      </c>
      <c r="E17" s="414"/>
      <c r="F17" s="415"/>
      <c r="G17" s="413"/>
      <c r="H17" s="413"/>
      <c r="I17" s="414">
        <f t="shared" si="1"/>
        <v>0</v>
      </c>
      <c r="J17" s="414"/>
    </row>
    <row r="18" spans="1:10" ht="12.75">
      <c r="A18" s="411" t="s">
        <v>408</v>
      </c>
      <c r="B18" s="416"/>
      <c r="C18" s="416"/>
      <c r="D18" s="417">
        <f t="shared" si="0"/>
        <v>0</v>
      </c>
      <c r="E18" s="417"/>
      <c r="F18" s="415"/>
      <c r="G18" s="416"/>
      <c r="H18" s="416"/>
      <c r="I18" s="417">
        <f t="shared" si="1"/>
        <v>0</v>
      </c>
      <c r="J18" s="417"/>
    </row>
    <row r="19" spans="1:10" ht="12.75">
      <c r="A19" s="411" t="s">
        <v>409</v>
      </c>
      <c r="B19" s="416">
        <f>SUM(B20:B26)</f>
        <v>0</v>
      </c>
      <c r="C19" s="416">
        <f>SUM(C20:C26)</f>
        <v>0</v>
      </c>
      <c r="D19" s="417">
        <f t="shared" si="0"/>
        <v>0</v>
      </c>
      <c r="E19" s="417"/>
      <c r="F19" s="418"/>
      <c r="G19" s="416">
        <f>SUM(G20:G25)</f>
        <v>0</v>
      </c>
      <c r="H19" s="416">
        <f>SUM(H20:H25)</f>
        <v>0</v>
      </c>
      <c r="I19" s="417">
        <f t="shared" si="1"/>
        <v>0</v>
      </c>
      <c r="J19" s="417">
        <f>SUM(J20:J25)</f>
        <v>0</v>
      </c>
    </row>
    <row r="20" spans="1:10" ht="12.75">
      <c r="A20" s="419"/>
      <c r="B20" s="420"/>
      <c r="C20" s="420"/>
      <c r="D20" s="421">
        <f t="shared" si="0"/>
        <v>0</v>
      </c>
      <c r="E20" s="421"/>
      <c r="F20" s="415"/>
      <c r="G20" s="420"/>
      <c r="H20" s="420"/>
      <c r="I20" s="421">
        <f t="shared" si="1"/>
        <v>0</v>
      </c>
      <c r="J20" s="421"/>
    </row>
    <row r="21" spans="1:10" ht="12.75">
      <c r="A21" s="419"/>
      <c r="B21" s="413"/>
      <c r="C21" s="413"/>
      <c r="D21" s="414">
        <f t="shared" si="0"/>
        <v>0</v>
      </c>
      <c r="E21" s="414"/>
      <c r="F21" s="415"/>
      <c r="G21" s="413"/>
      <c r="H21" s="413"/>
      <c r="I21" s="414">
        <f t="shared" si="1"/>
        <v>0</v>
      </c>
      <c r="J21" s="414"/>
    </row>
    <row r="22" spans="1:10" ht="12.75">
      <c r="A22" s="419"/>
      <c r="B22" s="413"/>
      <c r="C22" s="413"/>
      <c r="D22" s="414">
        <f t="shared" si="0"/>
        <v>0</v>
      </c>
      <c r="E22" s="414"/>
      <c r="F22" s="415"/>
      <c r="G22" s="413"/>
      <c r="H22" s="413"/>
      <c r="I22" s="414">
        <f t="shared" si="1"/>
        <v>0</v>
      </c>
      <c r="J22" s="414"/>
    </row>
    <row r="23" spans="1:10" ht="12.75">
      <c r="A23" s="419"/>
      <c r="B23" s="413"/>
      <c r="C23" s="413"/>
      <c r="D23" s="414">
        <f t="shared" si="0"/>
        <v>0</v>
      </c>
      <c r="E23" s="414"/>
      <c r="F23" s="415"/>
      <c r="G23" s="413"/>
      <c r="H23" s="413"/>
      <c r="I23" s="414">
        <f t="shared" si="1"/>
        <v>0</v>
      </c>
      <c r="J23" s="414"/>
    </row>
    <row r="24" spans="1:10" ht="12.75">
      <c r="A24" s="419"/>
      <c r="B24" s="416"/>
      <c r="C24" s="416"/>
      <c r="D24" s="414">
        <f t="shared" si="0"/>
        <v>0</v>
      </c>
      <c r="E24" s="414"/>
      <c r="F24" s="415"/>
      <c r="G24" s="416"/>
      <c r="H24" s="413"/>
      <c r="I24" s="414">
        <f t="shared" si="1"/>
        <v>0</v>
      </c>
      <c r="J24" s="414"/>
    </row>
    <row r="25" spans="1:10" ht="12.75">
      <c r="A25" s="419"/>
      <c r="B25" s="416"/>
      <c r="C25" s="416"/>
      <c r="D25" s="414">
        <f t="shared" si="0"/>
        <v>0</v>
      </c>
      <c r="E25" s="414"/>
      <c r="F25" s="415"/>
      <c r="G25" s="413"/>
      <c r="H25" s="413"/>
      <c r="I25" s="414">
        <f t="shared" si="1"/>
        <v>0</v>
      </c>
      <c r="J25" s="414"/>
    </row>
    <row r="26" spans="1:10" ht="12.75">
      <c r="A26" s="422"/>
      <c r="B26" s="423"/>
      <c r="C26" s="423"/>
      <c r="D26" s="414">
        <f t="shared" si="0"/>
        <v>0</v>
      </c>
      <c r="E26" s="424"/>
      <c r="F26" s="415"/>
      <c r="G26" s="423"/>
      <c r="H26" s="413"/>
      <c r="I26" s="414">
        <f t="shared" si="1"/>
        <v>0</v>
      </c>
      <c r="J26" s="424"/>
    </row>
    <row r="27" spans="1:10" ht="12.75">
      <c r="A27" s="425" t="s">
        <v>410</v>
      </c>
      <c r="B27" s="426">
        <f>SUM(B13:B19)</f>
        <v>0</v>
      </c>
      <c r="C27" s="426">
        <f>SUM(C13:C19)</f>
        <v>0</v>
      </c>
      <c r="D27" s="426">
        <f>SUM(D13:D19)</f>
        <v>0</v>
      </c>
      <c r="E27" s="426">
        <f>SUM(E13:E19)</f>
        <v>0</v>
      </c>
      <c r="F27" s="427"/>
      <c r="G27" s="426">
        <f>SUM(G13:G19)</f>
        <v>0</v>
      </c>
      <c r="H27" s="426">
        <f>SUM(H13:H19)</f>
        <v>0</v>
      </c>
      <c r="I27" s="426">
        <f>SUM(I13:I19)</f>
        <v>0</v>
      </c>
      <c r="J27" s="426">
        <f>SUM(J13:J19)</f>
        <v>0</v>
      </c>
    </row>
    <row r="28" spans="1:10" ht="12.75">
      <c r="A28" s="411"/>
      <c r="B28" s="415"/>
      <c r="C28" s="415"/>
      <c r="D28" s="415"/>
      <c r="E28" s="415"/>
      <c r="F28" s="415"/>
      <c r="G28" s="415"/>
      <c r="H28" s="415"/>
      <c r="I28" s="415"/>
      <c r="J28" s="415"/>
    </row>
    <row r="29" spans="1:10" ht="12.75">
      <c r="A29" s="410" t="s">
        <v>411</v>
      </c>
      <c r="B29" s="420"/>
      <c r="C29" s="420"/>
      <c r="D29" s="420"/>
      <c r="E29" s="420"/>
      <c r="F29" s="415"/>
      <c r="G29" s="420"/>
      <c r="H29" s="420"/>
      <c r="I29" s="420"/>
      <c r="J29" s="420"/>
    </row>
    <row r="30" spans="1:10" ht="12.75">
      <c r="A30" s="411" t="s">
        <v>412</v>
      </c>
      <c r="B30" s="413"/>
      <c r="C30" s="413"/>
      <c r="D30" s="414">
        <f>SUM(B30:C30)</f>
        <v>0</v>
      </c>
      <c r="E30" s="414"/>
      <c r="F30" s="415"/>
      <c r="G30" s="413"/>
      <c r="H30" s="413"/>
      <c r="I30" s="414">
        <f>SUM(G30:H30)</f>
        <v>0</v>
      </c>
      <c r="J30" s="414"/>
    </row>
    <row r="31" spans="1:10" ht="12.75">
      <c r="A31" s="411"/>
      <c r="B31" s="420"/>
      <c r="C31" s="420"/>
      <c r="D31" s="420"/>
      <c r="E31" s="420"/>
      <c r="F31" s="415"/>
      <c r="G31" s="415"/>
      <c r="H31" s="413"/>
      <c r="I31" s="420"/>
      <c r="J31" s="420"/>
    </row>
    <row r="32" spans="1:10" ht="12.75">
      <c r="A32" s="411" t="s">
        <v>413</v>
      </c>
      <c r="B32" s="421">
        <f>SUM(B33:B34)</f>
        <v>0</v>
      </c>
      <c r="C32" s="421">
        <f>SUM(C33:C34)</f>
        <v>0</v>
      </c>
      <c r="D32" s="421">
        <f>SUM(D33:D34)</f>
        <v>0</v>
      </c>
      <c r="E32" s="421">
        <f>SUM(E33:E34)</f>
        <v>0</v>
      </c>
      <c r="F32" s="415"/>
      <c r="G32" s="421">
        <f>SUM(G33:G34)</f>
        <v>0</v>
      </c>
      <c r="H32" s="421">
        <f>SUM(H33:H34)</f>
        <v>0</v>
      </c>
      <c r="I32" s="421">
        <f>SUM(I33:I34)</f>
        <v>0</v>
      </c>
      <c r="J32" s="421">
        <f>SUM(J33:J34)</f>
        <v>0</v>
      </c>
    </row>
    <row r="33" spans="1:10" ht="12.75">
      <c r="A33" s="411" t="s">
        <v>414</v>
      </c>
      <c r="B33" s="420"/>
      <c r="C33" s="420"/>
      <c r="D33" s="414">
        <f>SUM(B33:C33)</f>
        <v>0</v>
      </c>
      <c r="F33" s="415"/>
      <c r="G33" s="420"/>
      <c r="H33" s="413"/>
      <c r="I33" s="414">
        <f>SUM(G33:H33)</f>
        <v>0</v>
      </c>
      <c r="J33" s="428"/>
    </row>
    <row r="34" spans="1:10" ht="12.75">
      <c r="A34" s="411" t="s">
        <v>415</v>
      </c>
      <c r="B34" s="420"/>
      <c r="C34" s="420"/>
      <c r="D34" s="414">
        <f>SUM(B34:C34)</f>
        <v>0</v>
      </c>
      <c r="E34" s="414"/>
      <c r="F34" s="415"/>
      <c r="G34" s="420"/>
      <c r="H34" s="413"/>
      <c r="I34" s="414">
        <f>SUM(G34:H34)</f>
        <v>0</v>
      </c>
      <c r="J34" s="428"/>
    </row>
    <row r="35" spans="1:10" ht="12.75">
      <c r="A35" s="411"/>
      <c r="B35" s="420"/>
      <c r="C35" s="420"/>
      <c r="D35" s="420"/>
      <c r="E35" s="420"/>
      <c r="F35" s="415"/>
      <c r="G35" s="420"/>
      <c r="H35" s="413"/>
      <c r="I35" s="420"/>
      <c r="J35" s="428"/>
    </row>
    <row r="36" spans="1:10" ht="12.75">
      <c r="A36" s="411" t="s">
        <v>416</v>
      </c>
      <c r="B36" s="420">
        <f>SUM(B37:B40)</f>
        <v>0</v>
      </c>
      <c r="C36" s="420">
        <f>SUM(C37:C40)</f>
        <v>0</v>
      </c>
      <c r="D36" s="420">
        <f>+B36+C36</f>
        <v>0</v>
      </c>
      <c r="E36" s="420">
        <f>SUM(E37:E40)</f>
        <v>0</v>
      </c>
      <c r="F36" s="415"/>
      <c r="G36" s="420">
        <f>SUM(G37:G40)</f>
        <v>0</v>
      </c>
      <c r="H36" s="420">
        <f>SUM(H37:H40)</f>
        <v>0</v>
      </c>
      <c r="I36" s="420">
        <f>+G36+H36</f>
        <v>0</v>
      </c>
      <c r="J36" s="420">
        <f>SUM(J37:J40)</f>
        <v>0</v>
      </c>
    </row>
    <row r="37" spans="1:10" ht="12.75">
      <c r="A37" s="412" t="s">
        <v>417</v>
      </c>
      <c r="B37" s="413"/>
      <c r="C37" s="413"/>
      <c r="D37" s="420">
        <f>+B37+C37</f>
        <v>0</v>
      </c>
      <c r="E37" s="414"/>
      <c r="F37" s="415"/>
      <c r="G37" s="413"/>
      <c r="H37" s="413"/>
      <c r="I37" s="420">
        <f>+G37+H37</f>
        <v>0</v>
      </c>
      <c r="J37" s="428"/>
    </row>
    <row r="38" spans="1:10" ht="12.75">
      <c r="A38" s="412" t="s">
        <v>418</v>
      </c>
      <c r="B38" s="413"/>
      <c r="C38" s="416"/>
      <c r="D38" s="420">
        <f>+B38+C38</f>
        <v>0</v>
      </c>
      <c r="E38" s="414"/>
      <c r="F38" s="415"/>
      <c r="G38" s="413"/>
      <c r="H38" s="413"/>
      <c r="I38" s="420">
        <f>+G38+H38</f>
        <v>0</v>
      </c>
      <c r="J38" s="428"/>
    </row>
    <row r="39" spans="1:10" ht="12.75">
      <c r="A39" s="412" t="s">
        <v>419</v>
      </c>
      <c r="B39" s="413"/>
      <c r="C39" s="416"/>
      <c r="D39" s="420">
        <f>+B39+C39</f>
        <v>0</v>
      </c>
      <c r="E39" s="414"/>
      <c r="F39" s="415"/>
      <c r="G39" s="413"/>
      <c r="H39" s="413"/>
      <c r="I39" s="420">
        <f>+G39+H39</f>
        <v>0</v>
      </c>
      <c r="J39" s="428"/>
    </row>
    <row r="40" spans="1:10" ht="12.75">
      <c r="A40" s="412" t="s">
        <v>420</v>
      </c>
      <c r="B40" s="413"/>
      <c r="C40" s="416"/>
      <c r="D40" s="420">
        <f>+B40+C40</f>
        <v>0</v>
      </c>
      <c r="E40" s="414"/>
      <c r="F40" s="415"/>
      <c r="G40" s="413"/>
      <c r="H40" s="413"/>
      <c r="I40" s="420">
        <f>+G40+H40</f>
        <v>0</v>
      </c>
      <c r="J40" s="428"/>
    </row>
    <row r="41" spans="1:10" ht="12.75">
      <c r="A41" s="412" t="s">
        <v>421</v>
      </c>
      <c r="B41" s="413"/>
      <c r="C41" s="416"/>
      <c r="D41" s="414">
        <f aca="true" t="shared" si="2" ref="D41:D57">SUM(B41:C41)</f>
        <v>0</v>
      </c>
      <c r="E41" s="414"/>
      <c r="F41" s="415"/>
      <c r="G41" s="413"/>
      <c r="H41" s="413"/>
      <c r="I41" s="414">
        <f aca="true" t="shared" si="3" ref="I41:I57">SUM(G41:H41)</f>
        <v>0</v>
      </c>
      <c r="J41" s="428"/>
    </row>
    <row r="42" spans="1:10" ht="12.75">
      <c r="A42" s="411" t="s">
        <v>422</v>
      </c>
      <c r="B42" s="413"/>
      <c r="C42" s="413"/>
      <c r="D42" s="414">
        <f t="shared" si="2"/>
        <v>0</v>
      </c>
      <c r="E42" s="414"/>
      <c r="F42" s="415"/>
      <c r="G42" s="413"/>
      <c r="H42" s="413"/>
      <c r="I42" s="414">
        <f t="shared" si="3"/>
        <v>0</v>
      </c>
      <c r="J42" s="428"/>
    </row>
    <row r="43" spans="1:10" ht="12.75">
      <c r="A43" s="411" t="s">
        <v>423</v>
      </c>
      <c r="B43" s="413"/>
      <c r="C43" s="413"/>
      <c r="D43" s="414">
        <f t="shared" si="2"/>
        <v>0</v>
      </c>
      <c r="E43" s="414"/>
      <c r="F43" s="415"/>
      <c r="G43" s="413"/>
      <c r="H43" s="413"/>
      <c r="I43" s="414">
        <f t="shared" si="3"/>
        <v>0</v>
      </c>
      <c r="J43" s="428"/>
    </row>
    <row r="44" spans="1:10" ht="12.75">
      <c r="A44" s="411" t="s">
        <v>424</v>
      </c>
      <c r="B44" s="413"/>
      <c r="C44" s="413"/>
      <c r="D44" s="414">
        <f t="shared" si="2"/>
        <v>0</v>
      </c>
      <c r="E44" s="414"/>
      <c r="F44" s="415"/>
      <c r="G44" s="413"/>
      <c r="H44" s="413"/>
      <c r="I44" s="414">
        <f t="shared" si="3"/>
        <v>0</v>
      </c>
      <c r="J44" s="428"/>
    </row>
    <row r="45" spans="1:10" ht="12.75">
      <c r="A45" s="429" t="s">
        <v>425</v>
      </c>
      <c r="B45" s="416"/>
      <c r="C45" s="416"/>
      <c r="D45" s="414">
        <f t="shared" si="2"/>
        <v>0</v>
      </c>
      <c r="E45" s="414"/>
      <c r="F45" s="430"/>
      <c r="G45" s="416"/>
      <c r="H45" s="413"/>
      <c r="I45" s="414">
        <f t="shared" si="3"/>
        <v>0</v>
      </c>
      <c r="J45" s="428"/>
    </row>
    <row r="46" spans="1:10" ht="12.75">
      <c r="A46" s="429" t="s">
        <v>426</v>
      </c>
      <c r="B46" s="416"/>
      <c r="C46" s="416"/>
      <c r="D46" s="414">
        <f t="shared" si="2"/>
        <v>0</v>
      </c>
      <c r="E46" s="414"/>
      <c r="F46" s="430"/>
      <c r="G46" s="416"/>
      <c r="H46" s="413"/>
      <c r="I46" s="414">
        <f t="shared" si="3"/>
        <v>0</v>
      </c>
      <c r="J46" s="428"/>
    </row>
    <row r="47" spans="1:10" ht="12.75">
      <c r="A47" s="429" t="s">
        <v>427</v>
      </c>
      <c r="B47" s="416"/>
      <c r="C47" s="416"/>
      <c r="D47" s="414">
        <f t="shared" si="2"/>
        <v>0</v>
      </c>
      <c r="E47" s="414"/>
      <c r="F47" s="430"/>
      <c r="G47" s="413"/>
      <c r="H47" s="413"/>
      <c r="I47" s="414">
        <f t="shared" si="3"/>
        <v>0</v>
      </c>
      <c r="J47" s="428"/>
    </row>
    <row r="48" spans="1:10" ht="12.75">
      <c r="A48" s="429" t="s">
        <v>428</v>
      </c>
      <c r="B48" s="416"/>
      <c r="C48" s="416"/>
      <c r="D48" s="414">
        <f t="shared" si="2"/>
        <v>0</v>
      </c>
      <c r="E48" s="414"/>
      <c r="F48" s="430"/>
      <c r="G48" s="413"/>
      <c r="H48" s="413"/>
      <c r="I48" s="414">
        <f t="shared" si="3"/>
        <v>0</v>
      </c>
      <c r="J48" s="428"/>
    </row>
    <row r="49" spans="1:10" ht="12.75">
      <c r="A49" s="429" t="s">
        <v>429</v>
      </c>
      <c r="B49" s="416"/>
      <c r="C49" s="416"/>
      <c r="D49" s="414">
        <f t="shared" si="2"/>
        <v>0</v>
      </c>
      <c r="E49" s="414"/>
      <c r="F49" s="430"/>
      <c r="G49" s="413"/>
      <c r="H49" s="413"/>
      <c r="I49" s="414">
        <f t="shared" si="3"/>
        <v>0</v>
      </c>
      <c r="J49" s="428"/>
    </row>
    <row r="50" spans="1:10" ht="12.75">
      <c r="A50" s="429" t="s">
        <v>430</v>
      </c>
      <c r="B50" s="416"/>
      <c r="C50" s="416"/>
      <c r="D50" s="417">
        <f t="shared" si="2"/>
        <v>0</v>
      </c>
      <c r="E50" s="417"/>
      <c r="F50" s="430"/>
      <c r="G50" s="416"/>
      <c r="H50" s="416"/>
      <c r="I50" s="417">
        <f t="shared" si="3"/>
        <v>0</v>
      </c>
      <c r="J50" s="431"/>
    </row>
    <row r="51" spans="1:10" ht="12.75">
      <c r="A51" s="429" t="s">
        <v>431</v>
      </c>
      <c r="B51" s="416">
        <f>SUM(B52:B57)</f>
        <v>0</v>
      </c>
      <c r="C51" s="416">
        <f>SUM(C52:C57)</f>
        <v>0</v>
      </c>
      <c r="D51" s="417">
        <f t="shared" si="2"/>
        <v>0</v>
      </c>
      <c r="E51" s="417">
        <f>SUM(E52:E57)</f>
        <v>0</v>
      </c>
      <c r="F51" s="131"/>
      <c r="G51" s="416">
        <f>SUM(G52:G57)</f>
        <v>0</v>
      </c>
      <c r="H51" s="416">
        <f>SUM(H52:H57)</f>
        <v>0</v>
      </c>
      <c r="I51" s="417">
        <f>SUM(G51:H51)</f>
        <v>0</v>
      </c>
      <c r="J51" s="431">
        <f>SUM(J52:J57)</f>
        <v>0</v>
      </c>
    </row>
    <row r="52" spans="1:10" ht="12.75">
      <c r="A52" s="419"/>
      <c r="B52" s="420"/>
      <c r="C52" s="420"/>
      <c r="D52" s="421">
        <f t="shared" si="2"/>
        <v>0</v>
      </c>
      <c r="E52" s="421"/>
      <c r="F52" s="415"/>
      <c r="G52" s="420"/>
      <c r="H52" s="420"/>
      <c r="I52" s="421">
        <f t="shared" si="3"/>
        <v>0</v>
      </c>
      <c r="J52" s="421"/>
    </row>
    <row r="53" spans="1:10" ht="12.75">
      <c r="A53" s="432"/>
      <c r="B53" s="413"/>
      <c r="C53" s="413"/>
      <c r="D53" s="414">
        <f t="shared" si="2"/>
        <v>0</v>
      </c>
      <c r="E53" s="414"/>
      <c r="F53" s="415"/>
      <c r="G53" s="413"/>
      <c r="H53" s="413"/>
      <c r="I53" s="414">
        <f t="shared" si="3"/>
        <v>0</v>
      </c>
      <c r="J53" s="414"/>
    </row>
    <row r="54" spans="1:10" ht="12.75">
      <c r="A54" s="432"/>
      <c r="B54" s="413"/>
      <c r="C54" s="413"/>
      <c r="D54" s="414">
        <f t="shared" si="2"/>
        <v>0</v>
      </c>
      <c r="E54" s="414"/>
      <c r="F54" s="415"/>
      <c r="G54" s="413"/>
      <c r="H54" s="413"/>
      <c r="I54" s="414">
        <f t="shared" si="3"/>
        <v>0</v>
      </c>
      <c r="J54" s="414"/>
    </row>
    <row r="55" spans="1:10" ht="12.75">
      <c r="A55" s="432"/>
      <c r="B55" s="413"/>
      <c r="C55" s="413"/>
      <c r="D55" s="414">
        <f t="shared" si="2"/>
        <v>0</v>
      </c>
      <c r="E55" s="414"/>
      <c r="F55" s="415"/>
      <c r="G55" s="413"/>
      <c r="H55" s="413"/>
      <c r="I55" s="414">
        <f t="shared" si="3"/>
        <v>0</v>
      </c>
      <c r="J55" s="414"/>
    </row>
    <row r="56" spans="1:10" ht="12.75">
      <c r="A56" s="433"/>
      <c r="B56" s="413"/>
      <c r="C56" s="413"/>
      <c r="D56" s="414">
        <f t="shared" si="2"/>
        <v>0</v>
      </c>
      <c r="E56" s="414"/>
      <c r="F56" s="415"/>
      <c r="G56" s="413"/>
      <c r="H56" s="413"/>
      <c r="I56" s="414">
        <f t="shared" si="3"/>
        <v>0</v>
      </c>
      <c r="J56" s="414"/>
    </row>
    <row r="57" spans="1:10" ht="12.75">
      <c r="A57" s="434"/>
      <c r="B57" s="413"/>
      <c r="C57" s="413"/>
      <c r="D57" s="414">
        <f t="shared" si="2"/>
        <v>0</v>
      </c>
      <c r="E57" s="414"/>
      <c r="F57" s="415"/>
      <c r="G57" s="413"/>
      <c r="H57" s="413"/>
      <c r="I57" s="414">
        <f t="shared" si="3"/>
        <v>0</v>
      </c>
      <c r="J57" s="414"/>
    </row>
    <row r="58" spans="1:10" ht="12.75">
      <c r="A58" s="435" t="s">
        <v>432</v>
      </c>
      <c r="B58" s="436">
        <f>+B27+B30+B32+B36+SUM(B41:B51)</f>
        <v>0</v>
      </c>
      <c r="C58" s="436">
        <f>+C27+C30+C32+C36+SUM(C41:C51)</f>
        <v>0</v>
      </c>
      <c r="D58" s="436">
        <f>+D27+D30+D32+D36+SUM(D41:D51)</f>
        <v>0</v>
      </c>
      <c r="E58" s="436">
        <f>+E27+E30+E32+E36+SUM(E41:E51)</f>
        <v>0</v>
      </c>
      <c r="F58" s="437"/>
      <c r="G58" s="436">
        <f>+G27+G30+G32+G36+SUM(G41:G51)</f>
        <v>0</v>
      </c>
      <c r="H58" s="436">
        <f>+H27+H30+H32+H36+SUM(H41:H51)</f>
        <v>0</v>
      </c>
      <c r="I58" s="436">
        <f>+I27+I30+I32+I36+SUM(I41:I51)</f>
        <v>0</v>
      </c>
      <c r="J58" s="436">
        <f>+J27+J30+J32+J36+SUM(J41:J51)</f>
        <v>0</v>
      </c>
    </row>
    <row r="59" spans="1:10" ht="12.75">
      <c r="A59" s="411"/>
      <c r="B59" s="438"/>
      <c r="C59" s="131"/>
      <c r="D59" s="131"/>
      <c r="E59" s="131"/>
      <c r="F59" s="131"/>
      <c r="G59" s="439"/>
      <c r="H59" s="131"/>
      <c r="I59" s="131"/>
      <c r="J59" s="131"/>
    </row>
    <row r="60" spans="1:10" ht="12.75">
      <c r="A60" s="440"/>
      <c r="B60" s="441" t="s">
        <v>395</v>
      </c>
      <c r="C60" s="442"/>
      <c r="D60" s="442"/>
      <c r="E60" s="443"/>
      <c r="F60" s="444"/>
      <c r="G60" s="445" t="s">
        <v>396</v>
      </c>
      <c r="H60" s="446"/>
      <c r="I60" s="446"/>
      <c r="J60" s="443"/>
    </row>
    <row r="61" spans="1:10" ht="25.5">
      <c r="A61" s="447" t="s">
        <v>122</v>
      </c>
      <c r="B61" s="555" t="s">
        <v>517</v>
      </c>
      <c r="C61" s="556"/>
      <c r="D61" s="557"/>
      <c r="E61" s="401" t="s">
        <v>398</v>
      </c>
      <c r="F61" s="444"/>
      <c r="G61" s="555" t="s">
        <v>517</v>
      </c>
      <c r="H61" s="556"/>
      <c r="I61" s="557"/>
      <c r="J61" s="401" t="s">
        <v>398</v>
      </c>
    </row>
    <row r="62" spans="1:10" ht="25.5">
      <c r="A62" s="448"/>
      <c r="B62" s="449" t="s">
        <v>399</v>
      </c>
      <c r="C62" s="449" t="s">
        <v>400</v>
      </c>
      <c r="D62" s="402" t="s">
        <v>401</v>
      </c>
      <c r="E62" s="402" t="s">
        <v>401</v>
      </c>
      <c r="F62" s="450"/>
      <c r="G62" s="449" t="s">
        <v>399</v>
      </c>
      <c r="H62" s="449" t="s">
        <v>400</v>
      </c>
      <c r="I62" s="404" t="s">
        <v>401</v>
      </c>
      <c r="J62" s="402" t="s">
        <v>401</v>
      </c>
    </row>
    <row r="63" spans="1:10" ht="12.75">
      <c r="A63" s="405"/>
      <c r="B63" s="406" t="s">
        <v>157</v>
      </c>
      <c r="C63" s="406" t="s">
        <v>157</v>
      </c>
      <c r="D63" s="406"/>
      <c r="E63" s="406" t="s">
        <v>157</v>
      </c>
      <c r="F63" s="450"/>
      <c r="G63" s="406" t="s">
        <v>157</v>
      </c>
      <c r="H63" s="406" t="s">
        <v>157</v>
      </c>
      <c r="I63" s="406" t="s">
        <v>157</v>
      </c>
      <c r="J63" s="406" t="s">
        <v>157</v>
      </c>
    </row>
    <row r="64" spans="1:10" ht="12.75">
      <c r="A64" s="411" t="s">
        <v>433</v>
      </c>
      <c r="B64" s="420"/>
      <c r="C64" s="420"/>
      <c r="D64" s="414">
        <f>SUM(B64:C64)</f>
        <v>0</v>
      </c>
      <c r="E64" s="420"/>
      <c r="F64" s="430"/>
      <c r="G64" s="420"/>
      <c r="H64" s="420"/>
      <c r="I64" s="414">
        <f aca="true" t="shared" si="4" ref="I64:I70">SUM(G64:H64)</f>
        <v>0</v>
      </c>
      <c r="J64" s="420"/>
    </row>
    <row r="65" spans="1:10" ht="12.75">
      <c r="A65" s="411" t="s">
        <v>434</v>
      </c>
      <c r="B65" s="413"/>
      <c r="C65" s="413"/>
      <c r="D65" s="414">
        <f aca="true" t="shared" si="5" ref="D65:D70">SUM(B65:C65)</f>
        <v>0</v>
      </c>
      <c r="E65" s="420"/>
      <c r="F65" s="430"/>
      <c r="G65" s="413"/>
      <c r="H65" s="420"/>
      <c r="I65" s="414">
        <f t="shared" si="4"/>
        <v>0</v>
      </c>
      <c r="J65" s="420"/>
    </row>
    <row r="66" spans="1:10" ht="12.75">
      <c r="A66" s="411" t="s">
        <v>435</v>
      </c>
      <c r="B66" s="413"/>
      <c r="C66" s="413"/>
      <c r="D66" s="414">
        <f t="shared" si="5"/>
        <v>0</v>
      </c>
      <c r="E66" s="420"/>
      <c r="F66" s="430"/>
      <c r="G66" s="413"/>
      <c r="H66" s="420"/>
      <c r="I66" s="414">
        <f t="shared" si="4"/>
        <v>0</v>
      </c>
      <c r="J66" s="420"/>
    </row>
    <row r="67" spans="1:10" ht="12.75">
      <c r="A67" s="411" t="s">
        <v>436</v>
      </c>
      <c r="B67" s="413"/>
      <c r="C67" s="413"/>
      <c r="D67" s="414">
        <f t="shared" si="5"/>
        <v>0</v>
      </c>
      <c r="E67" s="420"/>
      <c r="F67" s="430"/>
      <c r="G67" s="413"/>
      <c r="H67" s="420"/>
      <c r="I67" s="414">
        <f t="shared" si="4"/>
        <v>0</v>
      </c>
      <c r="J67" s="420"/>
    </row>
    <row r="68" spans="1:10" ht="12.75">
      <c r="A68" s="411" t="s">
        <v>437</v>
      </c>
      <c r="B68" s="413"/>
      <c r="C68" s="413"/>
      <c r="D68" s="414">
        <f t="shared" si="5"/>
        <v>0</v>
      </c>
      <c r="E68" s="420"/>
      <c r="F68" s="430"/>
      <c r="G68" s="413"/>
      <c r="H68" s="420"/>
      <c r="I68" s="414">
        <f t="shared" si="4"/>
        <v>0</v>
      </c>
      <c r="J68" s="420"/>
    </row>
    <row r="69" spans="1:10" ht="12.75">
      <c r="A69" s="411" t="s">
        <v>438</v>
      </c>
      <c r="B69" s="413"/>
      <c r="C69" s="413"/>
      <c r="D69" s="414">
        <f t="shared" si="5"/>
        <v>0</v>
      </c>
      <c r="E69" s="420"/>
      <c r="F69" s="430"/>
      <c r="G69" s="413"/>
      <c r="H69" s="420"/>
      <c r="I69" s="414">
        <f t="shared" si="4"/>
        <v>0</v>
      </c>
      <c r="J69" s="420"/>
    </row>
    <row r="70" spans="1:10" ht="12.75">
      <c r="A70" s="451" t="s">
        <v>514</v>
      </c>
      <c r="B70" s="424"/>
      <c r="C70" s="424"/>
      <c r="D70" s="452">
        <f t="shared" si="5"/>
        <v>0</v>
      </c>
      <c r="E70" s="453"/>
      <c r="F70" s="430"/>
      <c r="G70" s="413"/>
      <c r="H70" s="420"/>
      <c r="I70" s="414">
        <f t="shared" si="4"/>
        <v>0</v>
      </c>
      <c r="J70" s="420"/>
    </row>
    <row r="71" spans="1:10" ht="13.5" thickBot="1">
      <c r="A71" s="454" t="s">
        <v>439</v>
      </c>
      <c r="B71" s="455">
        <f>SUM(B64:B70)</f>
        <v>0</v>
      </c>
      <c r="C71" s="455">
        <f>SUM(C64:C70)</f>
        <v>0</v>
      </c>
      <c r="D71" s="455">
        <f>SUM(D64:D70)</f>
        <v>0</v>
      </c>
      <c r="E71" s="455">
        <f>SUM(E64:E70)</f>
        <v>0</v>
      </c>
      <c r="F71" s="456"/>
      <c r="G71" s="455">
        <f>SUM(G64:G70)</f>
        <v>0</v>
      </c>
      <c r="H71" s="455">
        <f>SUM(H64:H70)</f>
        <v>0</v>
      </c>
      <c r="I71" s="455">
        <f>SUM(I64:I70)</f>
        <v>0</v>
      </c>
      <c r="J71" s="455">
        <f>SUM(J64:J70)</f>
        <v>0</v>
      </c>
    </row>
    <row r="72" ht="13.5" thickTop="1"/>
  </sheetData>
  <sheetProtection/>
  <mergeCells count="6">
    <mergeCell ref="A8:A10"/>
    <mergeCell ref="G8:J8"/>
    <mergeCell ref="B9:D9"/>
    <mergeCell ref="G9:I9"/>
    <mergeCell ref="B61:D61"/>
    <mergeCell ref="G61:I61"/>
  </mergeCells>
  <dataValidations count="1">
    <dataValidation type="decimal" operator="lessThanOrEqual" allowBlank="1" showInputMessage="1" showErrorMessage="1" sqref="J13:J32 D13:D33 B13:C59 E13:E32 B64:J71 D34:E59 J51:J57 F13:F59 G58:J59 G13:I57 J36">
      <formula1>500000000</formula1>
    </dataValidation>
  </dataValidations>
  <printOptions/>
  <pageMargins left="0.7" right="0.33" top="0.75" bottom="0.52" header="0.3" footer="0.3"/>
  <pageSetup fitToHeight="6" fitToWidth="1" horizontalDpi="600" verticalDpi="600" orientation="portrait" paperSize="5" scale="72" r:id="rId1"/>
  <ignoredErrors>
    <ignoredError sqref="B1 B20:I20 B19:H19 B37:J43 B36:C36 J36 E36:H36 B51:C51" unlockedFormula="1"/>
    <ignoredError sqref="I19 I36 D36 J51 G51:H51" formula="1" unlockedFormula="1"/>
    <ignoredError sqref="D51:F51 I51" formula="1"/>
  </ignoredErrors>
</worksheet>
</file>

<file path=xl/worksheets/sheet20.xml><?xml version="1.0" encoding="utf-8"?>
<worksheet xmlns="http://schemas.openxmlformats.org/spreadsheetml/2006/main" xmlns:r="http://schemas.openxmlformats.org/officeDocument/2006/relationships">
  <dimension ref="A1:F101"/>
  <sheetViews>
    <sheetView zoomScalePageLayoutView="0" workbookViewId="0" topLeftCell="A1">
      <selection activeCell="B32" sqref="B32"/>
    </sheetView>
  </sheetViews>
  <sheetFormatPr defaultColWidth="8.7109375" defaultRowHeight="12.75"/>
  <cols>
    <col min="1" max="1" width="8.7109375" style="468" customWidth="1"/>
    <col min="2" max="2" width="37.140625" style="468" customWidth="1"/>
    <col min="3" max="3" width="18.421875" style="468" customWidth="1"/>
    <col min="4" max="4" width="16.421875" style="468" customWidth="1"/>
    <col min="5" max="5" width="18.421875" style="468" customWidth="1"/>
    <col min="6" max="6" width="25.28125" style="468" customWidth="1"/>
    <col min="7" max="16384" width="8.7109375" style="468" customWidth="1"/>
  </cols>
  <sheetData>
    <row r="1" spans="1:6" ht="18.75">
      <c r="A1" s="467"/>
      <c r="C1" s="635" t="s">
        <v>444</v>
      </c>
      <c r="D1" s="635"/>
      <c r="E1" s="635"/>
      <c r="F1" s="469"/>
    </row>
    <row r="2" spans="1:6" ht="12.75">
      <c r="A2" s="467"/>
      <c r="B2" s="467"/>
      <c r="C2" s="467"/>
      <c r="D2" s="467"/>
      <c r="E2" s="467"/>
      <c r="F2" s="469"/>
    </row>
    <row r="3" spans="1:6" ht="12.75">
      <c r="A3" s="467"/>
      <c r="B3" s="470" t="str">
        <f>+Cover!B9</f>
        <v>Please enter name of Insurance Company here</v>
      </c>
      <c r="D3" s="467"/>
      <c r="E3" s="467"/>
      <c r="F3" s="469"/>
    </row>
    <row r="4" spans="1:6" s="475" customFormat="1" ht="12.75">
      <c r="A4" s="471"/>
      <c r="B4" s="472"/>
      <c r="C4" s="473"/>
      <c r="D4" s="471"/>
      <c r="E4" s="471"/>
      <c r="F4" s="474"/>
    </row>
    <row r="5" spans="1:6" s="475" customFormat="1" ht="12.75">
      <c r="A5" s="471"/>
      <c r="B5" s="472"/>
      <c r="C5" s="473"/>
      <c r="D5" s="471"/>
      <c r="E5" s="471"/>
      <c r="F5" s="474"/>
    </row>
    <row r="6" spans="1:6" ht="12.75">
      <c r="A6" s="476"/>
      <c r="B6" s="476"/>
      <c r="C6" s="467"/>
      <c r="D6" s="467"/>
      <c r="E6" s="467"/>
      <c r="F6" s="469"/>
    </row>
    <row r="7" spans="1:6" ht="12.75">
      <c r="A7" s="477" t="s">
        <v>445</v>
      </c>
      <c r="B7" s="478" t="s">
        <v>446</v>
      </c>
      <c r="C7" s="478"/>
      <c r="D7" s="477"/>
      <c r="E7" s="477"/>
      <c r="F7" s="469"/>
    </row>
    <row r="8" spans="1:6" ht="12.75">
      <c r="A8" s="477"/>
      <c r="B8" s="478"/>
      <c r="C8" s="478"/>
      <c r="D8" s="477"/>
      <c r="E8" s="477"/>
      <c r="F8" s="469"/>
    </row>
    <row r="9" spans="1:6" ht="25.5">
      <c r="A9" s="477"/>
      <c r="B9" s="478"/>
      <c r="C9" s="479" t="s">
        <v>447</v>
      </c>
      <c r="D9" s="480" t="s">
        <v>448</v>
      </c>
      <c r="E9" s="481" t="s">
        <v>449</v>
      </c>
      <c r="F9" s="482" t="s">
        <v>450</v>
      </c>
    </row>
    <row r="10" spans="1:6" ht="12.75">
      <c r="A10" s="477" t="s">
        <v>451</v>
      </c>
      <c r="B10" s="485" t="s">
        <v>452</v>
      </c>
      <c r="C10" s="483">
        <f>+'Form D1'!I71</f>
        <v>0</v>
      </c>
      <c r="D10" s="484"/>
      <c r="E10" s="485">
        <f>+C10-D10</f>
        <v>0</v>
      </c>
      <c r="F10" s="486"/>
    </row>
    <row r="11" spans="1:6" ht="12.75">
      <c r="A11" s="477"/>
      <c r="B11" s="487"/>
      <c r="C11" s="487"/>
      <c r="D11" s="488"/>
      <c r="E11" s="489"/>
      <c r="F11" s="469"/>
    </row>
    <row r="12" spans="1:6" ht="12.75">
      <c r="A12" s="477"/>
      <c r="B12" s="490"/>
      <c r="C12" s="487"/>
      <c r="D12" s="477"/>
      <c r="E12" s="477"/>
      <c r="F12" s="469"/>
    </row>
    <row r="13" spans="1:6" ht="76.5">
      <c r="A13" s="477"/>
      <c r="B13" s="490"/>
      <c r="C13" s="479" t="s">
        <v>515</v>
      </c>
      <c r="D13" s="480" t="s">
        <v>448</v>
      </c>
      <c r="E13" s="481" t="s">
        <v>449</v>
      </c>
      <c r="F13" s="482" t="s">
        <v>450</v>
      </c>
    </row>
    <row r="14" spans="1:6" ht="12.75">
      <c r="A14" s="477" t="s">
        <v>453</v>
      </c>
      <c r="B14" s="521" t="s">
        <v>439</v>
      </c>
      <c r="C14" s="491">
        <f>+'Default Risk'!C115+'Volatility Risk'!C40+'Capital Available'!D20+'Capital Available'!D67</f>
        <v>0</v>
      </c>
      <c r="D14" s="492">
        <f>+D10</f>
        <v>0</v>
      </c>
      <c r="E14" s="485">
        <f>+C14-D14</f>
        <v>0</v>
      </c>
      <c r="F14" s="486"/>
    </row>
    <row r="15" spans="1:6" ht="12.75">
      <c r="A15" s="477"/>
      <c r="B15" s="477"/>
      <c r="C15" s="477"/>
      <c r="D15" s="477"/>
      <c r="E15" s="477"/>
      <c r="F15" s="469"/>
    </row>
    <row r="16" spans="1:6" ht="12.75">
      <c r="A16" s="477"/>
      <c r="B16" s="478"/>
      <c r="C16" s="478"/>
      <c r="D16" s="478"/>
      <c r="E16" s="478"/>
      <c r="F16" s="469"/>
    </row>
    <row r="17" spans="1:6" ht="25.5">
      <c r="A17" s="477"/>
      <c r="B17" s="478"/>
      <c r="C17" s="479" t="s">
        <v>454</v>
      </c>
      <c r="D17" s="480" t="s">
        <v>448</v>
      </c>
      <c r="E17" s="481" t="s">
        <v>455</v>
      </c>
      <c r="F17" s="482" t="s">
        <v>450</v>
      </c>
    </row>
    <row r="18" spans="1:6" ht="12.75">
      <c r="A18" s="477" t="s">
        <v>456</v>
      </c>
      <c r="B18" s="483" t="s">
        <v>457</v>
      </c>
      <c r="C18" s="483">
        <f>+'Capital Available'!D13</f>
        <v>0</v>
      </c>
      <c r="D18" s="493"/>
      <c r="E18" s="483"/>
      <c r="F18" s="494"/>
    </row>
    <row r="19" spans="1:6" ht="38.25">
      <c r="A19" s="477"/>
      <c r="B19" s="495" t="s">
        <v>482</v>
      </c>
      <c r="C19" s="493"/>
      <c r="D19" s="483"/>
      <c r="E19" s="483"/>
      <c r="F19" s="496"/>
    </row>
    <row r="20" spans="1:6" ht="12.75">
      <c r="A20" s="477"/>
      <c r="B20" s="520" t="s">
        <v>410</v>
      </c>
      <c r="C20" s="498">
        <f>SUM(C18:C19)</f>
        <v>0</v>
      </c>
      <c r="D20" s="498">
        <f>SUM(D18:D19)</f>
        <v>0</v>
      </c>
      <c r="E20" s="483">
        <f>+C20-D20</f>
        <v>0</v>
      </c>
      <c r="F20" s="499"/>
    </row>
    <row r="21" spans="1:6" ht="12.75">
      <c r="A21" s="477"/>
      <c r="B21" s="477"/>
      <c r="C21" s="477"/>
      <c r="D21" s="477"/>
      <c r="E21" s="477"/>
      <c r="F21" s="469"/>
    </row>
    <row r="22" spans="1:6" ht="12.75">
      <c r="A22" s="477"/>
      <c r="B22" s="477"/>
      <c r="C22" s="477"/>
      <c r="D22" s="477"/>
      <c r="E22" s="477"/>
      <c r="F22" s="469"/>
    </row>
    <row r="23" spans="1:6" ht="38.25">
      <c r="A23" s="477"/>
      <c r="B23" s="477"/>
      <c r="C23" s="479" t="s">
        <v>447</v>
      </c>
      <c r="D23" s="479" t="s">
        <v>458</v>
      </c>
      <c r="E23" s="500" t="s">
        <v>455</v>
      </c>
      <c r="F23" s="482" t="s">
        <v>450</v>
      </c>
    </row>
    <row r="24" spans="1:6" ht="12.75">
      <c r="A24" s="477" t="s">
        <v>459</v>
      </c>
      <c r="B24" s="504" t="s">
        <v>518</v>
      </c>
      <c r="C24" s="483">
        <f>+'Form D1'!I30</f>
        <v>0</v>
      </c>
      <c r="D24" s="493"/>
      <c r="E24" s="483">
        <f>+C24-D24</f>
        <v>0</v>
      </c>
      <c r="F24" s="486"/>
    </row>
    <row r="25" spans="1:6" ht="12.75">
      <c r="A25" s="477"/>
      <c r="B25" s="467"/>
      <c r="C25" s="467"/>
      <c r="D25" s="467"/>
      <c r="E25" s="467"/>
      <c r="F25" s="469"/>
    </row>
    <row r="26" spans="1:6" ht="12.75">
      <c r="A26" s="477"/>
      <c r="B26" s="467"/>
      <c r="C26" s="467"/>
      <c r="D26" s="467"/>
      <c r="E26" s="467"/>
      <c r="F26" s="469"/>
    </row>
    <row r="27" spans="1:6" ht="25.5">
      <c r="A27" s="477"/>
      <c r="B27" s="501"/>
      <c r="C27" s="479" t="s">
        <v>447</v>
      </c>
      <c r="D27" s="479" t="s">
        <v>483</v>
      </c>
      <c r="E27" s="481" t="s">
        <v>449</v>
      </c>
      <c r="F27" s="482" t="s">
        <v>450</v>
      </c>
    </row>
    <row r="28" spans="1:6" ht="12.75">
      <c r="A28" s="477" t="s">
        <v>488</v>
      </c>
      <c r="B28" s="497" t="s">
        <v>484</v>
      </c>
      <c r="C28" s="483">
        <f>+'Form D1'!I37</f>
        <v>0</v>
      </c>
      <c r="D28" s="522">
        <f>+'[4]Form D1'!J43</f>
        <v>0</v>
      </c>
      <c r="E28" s="483"/>
      <c r="F28" s="523"/>
    </row>
    <row r="29" spans="1:6" ht="12.75">
      <c r="A29" s="477"/>
      <c r="B29" s="497" t="s">
        <v>485</v>
      </c>
      <c r="C29" s="483">
        <f>+'Form D1'!I38</f>
        <v>0</v>
      </c>
      <c r="D29" s="522">
        <f>+'[4]Form D1'!J44</f>
        <v>0</v>
      </c>
      <c r="E29" s="483"/>
      <c r="F29" s="524"/>
    </row>
    <row r="30" spans="1:6" ht="12.75">
      <c r="A30" s="477"/>
      <c r="B30" s="497" t="s">
        <v>486</v>
      </c>
      <c r="C30" s="483">
        <f>+'Form D1'!I39</f>
        <v>0</v>
      </c>
      <c r="D30" s="522">
        <f>+'[4]Form D1'!J45</f>
        <v>0</v>
      </c>
      <c r="E30" s="483"/>
      <c r="F30" s="524"/>
    </row>
    <row r="31" spans="1:6" ht="12.75">
      <c r="A31" s="477"/>
      <c r="B31" s="497" t="s">
        <v>487</v>
      </c>
      <c r="C31" s="483">
        <f>+'Form D1'!I40</f>
        <v>0</v>
      </c>
      <c r="D31" s="522">
        <f>+'[4]Form D1'!J46</f>
        <v>0</v>
      </c>
      <c r="E31" s="483"/>
      <c r="F31" s="524"/>
    </row>
    <row r="32" spans="1:6" ht="12.75">
      <c r="A32" s="477"/>
      <c r="B32" s="525" t="s">
        <v>519</v>
      </c>
      <c r="C32" s="485">
        <f>SUM(C28:C31)</f>
        <v>0</v>
      </c>
      <c r="D32" s="526">
        <f>SUM(D28:D31)</f>
        <v>0</v>
      </c>
      <c r="E32" s="485">
        <f>+C32-D32</f>
        <v>0</v>
      </c>
      <c r="F32" s="527"/>
    </row>
    <row r="33" spans="1:6" ht="12.75">
      <c r="A33" s="477"/>
      <c r="B33" s="528"/>
      <c r="C33" s="489"/>
      <c r="D33" s="519"/>
      <c r="E33" s="489"/>
      <c r="F33" s="489"/>
    </row>
    <row r="34" spans="1:6" ht="12.75">
      <c r="A34" s="477"/>
      <c r="B34" s="528"/>
      <c r="C34" s="489"/>
      <c r="D34" s="519"/>
      <c r="E34" s="489"/>
      <c r="F34" s="489"/>
    </row>
    <row r="35" spans="1:6" ht="12.75">
      <c r="A35" s="478"/>
      <c r="B35" s="478"/>
      <c r="C35" s="478"/>
      <c r="D35" s="478"/>
      <c r="E35" s="478"/>
      <c r="F35" s="501"/>
    </row>
    <row r="36" spans="1:6" ht="12.75">
      <c r="A36" s="477" t="s">
        <v>460</v>
      </c>
      <c r="B36" s="478" t="s">
        <v>461</v>
      </c>
      <c r="C36" s="478"/>
      <c r="D36" s="478"/>
      <c r="E36" s="478"/>
      <c r="F36" s="501"/>
    </row>
    <row r="37" spans="1:6" ht="12.75">
      <c r="A37" s="478"/>
      <c r="B37" s="478"/>
      <c r="C37" s="478"/>
      <c r="D37" s="478"/>
      <c r="E37" s="478"/>
      <c r="F37" s="501"/>
    </row>
    <row r="38" spans="1:6" ht="38.25">
      <c r="A38" s="478"/>
      <c r="B38" s="478"/>
      <c r="C38" s="479" t="s">
        <v>462</v>
      </c>
      <c r="D38" s="479" t="s">
        <v>458</v>
      </c>
      <c r="E38" s="481" t="s">
        <v>455</v>
      </c>
      <c r="F38" s="482" t="s">
        <v>450</v>
      </c>
    </row>
    <row r="39" spans="1:6" ht="38.25">
      <c r="A39" s="477" t="s">
        <v>463</v>
      </c>
      <c r="B39" s="502" t="s">
        <v>361</v>
      </c>
      <c r="C39" s="483">
        <f>+'Capital Available'!D17</f>
        <v>0</v>
      </c>
      <c r="D39" s="493"/>
      <c r="E39" s="483">
        <f>C39-D39</f>
        <v>0</v>
      </c>
      <c r="F39" s="486"/>
    </row>
    <row r="40" spans="1:6" ht="12.75">
      <c r="A40" s="478"/>
      <c r="B40" s="483" t="s">
        <v>464</v>
      </c>
      <c r="C40" s="483">
        <f>+'Capital Available'!D18</f>
        <v>0</v>
      </c>
      <c r="D40" s="493"/>
      <c r="E40" s="483">
        <f>C40-D40</f>
        <v>0</v>
      </c>
      <c r="F40" s="497"/>
    </row>
    <row r="41" spans="1:6" ht="12.75">
      <c r="A41" s="478"/>
      <c r="B41" s="487"/>
      <c r="C41" s="487"/>
      <c r="D41" s="503"/>
      <c r="E41" s="487"/>
      <c r="F41" s="501"/>
    </row>
    <row r="42" spans="1:6" ht="12.75">
      <c r="A42" s="478"/>
      <c r="B42" s="487"/>
      <c r="C42" s="487"/>
      <c r="D42" s="487"/>
      <c r="E42" s="487"/>
      <c r="F42" s="501"/>
    </row>
    <row r="43" spans="1:6" ht="12.75">
      <c r="A43" s="478"/>
      <c r="B43" s="487"/>
      <c r="C43" s="636" t="s">
        <v>369</v>
      </c>
      <c r="D43" s="636"/>
      <c r="E43" s="487"/>
      <c r="F43" s="501"/>
    </row>
    <row r="44" spans="1:6" ht="38.25">
      <c r="A44" s="477" t="s">
        <v>465</v>
      </c>
      <c r="B44" s="504" t="s">
        <v>466</v>
      </c>
      <c r="C44" s="479" t="s">
        <v>467</v>
      </c>
      <c r="D44" s="479" t="s">
        <v>458</v>
      </c>
      <c r="E44" s="500" t="s">
        <v>455</v>
      </c>
      <c r="F44" s="482" t="s">
        <v>450</v>
      </c>
    </row>
    <row r="45" spans="1:6" ht="12.75">
      <c r="A45" s="467"/>
      <c r="B45" s="505" t="s">
        <v>468</v>
      </c>
      <c r="C45" s="506">
        <f>+'Asset Liab Mismatch Risk'!B7</f>
        <v>0</v>
      </c>
      <c r="D45" s="493"/>
      <c r="E45" s="483">
        <f aca="true" t="shared" si="0" ref="E45:E50">C45-D45</f>
        <v>0</v>
      </c>
      <c r="F45" s="486"/>
    </row>
    <row r="46" spans="1:6" ht="12.75">
      <c r="A46" s="490"/>
      <c r="B46" s="505" t="s">
        <v>469</v>
      </c>
      <c r="C46" s="506">
        <f>+'Asset Liab Mismatch Risk'!B8</f>
        <v>0</v>
      </c>
      <c r="D46" s="493"/>
      <c r="E46" s="483">
        <f t="shared" si="0"/>
        <v>0</v>
      </c>
      <c r="F46" s="497"/>
    </row>
    <row r="47" spans="1:6" ht="12.75">
      <c r="A47" s="467"/>
      <c r="B47" s="505" t="s">
        <v>470</v>
      </c>
      <c r="C47" s="506">
        <f>+'Asset Liab Mismatch Risk'!B9</f>
        <v>0</v>
      </c>
      <c r="D47" s="493"/>
      <c r="E47" s="483">
        <f t="shared" si="0"/>
        <v>0</v>
      </c>
      <c r="F47" s="497"/>
    </row>
    <row r="48" spans="1:6" ht="12.75">
      <c r="A48" s="467"/>
      <c r="B48" s="505" t="s">
        <v>471</v>
      </c>
      <c r="C48" s="506">
        <f>+'Asset Liab Mismatch Risk'!B10</f>
        <v>0</v>
      </c>
      <c r="D48" s="493"/>
      <c r="E48" s="483">
        <f t="shared" si="0"/>
        <v>0</v>
      </c>
      <c r="F48" s="497"/>
    </row>
    <row r="49" spans="1:6" ht="12.75">
      <c r="A49" s="467"/>
      <c r="B49" s="505" t="s">
        <v>472</v>
      </c>
      <c r="C49" s="506">
        <f>+'Asset Liab Mismatch Risk'!B11</f>
        <v>0</v>
      </c>
      <c r="D49" s="493"/>
      <c r="E49" s="483">
        <f t="shared" si="0"/>
        <v>0</v>
      </c>
      <c r="F49" s="497"/>
    </row>
    <row r="50" spans="1:6" ht="12.75">
      <c r="A50" s="467"/>
      <c r="B50" s="505" t="s">
        <v>473</v>
      </c>
      <c r="C50" s="506">
        <f>+'Asset Liab Mismatch Risk'!B12</f>
        <v>0</v>
      </c>
      <c r="D50" s="493"/>
      <c r="E50" s="483">
        <f t="shared" si="0"/>
        <v>0</v>
      </c>
      <c r="F50" s="497"/>
    </row>
    <row r="51" spans="1:6" ht="12.75">
      <c r="A51" s="467"/>
      <c r="B51" s="505" t="s">
        <v>106</v>
      </c>
      <c r="C51" s="506">
        <f>SUM(C45:C50)</f>
        <v>0</v>
      </c>
      <c r="D51" s="506">
        <f>SUM(D45:D50)</f>
        <v>0</v>
      </c>
      <c r="E51" s="506">
        <f>SUM(E45:E50)</f>
        <v>0</v>
      </c>
      <c r="F51" s="497"/>
    </row>
    <row r="52" spans="1:6" ht="12.75">
      <c r="A52" s="467"/>
      <c r="B52" s="507"/>
      <c r="C52" s="508"/>
      <c r="D52" s="508"/>
      <c r="E52" s="508"/>
      <c r="F52" s="501"/>
    </row>
    <row r="53" spans="1:6" ht="12.75">
      <c r="A53" s="467"/>
      <c r="B53" s="507"/>
      <c r="C53" s="509"/>
      <c r="D53" s="509"/>
      <c r="E53" s="487"/>
      <c r="F53" s="501"/>
    </row>
    <row r="54" spans="1:6" ht="12.75">
      <c r="A54" s="478"/>
      <c r="B54" s="478"/>
      <c r="C54" s="636" t="s">
        <v>369</v>
      </c>
      <c r="D54" s="636"/>
      <c r="E54" s="478"/>
      <c r="F54" s="501"/>
    </row>
    <row r="55" spans="1:6" ht="38.25">
      <c r="A55" s="477" t="s">
        <v>456</v>
      </c>
      <c r="B55" s="504" t="s">
        <v>466</v>
      </c>
      <c r="C55" s="510" t="s">
        <v>474</v>
      </c>
      <c r="D55" s="479" t="s">
        <v>458</v>
      </c>
      <c r="E55" s="500" t="s">
        <v>455</v>
      </c>
      <c r="F55" s="482" t="s">
        <v>450</v>
      </c>
    </row>
    <row r="56" spans="1:6" ht="25.5">
      <c r="A56" s="487"/>
      <c r="B56" s="511" t="s">
        <v>475</v>
      </c>
      <c r="C56" s="483">
        <f>+'Lapse Risk'!C6</f>
        <v>0</v>
      </c>
      <c r="D56" s="483">
        <f>+D45+D46</f>
        <v>0</v>
      </c>
      <c r="E56" s="483">
        <f>C56-D56</f>
        <v>0</v>
      </c>
      <c r="F56" s="486"/>
    </row>
    <row r="57" spans="1:6" ht="12.75">
      <c r="A57" s="467"/>
      <c r="B57" s="512" t="s">
        <v>476</v>
      </c>
      <c r="C57" s="483">
        <f>+'Lapse Risk'!C7</f>
        <v>0</v>
      </c>
      <c r="D57" s="483">
        <f>+SUM(D47:D50)</f>
        <v>0</v>
      </c>
      <c r="E57" s="483">
        <f>C57-D57</f>
        <v>0</v>
      </c>
      <c r="F57" s="497"/>
    </row>
    <row r="58" spans="1:6" ht="12.75">
      <c r="A58" s="467"/>
      <c r="B58" s="512" t="s">
        <v>96</v>
      </c>
      <c r="C58" s="483">
        <f>SUM(C56:C57)</f>
        <v>0</v>
      </c>
      <c r="D58" s="483">
        <f>SUM(D56:D57)</f>
        <v>0</v>
      </c>
      <c r="E58" s="483">
        <f>SUM(E56:E57)</f>
        <v>0</v>
      </c>
      <c r="F58" s="497"/>
    </row>
    <row r="59" spans="1:6" ht="12.75">
      <c r="A59" s="467"/>
      <c r="B59" s="513"/>
      <c r="C59" s="487"/>
      <c r="D59" s="503"/>
      <c r="E59" s="487"/>
      <c r="F59" s="501"/>
    </row>
    <row r="60" spans="1:6" ht="12.75">
      <c r="A60" s="467"/>
      <c r="B60" s="503"/>
      <c r="C60" s="487"/>
      <c r="D60" s="487"/>
      <c r="E60" s="478"/>
      <c r="F60" s="501"/>
    </row>
    <row r="61" spans="1:6" ht="12.75">
      <c r="A61" s="467"/>
      <c r="B61" s="503"/>
      <c r="C61" s="636" t="s">
        <v>369</v>
      </c>
      <c r="D61" s="636"/>
      <c r="E61" s="478"/>
      <c r="F61" s="501"/>
    </row>
    <row r="62" spans="1:6" ht="38.25">
      <c r="A62" s="477" t="s">
        <v>459</v>
      </c>
      <c r="B62" s="514" t="s">
        <v>466</v>
      </c>
      <c r="C62" s="515" t="s">
        <v>477</v>
      </c>
      <c r="D62" s="479" t="s">
        <v>458</v>
      </c>
      <c r="E62" s="500" t="s">
        <v>455</v>
      </c>
      <c r="F62" s="482" t="s">
        <v>450</v>
      </c>
    </row>
    <row r="63" spans="1:6" ht="38.25">
      <c r="A63" s="467"/>
      <c r="B63" s="497" t="s">
        <v>478</v>
      </c>
      <c r="C63" s="483">
        <f>+'Int. Margin Pricing Risk'!B6+'Int. Margin Pricing Risk'!B7</f>
        <v>0</v>
      </c>
      <c r="D63" s="483">
        <f>SUM(D45:D49)</f>
        <v>0</v>
      </c>
      <c r="E63" s="483">
        <f>C63-D63</f>
        <v>0</v>
      </c>
      <c r="F63" s="486"/>
    </row>
    <row r="64" spans="1:6" ht="12.75">
      <c r="A64" s="467"/>
      <c r="B64" s="516" t="s">
        <v>165</v>
      </c>
      <c r="C64" s="483">
        <f>+'Int. Margin Pricing Risk'!B8</f>
        <v>0</v>
      </c>
      <c r="D64" s="483">
        <f>+D50</f>
        <v>0</v>
      </c>
      <c r="E64" s="483">
        <f>C64-D64</f>
        <v>0</v>
      </c>
      <c r="F64" s="497"/>
    </row>
    <row r="65" spans="1:6" ht="12.75">
      <c r="A65" s="467"/>
      <c r="B65" s="505" t="s">
        <v>106</v>
      </c>
      <c r="C65" s="483">
        <f>SUM(C63:C64)</f>
        <v>0</v>
      </c>
      <c r="D65" s="483">
        <f>SUM(D63:D64)</f>
        <v>0</v>
      </c>
      <c r="E65" s="483">
        <f>SUM(E63:E64)</f>
        <v>0</v>
      </c>
      <c r="F65" s="497"/>
    </row>
    <row r="66" spans="1:6" ht="12.75">
      <c r="A66" s="478"/>
      <c r="B66" s="507"/>
      <c r="C66" s="487"/>
      <c r="D66" s="478"/>
      <c r="E66" s="487"/>
      <c r="F66" s="517"/>
    </row>
    <row r="67" spans="1:6" ht="12.75">
      <c r="A67" s="478"/>
      <c r="B67" s="507"/>
      <c r="C67" s="487"/>
      <c r="D67" s="478"/>
      <c r="E67" s="487"/>
      <c r="F67" s="517"/>
    </row>
    <row r="68" spans="1:6" ht="12.75">
      <c r="A68" s="478"/>
      <c r="B68" s="507"/>
      <c r="C68" s="487"/>
      <c r="D68" s="478"/>
      <c r="E68" s="487"/>
      <c r="F68" s="517"/>
    </row>
    <row r="69" spans="1:6" ht="12.75">
      <c r="A69" s="477" t="s">
        <v>489</v>
      </c>
      <c r="B69" s="478" t="s">
        <v>490</v>
      </c>
      <c r="C69" s="487"/>
      <c r="D69" s="478"/>
      <c r="E69" s="487"/>
      <c r="F69" s="517"/>
    </row>
    <row r="70" spans="1:6" ht="12.75">
      <c r="A70" s="478"/>
      <c r="B70" s="507"/>
      <c r="C70" s="487"/>
      <c r="D70" s="478"/>
      <c r="E70" s="487"/>
      <c r="F70" s="517"/>
    </row>
    <row r="71" spans="1:6" ht="12.75">
      <c r="A71" s="477" t="s">
        <v>451</v>
      </c>
      <c r="B71" s="487"/>
      <c r="C71" s="637" t="s">
        <v>491</v>
      </c>
      <c r="D71" s="638"/>
      <c r="E71" s="487"/>
      <c r="F71" s="487"/>
    </row>
    <row r="72" spans="1:6" ht="38.25">
      <c r="A72" s="477"/>
      <c r="B72" s="525" t="s">
        <v>492</v>
      </c>
      <c r="C72" s="480" t="s">
        <v>493</v>
      </c>
      <c r="D72" s="479" t="s">
        <v>494</v>
      </c>
      <c r="E72" s="481" t="s">
        <v>455</v>
      </c>
      <c r="F72" s="482" t="s">
        <v>450</v>
      </c>
    </row>
    <row r="73" spans="1:6" ht="12.75">
      <c r="A73" s="477"/>
      <c r="B73" s="3" t="s">
        <v>495</v>
      </c>
      <c r="C73" s="529">
        <f>+'Premium Adequacy Risk'!B7</f>
        <v>0</v>
      </c>
      <c r="D73" s="530"/>
      <c r="E73" s="483">
        <f>+C73-D73</f>
        <v>0</v>
      </c>
      <c r="F73" s="486"/>
    </row>
    <row r="74" spans="1:6" ht="12.75">
      <c r="A74" s="477"/>
      <c r="B74" s="3" t="s">
        <v>158</v>
      </c>
      <c r="C74" s="529">
        <f>+'Premium Adequacy Risk'!B8</f>
        <v>0</v>
      </c>
      <c r="D74" s="530"/>
      <c r="E74" s="483">
        <f aca="true" t="shared" si="1" ref="E74:E79">+C74-D74</f>
        <v>0</v>
      </c>
      <c r="F74" s="486"/>
    </row>
    <row r="75" spans="1:6" ht="12.75">
      <c r="A75" s="477"/>
      <c r="B75" s="3" t="s">
        <v>316</v>
      </c>
      <c r="C75" s="529">
        <f>+'Premium Adequacy Risk'!B9</f>
        <v>0</v>
      </c>
      <c r="D75" s="530"/>
      <c r="E75" s="483">
        <f>+C75-D75</f>
        <v>0</v>
      </c>
      <c r="F75" s="486"/>
    </row>
    <row r="76" spans="1:6" ht="12.75">
      <c r="A76" s="477"/>
      <c r="B76" s="3" t="s">
        <v>318</v>
      </c>
      <c r="C76" s="529">
        <f>+'Premium Adequacy Risk'!B10</f>
        <v>0</v>
      </c>
      <c r="D76" s="530"/>
      <c r="E76" s="483">
        <f>+C76-D76</f>
        <v>0</v>
      </c>
      <c r="F76" s="486"/>
    </row>
    <row r="77" spans="1:6" ht="12.75">
      <c r="A77" s="477"/>
      <c r="B77" s="3" t="s">
        <v>496</v>
      </c>
      <c r="C77" s="529">
        <f>+'Premium Adequacy Risk'!B11</f>
        <v>0</v>
      </c>
      <c r="D77" s="530"/>
      <c r="E77" s="483">
        <f>+C77-D77</f>
        <v>0</v>
      </c>
      <c r="F77" s="486"/>
    </row>
    <row r="78" spans="1:6" ht="12.75">
      <c r="A78" s="477"/>
      <c r="B78" s="3" t="s">
        <v>497</v>
      </c>
      <c r="C78" s="529">
        <f>+'Premium Adequacy Risk'!B12</f>
        <v>0</v>
      </c>
      <c r="D78" s="530"/>
      <c r="E78" s="483">
        <f t="shared" si="1"/>
        <v>0</v>
      </c>
      <c r="F78" s="486"/>
    </row>
    <row r="79" spans="1:6" ht="12.75">
      <c r="A79" s="477"/>
      <c r="B79" s="3" t="s">
        <v>317</v>
      </c>
      <c r="C79" s="529">
        <f>+'Premium Adequacy Risk'!B13</f>
        <v>0</v>
      </c>
      <c r="D79" s="530"/>
      <c r="E79" s="483">
        <f t="shared" si="1"/>
        <v>0</v>
      </c>
      <c r="F79" s="486"/>
    </row>
    <row r="80" spans="1:6" ht="12.75">
      <c r="A80" s="477"/>
      <c r="B80" s="525" t="s">
        <v>106</v>
      </c>
      <c r="C80" s="481">
        <f>SUM(C73:C79)</f>
        <v>0</v>
      </c>
      <c r="D80" s="481">
        <f>SUM(D73:D79)</f>
        <v>0</v>
      </c>
      <c r="E80" s="481">
        <f>SUM(E73:E79)</f>
        <v>0</v>
      </c>
      <c r="F80" s="486"/>
    </row>
    <row r="81" spans="1:6" ht="12.75">
      <c r="A81" s="477"/>
      <c r="B81" s="487"/>
      <c r="C81" s="528"/>
      <c r="D81" s="487"/>
      <c r="E81" s="487"/>
      <c r="F81" s="487"/>
    </row>
    <row r="82" spans="1:6" ht="12.75">
      <c r="A82" s="477"/>
      <c r="B82" s="487"/>
      <c r="C82" s="487"/>
      <c r="D82" s="487"/>
      <c r="E82" s="487"/>
      <c r="F82" s="478"/>
    </row>
    <row r="83" spans="1:6" ht="12.75">
      <c r="A83" s="477" t="s">
        <v>453</v>
      </c>
      <c r="B83" s="487"/>
      <c r="C83" s="639" t="s">
        <v>189</v>
      </c>
      <c r="D83" s="640"/>
      <c r="E83" s="487"/>
      <c r="F83" s="478"/>
    </row>
    <row r="84" spans="1:6" ht="38.25">
      <c r="A84" s="477"/>
      <c r="B84" s="525" t="s">
        <v>492</v>
      </c>
      <c r="C84" s="479" t="s">
        <v>498</v>
      </c>
      <c r="D84" s="479" t="s">
        <v>494</v>
      </c>
      <c r="E84" s="481" t="s">
        <v>449</v>
      </c>
      <c r="F84" s="482" t="s">
        <v>450</v>
      </c>
    </row>
    <row r="85" spans="1:6" ht="12.75">
      <c r="A85" s="477"/>
      <c r="B85" s="3" t="s">
        <v>495</v>
      </c>
      <c r="C85" s="479">
        <f>+'Outstanding Claim Risk'!B7</f>
        <v>0</v>
      </c>
      <c r="D85" s="530"/>
      <c r="E85" s="483">
        <f>+C85-D85</f>
        <v>0</v>
      </c>
      <c r="F85" s="486"/>
    </row>
    <row r="86" spans="1:6" ht="12.75">
      <c r="A86" s="477"/>
      <c r="B86" s="3" t="s">
        <v>158</v>
      </c>
      <c r="C86" s="479">
        <f>+'Outstanding Claim Risk'!B8</f>
        <v>0</v>
      </c>
      <c r="D86" s="530"/>
      <c r="E86" s="483">
        <f aca="true" t="shared" si="2" ref="E86:E91">+C86-D86</f>
        <v>0</v>
      </c>
      <c r="F86" s="486"/>
    </row>
    <row r="87" spans="1:6" ht="12.75">
      <c r="A87" s="477"/>
      <c r="B87" s="3" t="s">
        <v>316</v>
      </c>
      <c r="C87" s="479">
        <f>+'Outstanding Claim Risk'!B9</f>
        <v>0</v>
      </c>
      <c r="D87" s="530"/>
      <c r="E87" s="483">
        <f>+C87-D87</f>
        <v>0</v>
      </c>
      <c r="F87" s="486"/>
    </row>
    <row r="88" spans="1:6" ht="12.75">
      <c r="A88" s="477"/>
      <c r="B88" s="3" t="s">
        <v>318</v>
      </c>
      <c r="C88" s="479">
        <f>+'Outstanding Claim Risk'!B10</f>
        <v>0</v>
      </c>
      <c r="D88" s="530"/>
      <c r="E88" s="483">
        <f>+C88-D88</f>
        <v>0</v>
      </c>
      <c r="F88" s="486"/>
    </row>
    <row r="89" spans="1:6" ht="12.75">
      <c r="A89" s="477"/>
      <c r="B89" s="3" t="s">
        <v>496</v>
      </c>
      <c r="C89" s="479">
        <f>+'Outstanding Claim Risk'!B11</f>
        <v>0</v>
      </c>
      <c r="D89" s="530"/>
      <c r="E89" s="483">
        <f>+C89-D89</f>
        <v>0</v>
      </c>
      <c r="F89" s="486"/>
    </row>
    <row r="90" spans="1:6" ht="12.75">
      <c r="A90" s="477"/>
      <c r="B90" s="3" t="s">
        <v>497</v>
      </c>
      <c r="C90" s="479">
        <f>+'Outstanding Claim Risk'!B12</f>
        <v>0</v>
      </c>
      <c r="D90" s="530"/>
      <c r="E90" s="483">
        <f t="shared" si="2"/>
        <v>0</v>
      </c>
      <c r="F90" s="486"/>
    </row>
    <row r="91" spans="1:6" ht="12.75">
      <c r="A91" s="477"/>
      <c r="B91" s="3" t="s">
        <v>317</v>
      </c>
      <c r="C91" s="479">
        <f>+'Outstanding Claim Risk'!B13</f>
        <v>0</v>
      </c>
      <c r="D91" s="530"/>
      <c r="E91" s="483">
        <f t="shared" si="2"/>
        <v>0</v>
      </c>
      <c r="F91" s="486"/>
    </row>
    <row r="92" spans="1:6" ht="12.75">
      <c r="A92" s="477"/>
      <c r="B92" s="525" t="s">
        <v>106</v>
      </c>
      <c r="C92" s="485">
        <f>SUM(C85:C91)</f>
        <v>0</v>
      </c>
      <c r="D92" s="485">
        <f>SUM(D85:D91)</f>
        <v>0</v>
      </c>
      <c r="E92" s="485">
        <f>SUM(E85:E91)</f>
        <v>0</v>
      </c>
      <c r="F92" s="486"/>
    </row>
    <row r="93" spans="1:6" ht="12.75">
      <c r="A93" s="478"/>
      <c r="B93" s="507"/>
      <c r="C93" s="487"/>
      <c r="D93" s="478"/>
      <c r="E93" s="487"/>
      <c r="F93" s="517"/>
    </row>
    <row r="94" spans="1:6" ht="12.75">
      <c r="A94" s="478"/>
      <c r="B94" s="507"/>
      <c r="C94" s="487"/>
      <c r="D94" s="478"/>
      <c r="E94" s="487"/>
      <c r="F94" s="517"/>
    </row>
    <row r="95" spans="1:6" ht="12.75">
      <c r="A95" s="518"/>
      <c r="B95" s="487"/>
      <c r="C95" s="487"/>
      <c r="D95" s="487"/>
      <c r="E95" s="467"/>
      <c r="F95" s="501"/>
    </row>
    <row r="96" spans="1:6" ht="12.75">
      <c r="A96" s="478"/>
      <c r="B96" s="519"/>
      <c r="C96" s="478"/>
      <c r="D96" s="478"/>
      <c r="E96" s="478"/>
      <c r="F96" s="501"/>
    </row>
    <row r="97" spans="1:6" ht="12.75">
      <c r="A97" s="478" t="s">
        <v>479</v>
      </c>
      <c r="B97" s="478"/>
      <c r="C97" s="478"/>
      <c r="D97" s="478"/>
      <c r="E97" s="478"/>
      <c r="F97" s="501"/>
    </row>
    <row r="98" spans="1:6" ht="12.75">
      <c r="A98" s="478" t="s">
        <v>480</v>
      </c>
      <c r="B98" s="478"/>
      <c r="C98" s="478"/>
      <c r="D98" s="478"/>
      <c r="E98" s="478"/>
      <c r="F98" s="501"/>
    </row>
    <row r="99" spans="1:6" ht="12.75">
      <c r="A99" s="478" t="s">
        <v>481</v>
      </c>
      <c r="B99" s="478"/>
      <c r="C99" s="478"/>
      <c r="D99" s="478"/>
      <c r="E99" s="478"/>
      <c r="F99" s="501"/>
    </row>
    <row r="100" spans="1:6" ht="12.75">
      <c r="A100" s="478"/>
      <c r="B100" s="478"/>
      <c r="C100" s="478"/>
      <c r="D100" s="478"/>
      <c r="E100" s="478"/>
      <c r="F100" s="501"/>
    </row>
    <row r="101" spans="1:6" ht="12.75">
      <c r="A101" s="467"/>
      <c r="B101" s="467"/>
      <c r="C101" s="467"/>
      <c r="D101" s="467"/>
      <c r="E101" s="467"/>
      <c r="F101" s="469"/>
    </row>
  </sheetData>
  <sheetProtection/>
  <mergeCells count="6">
    <mergeCell ref="C1:E1"/>
    <mergeCell ref="C43:D43"/>
    <mergeCell ref="C54:D54"/>
    <mergeCell ref="C61:D61"/>
    <mergeCell ref="C71:D71"/>
    <mergeCell ref="C83:D83"/>
  </mergeCells>
  <conditionalFormatting sqref="F66:F70 D47:D50 E39:E43 E63:E64 E45:E50 E53 E56:E57 E59 B15:B17 C12 B13 E10:E11 F93:F94">
    <cfRule type="cellIs" priority="5" dxfId="0" operator="notEqual" stopIfTrue="1">
      <formula>0</formula>
    </cfRule>
  </conditionalFormatting>
  <conditionalFormatting sqref="C62">
    <cfRule type="cellIs" priority="4" dxfId="0" operator="lessThan" stopIfTrue="1">
      <formula>0</formula>
    </cfRule>
  </conditionalFormatting>
  <conditionalFormatting sqref="E14">
    <cfRule type="cellIs" priority="3" dxfId="0" operator="notEqual" stopIfTrue="1">
      <formula>0</formula>
    </cfRule>
  </conditionalFormatting>
  <conditionalFormatting sqref="D27">
    <cfRule type="cellIs" priority="2" dxfId="1" operator="equal" stopIfTrue="1">
      <formula>0</formula>
    </cfRule>
  </conditionalFormatting>
  <conditionalFormatting sqref="E73:E79 E85:E91">
    <cfRule type="cellIs" priority="1" dxfId="0" operator="notEqual" stopIfTrue="1">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D23" sqref="D23"/>
    </sheetView>
  </sheetViews>
  <sheetFormatPr defaultColWidth="9.140625" defaultRowHeight="12.75"/>
  <cols>
    <col min="1" max="1" width="60.8515625" style="2" customWidth="1"/>
    <col min="2" max="2" width="14.421875" style="2" customWidth="1"/>
    <col min="3" max="3" width="8.00390625" style="13" bestFit="1" customWidth="1"/>
    <col min="4" max="4" width="20.8515625" style="2" bestFit="1" customWidth="1"/>
    <col min="5" max="16384" width="9.140625" style="2" customWidth="1"/>
  </cols>
  <sheetData>
    <row r="1" spans="1:4" ht="12.75">
      <c r="A1" s="130"/>
      <c r="C1" s="126"/>
      <c r="D1" s="125"/>
    </row>
    <row r="2" spans="1:4" ht="12.75">
      <c r="A2" s="130"/>
      <c r="C2" s="126"/>
      <c r="D2" s="125"/>
    </row>
    <row r="3" spans="1:4" ht="12.75">
      <c r="A3" s="127" t="str">
        <f>+Cover!B9</f>
        <v>Please enter name of Insurance Company here</v>
      </c>
      <c r="C3" s="126"/>
      <c r="D3" s="125"/>
    </row>
    <row r="4" ht="12.75">
      <c r="A4" s="104"/>
    </row>
    <row r="5" spans="1:4" ht="24" customHeight="1">
      <c r="A5" s="558" t="s">
        <v>184</v>
      </c>
      <c r="B5" s="558"/>
      <c r="C5" s="558"/>
      <c r="D5" s="558"/>
    </row>
    <row r="6" spans="1:4" ht="12.75" customHeight="1">
      <c r="A6" s="558"/>
      <c r="B6" s="558"/>
      <c r="C6" s="558"/>
      <c r="D6" s="558"/>
    </row>
    <row r="7" spans="1:4" ht="24" customHeight="1">
      <c r="A7" s="558" t="s">
        <v>5</v>
      </c>
      <c r="B7" s="558"/>
      <c r="C7" s="558"/>
      <c r="D7" s="558"/>
    </row>
    <row r="8" spans="2:3" ht="12.75">
      <c r="B8" s="559"/>
      <c r="C8" s="559"/>
    </row>
    <row r="9" spans="1:4" ht="15.75">
      <c r="A9" s="271"/>
      <c r="B9" s="220"/>
      <c r="C9" s="273" t="s">
        <v>319</v>
      </c>
      <c r="D9" s="276" t="s">
        <v>157</v>
      </c>
    </row>
    <row r="10" spans="1:4" ht="12.75">
      <c r="A10" s="272" t="s">
        <v>191</v>
      </c>
      <c r="B10" s="273"/>
      <c r="C10" s="274"/>
      <c r="D10" s="275"/>
    </row>
    <row r="11" spans="1:4" ht="17.25" customHeight="1">
      <c r="A11" s="4" t="s">
        <v>83</v>
      </c>
      <c r="B11" s="16"/>
      <c r="C11" s="17"/>
      <c r="D11" s="3"/>
    </row>
    <row r="12" spans="1:6" ht="12.75">
      <c r="A12" s="5" t="s">
        <v>77</v>
      </c>
      <c r="B12" s="17"/>
      <c r="C12" s="17">
        <v>1</v>
      </c>
      <c r="D12" s="301">
        <f>+'Default Risk'!H116</f>
        <v>0</v>
      </c>
      <c r="F12" s="6"/>
    </row>
    <row r="13" spans="1:6" ht="12.75">
      <c r="A13" s="5" t="s">
        <v>75</v>
      </c>
      <c r="B13" s="17"/>
      <c r="C13" s="17">
        <v>2</v>
      </c>
      <c r="D13" s="68">
        <f>+'Volatility Risk'!G41</f>
        <v>0</v>
      </c>
      <c r="F13" s="6"/>
    </row>
    <row r="14" spans="1:6" ht="12.75">
      <c r="A14" s="5" t="s">
        <v>320</v>
      </c>
      <c r="B14" s="17"/>
      <c r="C14" s="17">
        <v>3</v>
      </c>
      <c r="D14" s="68">
        <f>+'Off Bal Sheet Risk'!D13</f>
        <v>0</v>
      </c>
      <c r="F14" s="6"/>
    </row>
    <row r="15" spans="1:6" ht="12.75">
      <c r="A15" s="5" t="s">
        <v>167</v>
      </c>
      <c r="B15" s="17"/>
      <c r="C15" s="17">
        <v>4</v>
      </c>
      <c r="D15" s="68">
        <f>+'Foreign Currency Mismatch Risk'!E22</f>
        <v>0</v>
      </c>
      <c r="F15" s="6"/>
    </row>
    <row r="16" spans="1:6" ht="12.75">
      <c r="A16" s="5" t="s">
        <v>76</v>
      </c>
      <c r="B16" s="17"/>
      <c r="C16" s="17">
        <v>5</v>
      </c>
      <c r="D16" s="68">
        <f>+'Asset Liab Mismatch Risk'!N13</f>
        <v>0</v>
      </c>
      <c r="F16" s="6"/>
    </row>
    <row r="17" spans="1:6" ht="17.25" customHeight="1">
      <c r="A17" s="5" t="s">
        <v>351</v>
      </c>
      <c r="B17" s="17"/>
      <c r="C17" s="17">
        <v>6</v>
      </c>
      <c r="D17" s="278">
        <v>0</v>
      </c>
      <c r="F17" s="6"/>
    </row>
    <row r="18" spans="1:5" ht="12.75">
      <c r="A18" s="29" t="s">
        <v>107</v>
      </c>
      <c r="B18" s="16"/>
      <c r="C18" s="17"/>
      <c r="D18" s="8"/>
      <c r="E18" s="7"/>
    </row>
    <row r="19" spans="1:5" ht="12.75">
      <c r="A19" s="3" t="s">
        <v>0</v>
      </c>
      <c r="B19" s="17"/>
      <c r="C19" s="17">
        <v>7</v>
      </c>
      <c r="D19" s="68">
        <f>+'Mortality Risk'!M43</f>
        <v>0</v>
      </c>
      <c r="E19" s="7"/>
    </row>
    <row r="20" spans="1:5" ht="12.75">
      <c r="A20" s="3" t="s">
        <v>74</v>
      </c>
      <c r="B20" s="17"/>
      <c r="C20" s="17">
        <v>8</v>
      </c>
      <c r="D20" s="68">
        <f>+'Morbidity Risk'!H43</f>
        <v>0</v>
      </c>
      <c r="E20" s="7"/>
    </row>
    <row r="21" spans="1:5" ht="12.75">
      <c r="A21" s="3" t="s">
        <v>2</v>
      </c>
      <c r="B21" s="17"/>
      <c r="C21" s="17">
        <v>9</v>
      </c>
      <c r="D21" s="68">
        <f>+'Lapse Risk'!E9</f>
        <v>0</v>
      </c>
      <c r="E21" s="7"/>
    </row>
    <row r="22" spans="1:5" ht="15.75" customHeight="1">
      <c r="A22" s="3" t="s">
        <v>1</v>
      </c>
      <c r="B22" s="17"/>
      <c r="C22" s="17">
        <v>10</v>
      </c>
      <c r="D22" s="68">
        <f>+'Int. Margin Pricing Risk'!D10</f>
        <v>0</v>
      </c>
      <c r="E22" s="7"/>
    </row>
    <row r="23" spans="1:5" ht="15.75">
      <c r="A23" s="5" t="s">
        <v>352</v>
      </c>
      <c r="B23" s="17"/>
      <c r="C23" s="17">
        <v>11</v>
      </c>
      <c r="D23" s="278">
        <v>0</v>
      </c>
      <c r="E23" s="7"/>
    </row>
    <row r="24" spans="1:5" ht="12.75">
      <c r="A24" s="42" t="s">
        <v>353</v>
      </c>
      <c r="B24" s="46"/>
      <c r="C24" s="65" t="s">
        <v>3</v>
      </c>
      <c r="D24" s="68">
        <f>SUM(D12:D23)</f>
        <v>0</v>
      </c>
      <c r="E24" s="7"/>
    </row>
    <row r="25" spans="1:5" ht="13.5" customHeight="1">
      <c r="A25" s="42" t="s">
        <v>190</v>
      </c>
      <c r="B25" s="65" t="s">
        <v>160</v>
      </c>
      <c r="C25" s="65" t="s">
        <v>4</v>
      </c>
      <c r="D25" s="68">
        <f>+'Capital Available'!D68</f>
        <v>0</v>
      </c>
      <c r="E25" s="7"/>
    </row>
    <row r="26" spans="1:5" ht="17.25" customHeight="1">
      <c r="A26" s="75" t="s">
        <v>354</v>
      </c>
      <c r="B26" s="76"/>
      <c r="C26" s="77"/>
      <c r="D26" s="99" t="e">
        <f>+D25/D24*100</f>
        <v>#DIV/0!</v>
      </c>
      <c r="E26" s="7"/>
    </row>
    <row r="27" spans="1:5" ht="17.25" customHeight="1">
      <c r="A27" s="3"/>
      <c r="B27" s="3"/>
      <c r="C27" s="17"/>
      <c r="D27" s="3"/>
      <c r="E27" s="7"/>
    </row>
    <row r="28" spans="1:4" ht="18.75">
      <c r="A28" s="333" t="s">
        <v>355</v>
      </c>
      <c r="B28" s="334"/>
      <c r="C28" s="335" t="s">
        <v>15</v>
      </c>
      <c r="D28" s="336">
        <f>+'Capital Available'!D21</f>
        <v>0</v>
      </c>
    </row>
    <row r="29" spans="1:4" ht="18.75">
      <c r="A29" s="333" t="s">
        <v>356</v>
      </c>
      <c r="B29" s="334"/>
      <c r="C29" s="335"/>
      <c r="D29" s="337" t="e">
        <f>+D28/D24*100</f>
        <v>#DIV/0!</v>
      </c>
    </row>
    <row r="35" ht="12.75">
      <c r="A35" s="2" t="s">
        <v>148</v>
      </c>
    </row>
    <row r="36" spans="1:4" ht="31.5" customHeight="1">
      <c r="A36" s="560" t="s">
        <v>357</v>
      </c>
      <c r="B36" s="560"/>
      <c r="C36" s="560"/>
      <c r="D36" s="560"/>
    </row>
    <row r="37" spans="1:4" ht="15.75">
      <c r="A37" s="560" t="s">
        <v>516</v>
      </c>
      <c r="B37" s="560"/>
      <c r="C37" s="560"/>
      <c r="D37" s="560"/>
    </row>
  </sheetData>
  <sheetProtection/>
  <mergeCells count="6">
    <mergeCell ref="A7:D7"/>
    <mergeCell ref="A5:D5"/>
    <mergeCell ref="B8:C8"/>
    <mergeCell ref="A6:D6"/>
    <mergeCell ref="A36:D36"/>
    <mergeCell ref="A37:D37"/>
  </mergeCells>
  <conditionalFormatting sqref="D24">
    <cfRule type="expression" priority="3" dxfId="12" stopIfTrue="1">
      <formula>ISERROR($D$24)</formula>
    </cfRule>
  </conditionalFormatting>
  <conditionalFormatting sqref="D26">
    <cfRule type="expression" priority="4" dxfId="9" stopIfTrue="1">
      <formula>ISERROR($D$26)</formula>
    </cfRule>
  </conditionalFormatting>
  <conditionalFormatting sqref="D28">
    <cfRule type="expression" priority="2" dxfId="9" stopIfTrue="1">
      <formula>ISERROR(Summary!#REF!)</formula>
    </cfRule>
  </conditionalFormatting>
  <conditionalFormatting sqref="D29">
    <cfRule type="expression" priority="1" dxfId="9" stopIfTrue="1">
      <formula>ISERROR($D$26)</formula>
    </cfRule>
  </conditionalFormatting>
  <printOptions headings="1" horizontalCentered="1"/>
  <pageMargins left="0.75" right="0.75" top="0.96" bottom="0.57" header="0.5" footer="0.35"/>
  <pageSetup horizontalDpi="600" verticalDpi="600" orientation="portrait" paperSize="9" scale="80" r:id="rId1"/>
  <headerFooter alignWithMargins="0">
    <oddHeader>&amp;C&amp;"Times New Roman,Regular"&amp;9&amp;F</oddHeader>
    <oddFooter>&amp;C&amp;"Times New Roman,Regular"&amp;9Page &amp;P of &amp;N</oddFooter>
  </headerFooter>
  <ignoredErrors>
    <ignoredError sqref="D26 D29" evalError="1"/>
  </ignoredErrors>
</worksheet>
</file>

<file path=xl/worksheets/sheet4.xml><?xml version="1.0" encoding="utf-8"?>
<worksheet xmlns="http://schemas.openxmlformats.org/spreadsheetml/2006/main" xmlns:r="http://schemas.openxmlformats.org/officeDocument/2006/relationships">
  <dimension ref="A1:F80"/>
  <sheetViews>
    <sheetView showGridLines="0" zoomScalePageLayoutView="0" workbookViewId="0" topLeftCell="A22">
      <selection activeCell="D12" sqref="D12"/>
    </sheetView>
  </sheetViews>
  <sheetFormatPr defaultColWidth="9.140625" defaultRowHeight="12.75"/>
  <cols>
    <col min="1" max="1" width="87.57421875" style="2" customWidth="1"/>
    <col min="2" max="2" width="6.7109375" style="2" bestFit="1" customWidth="1"/>
    <col min="3" max="3" width="4.00390625" style="2" customWidth="1"/>
    <col min="4" max="4" width="12.8515625" style="2" bestFit="1" customWidth="1"/>
    <col min="5" max="5" width="17.57421875" style="11" customWidth="1"/>
    <col min="6" max="16384" width="9.140625" style="2" customWidth="1"/>
  </cols>
  <sheetData>
    <row r="1" spans="1:4" ht="18.75">
      <c r="A1" s="562" t="s">
        <v>192</v>
      </c>
      <c r="B1" s="562"/>
      <c r="C1" s="562"/>
      <c r="D1" s="562"/>
    </row>
    <row r="2" spans="1:4" ht="12.75">
      <c r="A2" s="138"/>
      <c r="B2" s="138"/>
      <c r="C2" s="138"/>
      <c r="D2" s="178" t="s">
        <v>157</v>
      </c>
    </row>
    <row r="3" spans="1:5" ht="15.75">
      <c r="A3" s="563" t="s">
        <v>6</v>
      </c>
      <c r="B3" s="564"/>
      <c r="C3" s="564"/>
      <c r="D3" s="565"/>
      <c r="E3" s="101"/>
    </row>
    <row r="4" spans="1:5" s="33" customFormat="1" ht="12.75">
      <c r="A4" s="179" t="s">
        <v>70</v>
      </c>
      <c r="B4" s="179"/>
      <c r="C4" s="179"/>
      <c r="D4" s="174">
        <v>0</v>
      </c>
      <c r="E4" s="102"/>
    </row>
    <row r="5" spans="1:5" ht="12.75">
      <c r="A5" s="132" t="s">
        <v>247</v>
      </c>
      <c r="B5" s="132"/>
      <c r="C5" s="132"/>
      <c r="D5" s="174">
        <v>0</v>
      </c>
      <c r="E5" s="92"/>
    </row>
    <row r="6" spans="1:5" ht="12.75">
      <c r="A6" s="136" t="s">
        <v>183</v>
      </c>
      <c r="B6" s="132"/>
      <c r="C6" s="132"/>
      <c r="D6" s="174">
        <v>0</v>
      </c>
      <c r="E6" s="92"/>
    </row>
    <row r="7" spans="1:5" ht="12.75">
      <c r="A7" s="132" t="s">
        <v>358</v>
      </c>
      <c r="B7" s="132"/>
      <c r="C7" s="132"/>
      <c r="D7" s="180">
        <f>SUM(D8:D9)</f>
        <v>0</v>
      </c>
      <c r="E7" s="92"/>
    </row>
    <row r="8" spans="1:5" ht="12.75">
      <c r="A8" s="136" t="s">
        <v>359</v>
      </c>
      <c r="B8" s="181"/>
      <c r="C8" s="132"/>
      <c r="D8" s="174">
        <v>0</v>
      </c>
      <c r="E8" s="92"/>
    </row>
    <row r="9" spans="1:5" ht="12.75">
      <c r="A9" s="136" t="s">
        <v>360</v>
      </c>
      <c r="B9" s="181"/>
      <c r="C9" s="132"/>
      <c r="D9" s="174">
        <v>0</v>
      </c>
      <c r="E9" s="92"/>
    </row>
    <row r="10" spans="1:5" ht="12.75">
      <c r="A10" s="136" t="s">
        <v>326</v>
      </c>
      <c r="B10" s="181"/>
      <c r="C10" s="132"/>
      <c r="D10" s="174">
        <v>0</v>
      </c>
      <c r="E10" s="92"/>
    </row>
    <row r="11" spans="1:5" ht="12.75">
      <c r="A11" s="132" t="s">
        <v>327</v>
      </c>
      <c r="B11" s="132"/>
      <c r="C11" s="132"/>
      <c r="D11" s="174">
        <v>0</v>
      </c>
      <c r="E11" s="92"/>
    </row>
    <row r="12" spans="1:5" ht="15.75">
      <c r="A12" s="265" t="s">
        <v>282</v>
      </c>
      <c r="B12" s="132"/>
      <c r="C12" s="132"/>
      <c r="D12" s="135">
        <f>+'Grdfather prov-Real Estate'!H15</f>
        <v>0</v>
      </c>
      <c r="E12" s="92"/>
    </row>
    <row r="13" spans="1:5" ht="12.75">
      <c r="A13" s="147" t="s">
        <v>27</v>
      </c>
      <c r="B13" s="147"/>
      <c r="C13" s="134"/>
      <c r="D13" s="135">
        <f>SUM(D4:D12)-D7</f>
        <v>0</v>
      </c>
      <c r="E13" s="92"/>
    </row>
    <row r="14" spans="1:5" ht="12.75">
      <c r="A14" s="147" t="s">
        <v>79</v>
      </c>
      <c r="B14" s="147"/>
      <c r="C14" s="134"/>
      <c r="D14" s="181"/>
      <c r="E14" s="92"/>
    </row>
    <row r="15" spans="1:5" ht="12.75">
      <c r="A15" s="136" t="s">
        <v>283</v>
      </c>
      <c r="B15" s="136"/>
      <c r="C15" s="134"/>
      <c r="D15" s="181">
        <v>0</v>
      </c>
      <c r="E15" s="92"/>
    </row>
    <row r="16" spans="1:5" ht="12.75">
      <c r="A16" s="136" t="s">
        <v>284</v>
      </c>
      <c r="B16" s="136"/>
      <c r="C16" s="134"/>
      <c r="D16" s="181">
        <v>0</v>
      </c>
      <c r="E16" s="133"/>
    </row>
    <row r="17" spans="1:5" ht="12.75">
      <c r="A17" s="136" t="s">
        <v>361</v>
      </c>
      <c r="B17" s="136"/>
      <c r="C17" s="134"/>
      <c r="D17" s="181">
        <v>0</v>
      </c>
      <c r="E17" s="92"/>
    </row>
    <row r="18" spans="1:5" ht="12.75">
      <c r="A18" s="136" t="s">
        <v>362</v>
      </c>
      <c r="B18" s="136"/>
      <c r="C18" s="134"/>
      <c r="D18" s="181">
        <v>0</v>
      </c>
      <c r="E18" s="92"/>
    </row>
    <row r="19" spans="1:6" ht="15.75">
      <c r="A19" s="266" t="s">
        <v>285</v>
      </c>
      <c r="B19" s="136"/>
      <c r="C19" s="134"/>
      <c r="D19" s="181">
        <v>0</v>
      </c>
      <c r="E19" s="92"/>
      <c r="F19" s="13"/>
    </row>
    <row r="20" spans="1:5" ht="14.25" customHeight="1">
      <c r="A20" s="136" t="s">
        <v>286</v>
      </c>
      <c r="B20" s="136"/>
      <c r="C20" s="134"/>
      <c r="D20" s="181">
        <v>0</v>
      </c>
      <c r="E20" s="103"/>
    </row>
    <row r="21" spans="1:5" ht="15" customHeight="1">
      <c r="A21" s="147" t="s">
        <v>287</v>
      </c>
      <c r="B21" s="147"/>
      <c r="C21" s="134" t="s">
        <v>15</v>
      </c>
      <c r="D21" s="180">
        <f>D13-SUM(D15:D20)</f>
        <v>0</v>
      </c>
      <c r="E21" s="103"/>
    </row>
    <row r="22" spans="1:5" ht="15" customHeight="1">
      <c r="A22" s="182"/>
      <c r="B22" s="182"/>
      <c r="C22" s="183"/>
      <c r="D22" s="184"/>
      <c r="E22" s="92"/>
    </row>
    <row r="23" spans="1:5" ht="15" customHeight="1">
      <c r="A23" s="563" t="s">
        <v>7</v>
      </c>
      <c r="B23" s="564"/>
      <c r="C23" s="564"/>
      <c r="D23" s="565"/>
      <c r="E23" s="92"/>
    </row>
    <row r="24" spans="1:5" ht="12.75">
      <c r="A24" s="132"/>
      <c r="B24" s="132"/>
      <c r="C24" s="134"/>
      <c r="D24" s="179"/>
      <c r="E24" s="92"/>
    </row>
    <row r="25" spans="1:5" ht="15.75">
      <c r="A25" s="185" t="s">
        <v>8</v>
      </c>
      <c r="B25" s="185"/>
      <c r="C25" s="134"/>
      <c r="D25" s="179"/>
      <c r="E25" s="92"/>
    </row>
    <row r="26" spans="1:5" ht="12.75">
      <c r="A26" s="136" t="s">
        <v>182</v>
      </c>
      <c r="B26" s="136"/>
      <c r="C26" s="134"/>
      <c r="D26" s="181">
        <v>0</v>
      </c>
      <c r="E26" s="92"/>
    </row>
    <row r="27" spans="1:5" ht="12.75">
      <c r="A27" s="136" t="s">
        <v>82</v>
      </c>
      <c r="B27" s="136"/>
      <c r="C27" s="134"/>
      <c r="D27" s="181">
        <v>0</v>
      </c>
      <c r="E27" s="92"/>
    </row>
    <row r="28" spans="1:5" ht="12.75">
      <c r="A28" s="136" t="s">
        <v>181</v>
      </c>
      <c r="B28" s="136"/>
      <c r="C28" s="134"/>
      <c r="D28" s="180">
        <f>SUM(D29:D31)</f>
        <v>0</v>
      </c>
      <c r="E28" s="92"/>
    </row>
    <row r="29" spans="1:5" ht="12.75">
      <c r="A29" s="186" t="s">
        <v>141</v>
      </c>
      <c r="B29" s="136"/>
      <c r="C29" s="134"/>
      <c r="D29" s="181">
        <v>0</v>
      </c>
      <c r="E29" s="92"/>
    </row>
    <row r="30" spans="1:5" ht="12.75">
      <c r="A30" s="186" t="s">
        <v>142</v>
      </c>
      <c r="B30" s="136"/>
      <c r="C30" s="134"/>
      <c r="D30" s="181">
        <v>0</v>
      </c>
      <c r="E30" s="92"/>
    </row>
    <row r="31" spans="1:5" ht="12.75">
      <c r="A31" s="186" t="s">
        <v>133</v>
      </c>
      <c r="B31" s="136"/>
      <c r="C31" s="134"/>
      <c r="D31" s="181">
        <v>0</v>
      </c>
      <c r="E31" s="92"/>
    </row>
    <row r="32" spans="1:5" ht="15.75">
      <c r="A32" s="136" t="s">
        <v>288</v>
      </c>
      <c r="B32" s="181"/>
      <c r="C32" s="134"/>
      <c r="D32" s="135">
        <f>+MIN(D33,D34)</f>
        <v>0</v>
      </c>
      <c r="E32" s="92"/>
    </row>
    <row r="33" spans="1:5" ht="15.75">
      <c r="A33" s="186" t="s">
        <v>289</v>
      </c>
      <c r="B33" s="136"/>
      <c r="C33" s="134"/>
      <c r="D33" s="181">
        <v>0</v>
      </c>
      <c r="E33" s="92"/>
    </row>
    <row r="34" spans="1:5" ht="12.75">
      <c r="A34" s="186" t="s">
        <v>180</v>
      </c>
      <c r="B34" s="136"/>
      <c r="C34" s="134"/>
      <c r="D34" s="180">
        <f>0.2*D21</f>
        <v>0</v>
      </c>
      <c r="E34" s="92"/>
    </row>
    <row r="35" spans="1:5" ht="12.75">
      <c r="A35" s="132" t="s">
        <v>11</v>
      </c>
      <c r="B35" s="132"/>
      <c r="C35" s="134"/>
      <c r="D35" s="181">
        <v>0</v>
      </c>
      <c r="E35" s="133"/>
    </row>
    <row r="36" spans="1:5" ht="12.75">
      <c r="A36" s="147" t="s">
        <v>12</v>
      </c>
      <c r="B36" s="147"/>
      <c r="C36" s="134" t="s">
        <v>16</v>
      </c>
      <c r="D36" s="135">
        <f>D26+D27+D28+D32+D35</f>
        <v>0</v>
      </c>
      <c r="E36" s="133"/>
    </row>
    <row r="37" spans="1:5" ht="12.75">
      <c r="A37" s="132"/>
      <c r="B37" s="132"/>
      <c r="C37" s="134"/>
      <c r="D37" s="132"/>
      <c r="E37" s="92"/>
    </row>
    <row r="38" spans="1:5" ht="15.75">
      <c r="A38" s="185" t="s">
        <v>13</v>
      </c>
      <c r="B38" s="185"/>
      <c r="C38" s="134"/>
      <c r="D38" s="179"/>
      <c r="E38" s="92"/>
    </row>
    <row r="39" spans="1:5" ht="12.75">
      <c r="A39" s="132" t="s">
        <v>9</v>
      </c>
      <c r="B39" s="132"/>
      <c r="C39" s="134"/>
      <c r="D39" s="181">
        <v>0</v>
      </c>
      <c r="E39" s="92"/>
    </row>
    <row r="40" spans="1:5" ht="12.75">
      <c r="A40" s="132" t="s">
        <v>10</v>
      </c>
      <c r="B40" s="132"/>
      <c r="C40" s="134"/>
      <c r="D40" s="181">
        <v>0</v>
      </c>
      <c r="E40" s="92"/>
    </row>
    <row r="41" spans="1:5" ht="12.75">
      <c r="A41" s="132" t="s">
        <v>11</v>
      </c>
      <c r="B41" s="132"/>
      <c r="C41" s="134"/>
      <c r="D41" s="181">
        <v>0</v>
      </c>
      <c r="E41" s="92"/>
    </row>
    <row r="42" spans="1:5" ht="12.75">
      <c r="A42" s="147" t="s">
        <v>14</v>
      </c>
      <c r="B42" s="147"/>
      <c r="C42" s="134" t="s">
        <v>17</v>
      </c>
      <c r="D42" s="135">
        <f>SUM(D39:D41)</f>
        <v>0</v>
      </c>
      <c r="E42" s="92"/>
    </row>
    <row r="43" spans="1:5" ht="12.75">
      <c r="A43" s="132" t="s">
        <v>80</v>
      </c>
      <c r="B43" s="132"/>
      <c r="C43" s="134" t="s">
        <v>18</v>
      </c>
      <c r="D43" s="180">
        <f>0.5*D21</f>
        <v>0</v>
      </c>
      <c r="E43" s="92"/>
    </row>
    <row r="44" spans="1:5" ht="12.75">
      <c r="A44" s="147" t="s">
        <v>78</v>
      </c>
      <c r="B44" s="147"/>
      <c r="C44" s="134" t="s">
        <v>19</v>
      </c>
      <c r="D44" s="135">
        <f>MAX(MIN(D43,D42),0)</f>
        <v>0</v>
      </c>
      <c r="E44" s="92"/>
    </row>
    <row r="45" spans="1:5" ht="12.75">
      <c r="A45" s="147"/>
      <c r="B45" s="147"/>
      <c r="C45" s="134"/>
      <c r="D45" s="132"/>
      <c r="E45" s="92"/>
    </row>
    <row r="46" spans="1:5" ht="15.75">
      <c r="A46" s="185" t="s">
        <v>20</v>
      </c>
      <c r="B46" s="185"/>
      <c r="C46" s="134"/>
      <c r="D46" s="179"/>
      <c r="E46" s="92"/>
    </row>
    <row r="47" spans="1:5" ht="12.75">
      <c r="A47" s="136" t="s">
        <v>363</v>
      </c>
      <c r="B47" s="132"/>
      <c r="C47" s="134"/>
      <c r="D47" s="135">
        <f>D17*0.75</f>
        <v>0</v>
      </c>
      <c r="E47" s="92"/>
    </row>
    <row r="48" spans="1:5" ht="12.75">
      <c r="A48" s="136" t="s">
        <v>362</v>
      </c>
      <c r="B48" s="136"/>
      <c r="C48" s="134"/>
      <c r="D48" s="135">
        <f>D18</f>
        <v>0</v>
      </c>
      <c r="E48" s="92"/>
    </row>
    <row r="49" spans="1:5" ht="12.75">
      <c r="A49" s="136" t="s">
        <v>81</v>
      </c>
      <c r="B49" s="132"/>
      <c r="C49" s="134"/>
      <c r="D49" s="187">
        <v>0</v>
      </c>
      <c r="E49" s="92"/>
    </row>
    <row r="50" spans="1:5" ht="12.75">
      <c r="A50" s="147" t="s">
        <v>23</v>
      </c>
      <c r="B50" s="147"/>
      <c r="C50" s="134" t="s">
        <v>21</v>
      </c>
      <c r="D50" s="180">
        <f>SUM(D47:D49)</f>
        <v>0</v>
      </c>
      <c r="E50" s="92"/>
    </row>
    <row r="51" spans="1:5" ht="12.75">
      <c r="A51" s="147" t="s">
        <v>146</v>
      </c>
      <c r="B51" s="132" t="s">
        <v>143</v>
      </c>
      <c r="C51" s="134" t="s">
        <v>41</v>
      </c>
      <c r="D51" s="180">
        <f>+D50+D44+D36</f>
        <v>0</v>
      </c>
      <c r="E51" s="92"/>
    </row>
    <row r="52" spans="1:5" ht="12.75">
      <c r="A52" s="147" t="s">
        <v>179</v>
      </c>
      <c r="B52" s="147"/>
      <c r="C52" s="134" t="s">
        <v>22</v>
      </c>
      <c r="D52" s="180">
        <f>MAX(MIN(D51,D21),0)</f>
        <v>0</v>
      </c>
      <c r="E52" s="92"/>
    </row>
    <row r="53" spans="1:5" ht="12.75">
      <c r="A53" s="147" t="s">
        <v>145</v>
      </c>
      <c r="B53" s="132" t="s">
        <v>144</v>
      </c>
      <c r="C53" s="134" t="s">
        <v>24</v>
      </c>
      <c r="D53" s="180">
        <f>+D52+D21</f>
        <v>0</v>
      </c>
      <c r="E53" s="92"/>
    </row>
    <row r="54" spans="1:5" ht="12.75">
      <c r="A54" s="147"/>
      <c r="B54" s="147"/>
      <c r="C54" s="134"/>
      <c r="D54" s="179"/>
      <c r="E54" s="92"/>
    </row>
    <row r="55" spans="1:5" ht="15.75">
      <c r="A55" s="147" t="s">
        <v>290</v>
      </c>
      <c r="B55" s="147"/>
      <c r="C55" s="134"/>
      <c r="D55" s="181"/>
      <c r="E55" s="92"/>
    </row>
    <row r="56" spans="1:5" ht="12.75">
      <c r="A56" s="188" t="s">
        <v>109</v>
      </c>
      <c r="B56" s="188"/>
      <c r="C56" s="134"/>
      <c r="D56" s="181">
        <v>0</v>
      </c>
      <c r="E56" s="92"/>
    </row>
    <row r="57" spans="1:5" ht="12.75">
      <c r="A57" s="188" t="s">
        <v>169</v>
      </c>
      <c r="B57" s="188"/>
      <c r="C57" s="134"/>
      <c r="D57" s="181">
        <v>0</v>
      </c>
      <c r="E57" s="92"/>
    </row>
    <row r="58" spans="1:5" ht="12.75">
      <c r="A58" s="188" t="s">
        <v>291</v>
      </c>
      <c r="B58" s="188"/>
      <c r="C58" s="134"/>
      <c r="D58" s="181">
        <v>0</v>
      </c>
      <c r="E58" s="92"/>
    </row>
    <row r="59" spans="1:5" ht="15.75">
      <c r="A59" s="188" t="s">
        <v>292</v>
      </c>
      <c r="B59" s="188"/>
      <c r="C59" s="134"/>
      <c r="D59" s="181">
        <v>0</v>
      </c>
      <c r="E59" s="92"/>
    </row>
    <row r="60" spans="1:5" ht="12.75">
      <c r="A60" s="136" t="s">
        <v>364</v>
      </c>
      <c r="B60" s="189"/>
      <c r="C60" s="134"/>
      <c r="D60" s="181">
        <v>0</v>
      </c>
      <c r="E60" s="92"/>
    </row>
    <row r="61" spans="1:5" ht="15.75">
      <c r="A61" s="15" t="s">
        <v>365</v>
      </c>
      <c r="B61" s="189"/>
      <c r="C61" s="134"/>
      <c r="D61" s="181">
        <v>0</v>
      </c>
      <c r="E61" s="92"/>
    </row>
    <row r="62" spans="1:5" ht="12.75">
      <c r="A62" s="5" t="s">
        <v>293</v>
      </c>
      <c r="B62" s="189"/>
      <c r="C62" s="134"/>
      <c r="D62" s="181">
        <v>0</v>
      </c>
      <c r="E62" s="92"/>
    </row>
    <row r="63" spans="1:5" ht="12.75">
      <c r="A63" s="5" t="s">
        <v>248</v>
      </c>
      <c r="B63" s="189"/>
      <c r="C63" s="134"/>
      <c r="D63" s="181">
        <v>0</v>
      </c>
      <c r="E63" s="92"/>
    </row>
    <row r="64" spans="1:5" ht="12.75">
      <c r="A64" s="5" t="s">
        <v>249</v>
      </c>
      <c r="B64" s="189"/>
      <c r="C64" s="134"/>
      <c r="D64" s="181">
        <v>0</v>
      </c>
      <c r="E64" s="92"/>
    </row>
    <row r="65" spans="1:5" ht="15" customHeight="1">
      <c r="A65" s="136" t="s">
        <v>140</v>
      </c>
      <c r="B65" s="190"/>
      <c r="C65" s="191"/>
      <c r="D65" s="181">
        <v>0</v>
      </c>
      <c r="E65" s="92"/>
    </row>
    <row r="66" spans="1:5" ht="15" customHeight="1">
      <c r="A66" s="264" t="s">
        <v>81</v>
      </c>
      <c r="B66" s="190"/>
      <c r="C66" s="191"/>
      <c r="D66" s="181">
        <v>0</v>
      </c>
      <c r="E66" s="92"/>
    </row>
    <row r="67" spans="1:5" ht="15" customHeight="1">
      <c r="A67" s="192" t="s">
        <v>108</v>
      </c>
      <c r="B67" s="192"/>
      <c r="C67" s="191" t="s">
        <v>25</v>
      </c>
      <c r="D67" s="180">
        <f>SUM(D56:D66)</f>
        <v>0</v>
      </c>
      <c r="E67" s="92"/>
    </row>
    <row r="68" spans="1:5" ht="15.75">
      <c r="A68" s="185" t="s">
        <v>190</v>
      </c>
      <c r="B68" s="338" t="s">
        <v>147</v>
      </c>
      <c r="C68" s="339" t="s">
        <v>26</v>
      </c>
      <c r="D68" s="193">
        <f>+D53-D67</f>
        <v>0</v>
      </c>
      <c r="E68" s="92"/>
    </row>
    <row r="69" spans="1:5" ht="15.75">
      <c r="A69" s="340"/>
      <c r="B69" s="341"/>
      <c r="C69" s="341"/>
      <c r="D69" s="341"/>
      <c r="E69" s="92"/>
    </row>
    <row r="70" spans="1:5" ht="15" customHeight="1">
      <c r="A70" s="340"/>
      <c r="B70" s="341"/>
      <c r="C70" s="341"/>
      <c r="D70" s="341"/>
      <c r="E70" s="92"/>
    </row>
    <row r="71" spans="1:5" ht="15.75">
      <c r="A71" s="340"/>
      <c r="B71" s="341"/>
      <c r="C71" s="341"/>
      <c r="D71" s="341"/>
      <c r="E71" s="92"/>
    </row>
    <row r="72" spans="1:4" ht="40.5" customHeight="1">
      <c r="A72" s="194"/>
      <c r="B72" s="194"/>
      <c r="C72" s="194"/>
      <c r="D72" s="194"/>
    </row>
    <row r="73" spans="1:4" ht="33.75" customHeight="1">
      <c r="A73" s="2" t="s">
        <v>148</v>
      </c>
      <c r="B73" s="157"/>
      <c r="C73" s="195"/>
      <c r="D73" s="194"/>
    </row>
    <row r="74" spans="1:4" ht="27" customHeight="1">
      <c r="A74" s="560" t="s">
        <v>499</v>
      </c>
      <c r="B74" s="560"/>
      <c r="C74" s="560"/>
      <c r="D74" s="560"/>
    </row>
    <row r="75" spans="1:4" ht="26.25" customHeight="1">
      <c r="A75" s="560" t="s">
        <v>500</v>
      </c>
      <c r="B75" s="560"/>
      <c r="C75" s="560"/>
      <c r="D75" s="560"/>
    </row>
    <row r="76" spans="1:4" ht="15.75" customHeight="1">
      <c r="A76" s="560" t="s">
        <v>501</v>
      </c>
      <c r="B76" s="560"/>
      <c r="C76" s="560"/>
      <c r="D76" s="560"/>
    </row>
    <row r="77" spans="1:4" ht="15.75">
      <c r="A77" s="560" t="s">
        <v>294</v>
      </c>
      <c r="B77" s="560"/>
      <c r="C77" s="560"/>
      <c r="D77" s="560"/>
    </row>
    <row r="78" spans="1:4" ht="15.75">
      <c r="A78" s="560" t="s">
        <v>295</v>
      </c>
      <c r="B78" s="560"/>
      <c r="C78" s="560"/>
      <c r="D78" s="560"/>
    </row>
    <row r="79" spans="1:4" ht="15" customHeight="1">
      <c r="A79" s="561" t="s">
        <v>296</v>
      </c>
      <c r="B79" s="561"/>
      <c r="C79" s="561"/>
      <c r="D79" s="561"/>
    </row>
    <row r="80" spans="1:4" ht="12.75">
      <c r="A80" s="138"/>
      <c r="B80" s="138"/>
      <c r="C80" s="138"/>
      <c r="D80" s="138"/>
    </row>
  </sheetData>
  <sheetProtection/>
  <mergeCells count="9">
    <mergeCell ref="A79:D79"/>
    <mergeCell ref="A76:D76"/>
    <mergeCell ref="A77:D77"/>
    <mergeCell ref="A1:D1"/>
    <mergeCell ref="A3:D3"/>
    <mergeCell ref="A75:D75"/>
    <mergeCell ref="A23:D23"/>
    <mergeCell ref="A74:D74"/>
    <mergeCell ref="A78:D78"/>
  </mergeCells>
  <conditionalFormatting sqref="D56">
    <cfRule type="cellIs" priority="3" dxfId="5" operator="lessThan" stopIfTrue="1">
      <formula>0</formula>
    </cfRule>
    <cfRule type="cellIs" priority="4" dxfId="5" operator="lessThan" stopIfTrue="1">
      <formula>0</formula>
    </cfRule>
  </conditionalFormatting>
  <conditionalFormatting sqref="D57:D66">
    <cfRule type="cellIs" priority="1" dxfId="5" operator="lessThan" stopIfTrue="1">
      <formula>0</formula>
    </cfRule>
    <cfRule type="cellIs" priority="2" dxfId="5" operator="lessThan" stopIfTrue="1">
      <formula>0</formula>
    </cfRule>
  </conditionalFormatting>
  <printOptions headings="1" horizontalCentered="1"/>
  <pageMargins left="0.72" right="0.75" top="0.96" bottom="0.57" header="0.5" footer="0.35"/>
  <pageSetup horizontalDpi="600" verticalDpi="600" orientation="portrait" paperSize="9" scale="72" r:id="rId1"/>
  <headerFooter alignWithMargins="0">
    <oddHeader>&amp;C&amp;"Times New Roman,Regular"&amp;9&amp;F</oddHeader>
    <oddFooter>&amp;C&amp;"Times New Roman,Regular"&amp;9Page &amp;P of &amp;N</oddFooter>
  </headerFooter>
  <colBreaks count="1" manualBreakCount="1">
    <brk id="4" max="67" man="1"/>
  </colBreaks>
  <ignoredErrors>
    <ignoredError sqref="D7" formulaRange="1"/>
  </ignoredErrors>
</worksheet>
</file>

<file path=xl/worksheets/sheet5.xml><?xml version="1.0" encoding="utf-8"?>
<worksheet xmlns="http://schemas.openxmlformats.org/spreadsheetml/2006/main" xmlns:r="http://schemas.openxmlformats.org/officeDocument/2006/relationships">
  <dimension ref="A1:H445"/>
  <sheetViews>
    <sheetView showGridLines="0" zoomScale="90" zoomScaleNormal="90" zoomScalePageLayoutView="0" workbookViewId="0" topLeftCell="A1">
      <selection activeCell="A12" sqref="A12"/>
    </sheetView>
  </sheetViews>
  <sheetFormatPr defaultColWidth="9.140625" defaultRowHeight="12.75"/>
  <cols>
    <col min="1" max="1" width="69.57421875" style="138" customWidth="1"/>
    <col min="2" max="2" width="10.421875" style="138" customWidth="1"/>
    <col min="3" max="3" width="15.28125" style="138" customWidth="1"/>
    <col min="4" max="4" width="12.8515625" style="155" customWidth="1"/>
    <col min="5" max="5" width="24.8515625" style="138" hidden="1" customWidth="1"/>
    <col min="6" max="6" width="2.7109375" style="139" customWidth="1"/>
    <col min="7" max="7" width="18.140625" style="138" customWidth="1"/>
    <col min="8" max="8" width="12.8515625" style="155" customWidth="1"/>
    <col min="9" max="16384" width="9.140625" style="139" customWidth="1"/>
  </cols>
  <sheetData>
    <row r="1" spans="1:8" ht="18.75">
      <c r="A1" s="137" t="s">
        <v>159</v>
      </c>
      <c r="B1" s="137"/>
      <c r="C1" s="137"/>
      <c r="D1" s="137"/>
      <c r="E1" s="196"/>
      <c r="F1" s="197"/>
      <c r="G1" s="137"/>
      <c r="H1" s="137"/>
    </row>
    <row r="2" spans="1:8" ht="18.75">
      <c r="A2" s="137"/>
      <c r="B2" s="137"/>
      <c r="C2" s="566" t="s">
        <v>150</v>
      </c>
      <c r="D2" s="566"/>
      <c r="E2" s="196"/>
      <c r="F2" s="197"/>
      <c r="G2" s="566" t="s">
        <v>297</v>
      </c>
      <c r="H2" s="566"/>
    </row>
    <row r="3" spans="1:8" ht="38.25">
      <c r="A3" s="343" t="s">
        <v>250</v>
      </c>
      <c r="B3" s="344" t="s">
        <v>28</v>
      </c>
      <c r="C3" s="345" t="s">
        <v>171</v>
      </c>
      <c r="D3" s="345" t="s">
        <v>66</v>
      </c>
      <c r="E3" s="198" t="s">
        <v>73</v>
      </c>
      <c r="F3" s="199"/>
      <c r="G3" s="345" t="s">
        <v>171</v>
      </c>
      <c r="H3" s="345" t="s">
        <v>161</v>
      </c>
    </row>
    <row r="4" spans="1:8" ht="12.75">
      <c r="A4" s="346"/>
      <c r="B4" s="347" t="s">
        <v>4</v>
      </c>
      <c r="C4" s="348" t="s">
        <v>3</v>
      </c>
      <c r="D4" s="348" t="s">
        <v>15</v>
      </c>
      <c r="E4" s="140"/>
      <c r="F4" s="141"/>
      <c r="G4" s="348" t="s">
        <v>16</v>
      </c>
      <c r="H4" s="348" t="s">
        <v>17</v>
      </c>
    </row>
    <row r="5" spans="1:8" ht="12.75">
      <c r="A5" s="315" t="s">
        <v>151</v>
      </c>
      <c r="B5" s="316"/>
      <c r="C5" s="349"/>
      <c r="D5" s="349"/>
      <c r="E5" s="350"/>
      <c r="F5" s="141"/>
      <c r="G5" s="349"/>
      <c r="H5" s="349"/>
    </row>
    <row r="6" spans="1:8" ht="12.75">
      <c r="A6" s="317" t="s">
        <v>227</v>
      </c>
      <c r="B6" s="146">
        <v>0.0025</v>
      </c>
      <c r="C6" s="351"/>
      <c r="D6" s="353">
        <f>+C6*B6</f>
        <v>0</v>
      </c>
      <c r="E6" s="350"/>
      <c r="F6" s="141"/>
      <c r="G6" s="352"/>
      <c r="H6" s="353">
        <f>+B6*G6</f>
        <v>0</v>
      </c>
    </row>
    <row r="7" spans="1:8" ht="15.75">
      <c r="A7" s="318" t="s">
        <v>334</v>
      </c>
      <c r="B7" s="319">
        <v>0.0025</v>
      </c>
      <c r="C7" s="351"/>
      <c r="D7" s="353">
        <f>+C7*B7</f>
        <v>0</v>
      </c>
      <c r="E7" s="350"/>
      <c r="F7" s="141"/>
      <c r="G7" s="352"/>
      <c r="H7" s="353">
        <f>+B7*G7</f>
        <v>0</v>
      </c>
    </row>
    <row r="8" spans="1:8" ht="25.5">
      <c r="A8" s="318" t="s">
        <v>335</v>
      </c>
      <c r="B8" s="319">
        <v>0.02</v>
      </c>
      <c r="C8" s="351"/>
      <c r="D8" s="353">
        <f>+C8*B8</f>
        <v>0</v>
      </c>
      <c r="E8" s="350"/>
      <c r="F8" s="141"/>
      <c r="G8" s="352"/>
      <c r="H8" s="353">
        <f>+B8*G8</f>
        <v>0</v>
      </c>
    </row>
    <row r="9" spans="1:8" ht="12.75">
      <c r="A9" s="318" t="s">
        <v>336</v>
      </c>
      <c r="B9" s="320">
        <v>0.15</v>
      </c>
      <c r="C9" s="352"/>
      <c r="D9" s="353">
        <f>+C9*B9</f>
        <v>0</v>
      </c>
      <c r="E9" s="350"/>
      <c r="F9" s="141"/>
      <c r="G9" s="352"/>
      <c r="H9" s="353">
        <f>+B9*G9</f>
        <v>0</v>
      </c>
    </row>
    <row r="10" spans="1:8" ht="12.75">
      <c r="A10" s="321" t="s">
        <v>153</v>
      </c>
      <c r="B10" s="142"/>
      <c r="C10" s="353">
        <f>SUM(C6:C9)</f>
        <v>0</v>
      </c>
      <c r="D10" s="353">
        <f>SUM(D6:D9)</f>
        <v>0</v>
      </c>
      <c r="E10" s="350"/>
      <c r="F10" s="93"/>
      <c r="G10" s="353">
        <f>SUM(G6:G9)</f>
        <v>0</v>
      </c>
      <c r="H10" s="353">
        <f>SUM(H6:H9)</f>
        <v>0</v>
      </c>
    </row>
    <row r="11" spans="1:8" ht="12.75">
      <c r="A11" s="147"/>
      <c r="B11" s="143"/>
      <c r="C11" s="351"/>
      <c r="D11" s="351"/>
      <c r="E11" s="350"/>
      <c r="F11" s="141"/>
      <c r="G11" s="351"/>
      <c r="H11" s="351"/>
    </row>
    <row r="12" spans="1:8" ht="15.75">
      <c r="A12" s="204" t="s">
        <v>337</v>
      </c>
      <c r="B12" s="316"/>
      <c r="C12" s="349"/>
      <c r="D12" s="349"/>
      <c r="E12" s="350"/>
      <c r="F12" s="141"/>
      <c r="G12" s="351"/>
      <c r="H12" s="351"/>
    </row>
    <row r="13" spans="1:8" ht="25.5">
      <c r="A13" s="94" t="s">
        <v>338</v>
      </c>
      <c r="B13" s="143"/>
      <c r="C13" s="351"/>
      <c r="D13" s="351"/>
      <c r="E13" s="350"/>
      <c r="F13" s="141"/>
      <c r="G13" s="351"/>
      <c r="H13" s="351"/>
    </row>
    <row r="14" spans="1:8" ht="12.75">
      <c r="A14" s="136" t="s">
        <v>298</v>
      </c>
      <c r="B14" s="143">
        <v>0</v>
      </c>
      <c r="C14" s="351"/>
      <c r="D14" s="353">
        <f aca="true" t="shared" si="0" ref="D14:D24">+C14*B14</f>
        <v>0</v>
      </c>
      <c r="E14" s="350"/>
      <c r="F14" s="141"/>
      <c r="G14" s="351"/>
      <c r="H14" s="353">
        <f aca="true" t="shared" si="1" ref="H14:H24">+B14*G14</f>
        <v>0</v>
      </c>
    </row>
    <row r="15" spans="1:8" ht="12.75">
      <c r="A15" s="136" t="s">
        <v>299</v>
      </c>
      <c r="B15" s="143">
        <v>0</v>
      </c>
      <c r="C15" s="351"/>
      <c r="D15" s="353">
        <f t="shared" si="0"/>
        <v>0</v>
      </c>
      <c r="E15" s="350"/>
      <c r="F15" s="141"/>
      <c r="G15" s="351"/>
      <c r="H15" s="353">
        <f t="shared" si="1"/>
        <v>0</v>
      </c>
    </row>
    <row r="16" spans="1:8" ht="12.75">
      <c r="A16" s="136" t="s">
        <v>278</v>
      </c>
      <c r="B16" s="146">
        <v>0.005</v>
      </c>
      <c r="C16" s="352"/>
      <c r="D16" s="353">
        <f t="shared" si="0"/>
        <v>0</v>
      </c>
      <c r="E16" s="350"/>
      <c r="F16" s="141"/>
      <c r="G16" s="352"/>
      <c r="H16" s="353">
        <f t="shared" si="1"/>
        <v>0</v>
      </c>
    </row>
    <row r="17" spans="1:8" ht="12.75">
      <c r="A17" s="136" t="s">
        <v>300</v>
      </c>
      <c r="B17" s="146">
        <v>0.01</v>
      </c>
      <c r="C17" s="352"/>
      <c r="D17" s="353">
        <f t="shared" si="0"/>
        <v>0</v>
      </c>
      <c r="E17" s="350"/>
      <c r="F17" s="141"/>
      <c r="G17" s="352"/>
      <c r="H17" s="353">
        <f t="shared" si="1"/>
        <v>0</v>
      </c>
    </row>
    <row r="18" spans="1:8" ht="12.75">
      <c r="A18" s="136" t="s">
        <v>301</v>
      </c>
      <c r="B18" s="146">
        <v>0.03</v>
      </c>
      <c r="C18" s="352"/>
      <c r="D18" s="353">
        <f t="shared" si="0"/>
        <v>0</v>
      </c>
      <c r="E18" s="350"/>
      <c r="F18" s="141"/>
      <c r="G18" s="352"/>
      <c r="H18" s="353">
        <f t="shared" si="1"/>
        <v>0</v>
      </c>
    </row>
    <row r="19" spans="1:8" ht="12.75">
      <c r="A19" s="136" t="s">
        <v>302</v>
      </c>
      <c r="B19" s="146">
        <v>0.05</v>
      </c>
      <c r="C19" s="352"/>
      <c r="D19" s="353">
        <f t="shared" si="0"/>
        <v>0</v>
      </c>
      <c r="E19" s="350"/>
      <c r="F19" s="141"/>
      <c r="G19" s="352"/>
      <c r="H19" s="353">
        <f t="shared" si="1"/>
        <v>0</v>
      </c>
    </row>
    <row r="20" spans="1:8" ht="12.75">
      <c r="A20" s="136" t="s">
        <v>303</v>
      </c>
      <c r="B20" s="146">
        <v>0.1</v>
      </c>
      <c r="C20" s="352"/>
      <c r="D20" s="353">
        <f t="shared" si="0"/>
        <v>0</v>
      </c>
      <c r="E20" s="350"/>
      <c r="F20" s="141"/>
      <c r="G20" s="352"/>
      <c r="H20" s="353">
        <f t="shared" si="1"/>
        <v>0</v>
      </c>
    </row>
    <row r="21" spans="1:8" ht="12.75">
      <c r="A21" s="136" t="s">
        <v>280</v>
      </c>
      <c r="B21" s="146">
        <v>0.15</v>
      </c>
      <c r="C21" s="352"/>
      <c r="D21" s="353">
        <f t="shared" si="0"/>
        <v>0</v>
      </c>
      <c r="E21" s="350"/>
      <c r="F21" s="141"/>
      <c r="G21" s="352"/>
      <c r="H21" s="353">
        <f t="shared" si="1"/>
        <v>0</v>
      </c>
    </row>
    <row r="22" spans="1:8" ht="12.75">
      <c r="A22" s="136" t="s">
        <v>304</v>
      </c>
      <c r="B22" s="146">
        <v>0.1</v>
      </c>
      <c r="C22" s="352"/>
      <c r="D22" s="353">
        <f t="shared" si="0"/>
        <v>0</v>
      </c>
      <c r="E22" s="350"/>
      <c r="F22" s="141"/>
      <c r="G22" s="352"/>
      <c r="H22" s="353">
        <f t="shared" si="1"/>
        <v>0</v>
      </c>
    </row>
    <row r="23" spans="1:8" ht="12.75">
      <c r="A23" s="136" t="s">
        <v>281</v>
      </c>
      <c r="B23" s="146">
        <v>0.15</v>
      </c>
      <c r="C23" s="352"/>
      <c r="D23" s="353">
        <f t="shared" si="0"/>
        <v>0</v>
      </c>
      <c r="E23" s="350"/>
      <c r="F23" s="141"/>
      <c r="G23" s="352"/>
      <c r="H23" s="353">
        <f t="shared" si="1"/>
        <v>0</v>
      </c>
    </row>
    <row r="24" spans="1:8" ht="15.75">
      <c r="A24" s="136" t="s">
        <v>305</v>
      </c>
      <c r="B24" s="146">
        <v>0.1</v>
      </c>
      <c r="C24" s="322">
        <f>+'Grdfather prov-Unrated Bonds '!D17</f>
        <v>0</v>
      </c>
      <c r="D24" s="353">
        <f t="shared" si="0"/>
        <v>0</v>
      </c>
      <c r="E24" s="350"/>
      <c r="F24" s="141"/>
      <c r="G24" s="352"/>
      <c r="H24" s="353">
        <f t="shared" si="1"/>
        <v>0</v>
      </c>
    </row>
    <row r="25" spans="1:8" ht="12.75">
      <c r="A25" s="323" t="s">
        <v>229</v>
      </c>
      <c r="B25" s="142"/>
      <c r="C25" s="354">
        <f>SUM(C14:C24)</f>
        <v>0</v>
      </c>
      <c r="D25" s="354">
        <f>SUM(D14:D24)</f>
        <v>0</v>
      </c>
      <c r="E25" s="350"/>
      <c r="F25" s="141"/>
      <c r="G25" s="354">
        <f>SUM(G14:G24)</f>
        <v>0</v>
      </c>
      <c r="H25" s="354">
        <f>SUM(H14:H24)</f>
        <v>0</v>
      </c>
    </row>
    <row r="26" spans="1:8" ht="12.75">
      <c r="A26" s="15"/>
      <c r="B26" s="150"/>
      <c r="C26" s="352"/>
      <c r="D26" s="351"/>
      <c r="E26" s="355"/>
      <c r="F26" s="141"/>
      <c r="G26" s="352"/>
      <c r="H26" s="351"/>
    </row>
    <row r="27" spans="1:8" ht="15.75">
      <c r="A27" s="24" t="s">
        <v>339</v>
      </c>
      <c r="B27" s="152"/>
      <c r="C27" s="352"/>
      <c r="D27" s="352"/>
      <c r="G27" s="352"/>
      <c r="H27" s="352"/>
    </row>
    <row r="28" spans="1:8" ht="12.75">
      <c r="A28" s="15" t="s">
        <v>139</v>
      </c>
      <c r="B28" s="152"/>
      <c r="C28" s="352"/>
      <c r="D28" s="353">
        <f>+C28*B28</f>
        <v>0</v>
      </c>
      <c r="F28" s="141"/>
      <c r="G28" s="352"/>
      <c r="H28" s="353">
        <f>+B28*G28</f>
        <v>0</v>
      </c>
    </row>
    <row r="29" spans="1:8" ht="12.75">
      <c r="A29" s="24"/>
      <c r="B29" s="152"/>
      <c r="C29" s="352"/>
      <c r="D29" s="353">
        <f>+C29*B29</f>
        <v>0</v>
      </c>
      <c r="F29" s="141"/>
      <c r="G29" s="352"/>
      <c r="H29" s="353">
        <f>+B29*G29</f>
        <v>0</v>
      </c>
    </row>
    <row r="30" spans="1:8" ht="12.75">
      <c r="A30" s="24"/>
      <c r="B30" s="152"/>
      <c r="C30" s="351"/>
      <c r="D30" s="353">
        <f>+C30*B30</f>
        <v>0</v>
      </c>
      <c r="F30" s="141"/>
      <c r="G30" s="352"/>
      <c r="H30" s="353">
        <f>+B30*G30</f>
        <v>0</v>
      </c>
    </row>
    <row r="31" spans="1:8" ht="12.75">
      <c r="A31" s="272" t="s">
        <v>340</v>
      </c>
      <c r="B31" s="151"/>
      <c r="C31" s="353">
        <f>SUM(C28:C30)</f>
        <v>0</v>
      </c>
      <c r="D31" s="353">
        <f>SUM(D28:D30)</f>
        <v>0</v>
      </c>
      <c r="F31" s="141"/>
      <c r="G31" s="354">
        <f>SUM(G28:G30)</f>
        <v>0</v>
      </c>
      <c r="H31" s="354">
        <f>SUM(H28:H30)</f>
        <v>0</v>
      </c>
    </row>
    <row r="32" spans="1:8" ht="12.75">
      <c r="A32" s="24"/>
      <c r="B32" s="152"/>
      <c r="C32" s="351"/>
      <c r="D32" s="351"/>
      <c r="E32" s="202"/>
      <c r="F32" s="202"/>
      <c r="G32" s="351"/>
      <c r="H32" s="351"/>
    </row>
    <row r="33" spans="1:8" ht="12.75">
      <c r="A33" s="272" t="s">
        <v>31</v>
      </c>
      <c r="B33" s="151"/>
      <c r="C33" s="353">
        <f>+C25+C31</f>
        <v>0</v>
      </c>
      <c r="D33" s="353">
        <f>+D25+D31</f>
        <v>0</v>
      </c>
      <c r="E33" s="350"/>
      <c r="F33" s="93"/>
      <c r="G33" s="353">
        <f>+G25+G31</f>
        <v>0</v>
      </c>
      <c r="H33" s="353">
        <f>+H25+H31</f>
        <v>0</v>
      </c>
    </row>
    <row r="34" spans="1:8" ht="12.75">
      <c r="A34" s="24"/>
      <c r="B34" s="23"/>
      <c r="C34" s="351"/>
      <c r="D34" s="352"/>
      <c r="E34" s="350"/>
      <c r="F34" s="141"/>
      <c r="G34" s="351"/>
      <c r="H34" s="352"/>
    </row>
    <row r="35" spans="1:8" s="149" customFormat="1" ht="12.75">
      <c r="A35" s="24" t="s">
        <v>84</v>
      </c>
      <c r="B35" s="23"/>
      <c r="C35" s="351"/>
      <c r="D35" s="352"/>
      <c r="E35" s="350"/>
      <c r="F35" s="141"/>
      <c r="G35" s="351"/>
      <c r="H35" s="352"/>
    </row>
    <row r="36" spans="1:8" ht="12.75">
      <c r="A36" s="136" t="s">
        <v>278</v>
      </c>
      <c r="B36" s="150">
        <v>0.005</v>
      </c>
      <c r="C36" s="351"/>
      <c r="D36" s="353">
        <f aca="true" t="shared" si="2" ref="D36:D43">+C36*B36</f>
        <v>0</v>
      </c>
      <c r="E36" s="350"/>
      <c r="F36" s="141"/>
      <c r="G36" s="351"/>
      <c r="H36" s="353">
        <f aca="true" t="shared" si="3" ref="H36:H43">+B36*G36</f>
        <v>0</v>
      </c>
    </row>
    <row r="37" spans="1:8" ht="12.75">
      <c r="A37" s="136" t="s">
        <v>300</v>
      </c>
      <c r="B37" s="150">
        <v>0.02</v>
      </c>
      <c r="C37" s="351"/>
      <c r="D37" s="353">
        <f t="shared" si="2"/>
        <v>0</v>
      </c>
      <c r="E37" s="350"/>
      <c r="F37" s="141"/>
      <c r="G37" s="351"/>
      <c r="H37" s="353">
        <f t="shared" si="3"/>
        <v>0</v>
      </c>
    </row>
    <row r="38" spans="1:8" ht="12.75">
      <c r="A38" s="136" t="s">
        <v>301</v>
      </c>
      <c r="B38" s="150">
        <v>0.03</v>
      </c>
      <c r="C38" s="351"/>
      <c r="D38" s="353">
        <f t="shared" si="2"/>
        <v>0</v>
      </c>
      <c r="E38" s="350"/>
      <c r="F38" s="141"/>
      <c r="G38" s="351"/>
      <c r="H38" s="353">
        <f t="shared" si="3"/>
        <v>0</v>
      </c>
    </row>
    <row r="39" spans="1:8" ht="12.75">
      <c r="A39" s="136" t="s">
        <v>302</v>
      </c>
      <c r="B39" s="150">
        <v>0.1</v>
      </c>
      <c r="C39" s="351"/>
      <c r="D39" s="353">
        <f t="shared" si="2"/>
        <v>0</v>
      </c>
      <c r="E39" s="350"/>
      <c r="F39" s="141"/>
      <c r="G39" s="351"/>
      <c r="H39" s="353">
        <f t="shared" si="3"/>
        <v>0</v>
      </c>
    </row>
    <row r="40" spans="1:8" ht="12.75">
      <c r="A40" s="136" t="s">
        <v>303</v>
      </c>
      <c r="B40" s="150">
        <v>0.15</v>
      </c>
      <c r="C40" s="351"/>
      <c r="D40" s="353">
        <f t="shared" si="2"/>
        <v>0</v>
      </c>
      <c r="E40" s="350"/>
      <c r="F40" s="141"/>
      <c r="G40" s="351"/>
      <c r="H40" s="353">
        <f t="shared" si="3"/>
        <v>0</v>
      </c>
    </row>
    <row r="41" spans="1:8" ht="12.75">
      <c r="A41" s="136" t="s">
        <v>280</v>
      </c>
      <c r="B41" s="150">
        <v>0.15</v>
      </c>
      <c r="C41" s="351"/>
      <c r="D41" s="353">
        <f t="shared" si="2"/>
        <v>0</v>
      </c>
      <c r="E41" s="350"/>
      <c r="F41" s="141"/>
      <c r="G41" s="351"/>
      <c r="H41" s="353">
        <f t="shared" si="3"/>
        <v>0</v>
      </c>
    </row>
    <row r="42" spans="1:8" ht="12.75">
      <c r="A42" s="136" t="s">
        <v>306</v>
      </c>
      <c r="B42" s="150">
        <v>0.02</v>
      </c>
      <c r="C42" s="351"/>
      <c r="D42" s="353">
        <f t="shared" si="2"/>
        <v>0</v>
      </c>
      <c r="E42" s="350"/>
      <c r="F42" s="141"/>
      <c r="G42" s="351"/>
      <c r="H42" s="353">
        <f t="shared" si="3"/>
        <v>0</v>
      </c>
    </row>
    <row r="43" spans="1:8" ht="12.75">
      <c r="A43" s="136" t="s">
        <v>307</v>
      </c>
      <c r="B43" s="150">
        <v>0.2</v>
      </c>
      <c r="C43" s="351"/>
      <c r="D43" s="353">
        <f t="shared" si="2"/>
        <v>0</v>
      </c>
      <c r="E43" s="350"/>
      <c r="F43" s="141"/>
      <c r="G43" s="351"/>
      <c r="H43" s="353">
        <f t="shared" si="3"/>
        <v>0</v>
      </c>
    </row>
    <row r="44" spans="1:8" ht="12.75">
      <c r="A44" s="272" t="s">
        <v>85</v>
      </c>
      <c r="B44" s="151"/>
      <c r="C44" s="353">
        <f>SUM(C36:C40)</f>
        <v>0</v>
      </c>
      <c r="D44" s="353">
        <f>SUM(D36:D43)</f>
        <v>0</v>
      </c>
      <c r="E44" s="350"/>
      <c r="F44" s="93"/>
      <c r="G44" s="353">
        <f>SUM(G36:G43)</f>
        <v>0</v>
      </c>
      <c r="H44" s="353">
        <f>SUM(H36:H43)</f>
        <v>0</v>
      </c>
    </row>
    <row r="45" spans="1:8" ht="12.75">
      <c r="A45" s="24"/>
      <c r="B45" s="23"/>
      <c r="C45" s="351"/>
      <c r="D45" s="352"/>
      <c r="E45" s="350"/>
      <c r="F45" s="141"/>
      <c r="G45" s="351"/>
      <c r="H45" s="352"/>
    </row>
    <row r="46" spans="1:8" ht="12.75">
      <c r="A46" s="24" t="s">
        <v>276</v>
      </c>
      <c r="B46" s="23"/>
      <c r="C46" s="351"/>
      <c r="D46" s="352"/>
      <c r="E46" s="350"/>
      <c r="F46" s="141"/>
      <c r="G46" s="351"/>
      <c r="H46" s="352"/>
    </row>
    <row r="47" spans="1:8" ht="15.75">
      <c r="A47" s="15" t="s">
        <v>170</v>
      </c>
      <c r="B47" s="23"/>
      <c r="C47" s="351"/>
      <c r="D47" s="351"/>
      <c r="E47" s="356"/>
      <c r="F47" s="141"/>
      <c r="G47" s="351"/>
      <c r="H47" s="351"/>
    </row>
    <row r="48" spans="1:8" ht="12.75">
      <c r="A48" s="33"/>
      <c r="B48" s="23"/>
      <c r="C48" s="351"/>
      <c r="D48" s="353">
        <f>+C48*B48</f>
        <v>0</v>
      </c>
      <c r="E48" s="350"/>
      <c r="F48" s="141"/>
      <c r="G48" s="351"/>
      <c r="H48" s="353">
        <f>+B48*G48</f>
        <v>0</v>
      </c>
    </row>
    <row r="49" spans="1:8" ht="12.75">
      <c r="A49" s="15"/>
      <c r="B49" s="23"/>
      <c r="C49" s="351"/>
      <c r="D49" s="353">
        <f>+C49*B49</f>
        <v>0</v>
      </c>
      <c r="E49" s="350"/>
      <c r="F49" s="141"/>
      <c r="G49" s="351"/>
      <c r="H49" s="353">
        <f>+B49*G49</f>
        <v>0</v>
      </c>
    </row>
    <row r="50" spans="1:8" ht="12.75">
      <c r="A50" s="272" t="s">
        <v>277</v>
      </c>
      <c r="B50" s="151"/>
      <c r="C50" s="353">
        <f>SUM(C48:C49)</f>
        <v>0</v>
      </c>
      <c r="D50" s="353">
        <f>SUM(D48:D49)</f>
        <v>0</v>
      </c>
      <c r="E50" s="356"/>
      <c r="F50" s="141"/>
      <c r="G50" s="353">
        <f>SUM(G48:G49)</f>
        <v>0</v>
      </c>
      <c r="H50" s="353">
        <f>SUM(H48:H49)</f>
        <v>0</v>
      </c>
    </row>
    <row r="51" spans="1:8" ht="12.75">
      <c r="A51" s="24"/>
      <c r="B51" s="152"/>
      <c r="C51" s="351"/>
      <c r="D51" s="351"/>
      <c r="E51" s="350"/>
      <c r="F51" s="141"/>
      <c r="G51" s="351"/>
      <c r="H51" s="351"/>
    </row>
    <row r="52" spans="1:8" ht="12.75">
      <c r="A52" s="24" t="s">
        <v>207</v>
      </c>
      <c r="B52" s="152"/>
      <c r="C52" s="351"/>
      <c r="D52" s="351"/>
      <c r="E52" s="350"/>
      <c r="F52" s="141"/>
      <c r="G52" s="351"/>
      <c r="H52" s="351"/>
    </row>
    <row r="53" spans="1:8" ht="12.75">
      <c r="A53" s="15" t="s">
        <v>211</v>
      </c>
      <c r="B53" s="152">
        <v>0</v>
      </c>
      <c r="C53" s="351"/>
      <c r="D53" s="353">
        <f>+C53*B53</f>
        <v>0</v>
      </c>
      <c r="E53" s="350"/>
      <c r="F53" s="93"/>
      <c r="G53" s="351"/>
      <c r="H53" s="353">
        <f>+B53*G53</f>
        <v>0</v>
      </c>
    </row>
    <row r="54" spans="1:8" ht="12.75">
      <c r="A54" s="15" t="s">
        <v>308</v>
      </c>
      <c r="B54" s="152"/>
      <c r="C54" s="351"/>
      <c r="D54" s="353">
        <f>+C54*B54</f>
        <v>0</v>
      </c>
      <c r="E54" s="350"/>
      <c r="F54" s="141"/>
      <c r="G54" s="351"/>
      <c r="H54" s="353">
        <f>+B54*G54</f>
        <v>0</v>
      </c>
    </row>
    <row r="55" spans="1:8" ht="12.75">
      <c r="A55" s="15" t="s">
        <v>208</v>
      </c>
      <c r="B55" s="152"/>
      <c r="C55" s="351"/>
      <c r="D55" s="353">
        <f>+C55*B55</f>
        <v>0</v>
      </c>
      <c r="E55" s="350"/>
      <c r="F55" s="141"/>
      <c r="G55" s="351"/>
      <c r="H55" s="353">
        <f>+B55*G55</f>
        <v>0</v>
      </c>
    </row>
    <row r="56" spans="1:8" ht="15.75">
      <c r="A56" s="15" t="s">
        <v>209</v>
      </c>
      <c r="B56" s="152"/>
      <c r="C56" s="351"/>
      <c r="D56" s="353">
        <f>+C56*B56</f>
        <v>0</v>
      </c>
      <c r="E56" s="350"/>
      <c r="F56" s="141"/>
      <c r="G56" s="351"/>
      <c r="H56" s="353">
        <f>+B56*G56</f>
        <v>0</v>
      </c>
    </row>
    <row r="57" spans="1:8" ht="12.75">
      <c r="A57" s="15" t="s">
        <v>210</v>
      </c>
      <c r="B57" s="152">
        <v>0.2</v>
      </c>
      <c r="C57" s="352"/>
      <c r="D57" s="353">
        <f>+C57*B57</f>
        <v>0</v>
      </c>
      <c r="E57" s="350"/>
      <c r="F57" s="141"/>
      <c r="G57" s="351"/>
      <c r="H57" s="354">
        <f>+B57*G57</f>
        <v>0</v>
      </c>
    </row>
    <row r="58" spans="1:8" ht="12.75">
      <c r="A58" s="272" t="s">
        <v>86</v>
      </c>
      <c r="B58" s="151"/>
      <c r="C58" s="353">
        <f>SUM(C53:C57)</f>
        <v>0</v>
      </c>
      <c r="D58" s="353">
        <f>SUM(D53:D57)</f>
        <v>0</v>
      </c>
      <c r="E58" s="350"/>
      <c r="F58" s="141"/>
      <c r="G58" s="353">
        <f>SUM(G53:G57)</f>
        <v>0</v>
      </c>
      <c r="H58" s="353">
        <f>SUM(H53:H57)</f>
        <v>0</v>
      </c>
    </row>
    <row r="59" spans="1:8" ht="12.75">
      <c r="A59" s="24"/>
      <c r="B59" s="152"/>
      <c r="C59" s="351"/>
      <c r="D59" s="351"/>
      <c r="E59" s="350"/>
      <c r="F59" s="141"/>
      <c r="G59" s="352"/>
      <c r="H59" s="352"/>
    </row>
    <row r="60" spans="1:8" ht="12.75">
      <c r="A60" s="324" t="s">
        <v>152</v>
      </c>
      <c r="B60" s="88"/>
      <c r="C60" s="353">
        <f>+C33+C44+C50+C58</f>
        <v>0</v>
      </c>
      <c r="D60" s="353">
        <f>+D33+D44+D50+D58</f>
        <v>0</v>
      </c>
      <c r="E60" s="350"/>
      <c r="F60" s="141"/>
      <c r="G60" s="353">
        <f>+G33+G44+G50+G58</f>
        <v>0</v>
      </c>
      <c r="H60" s="353">
        <f>+H33+H44+H50+H58</f>
        <v>0</v>
      </c>
    </row>
    <row r="61" spans="1:8" ht="12.75">
      <c r="A61" s="24"/>
      <c r="B61" s="152"/>
      <c r="C61" s="351"/>
      <c r="D61" s="351"/>
      <c r="E61" s="357"/>
      <c r="F61" s="201"/>
      <c r="G61" s="351"/>
      <c r="H61" s="351"/>
    </row>
    <row r="62" spans="1:8" ht="12.75">
      <c r="A62" s="325" t="s">
        <v>341</v>
      </c>
      <c r="B62" s="326"/>
      <c r="C62" s="349"/>
      <c r="D62" s="349"/>
      <c r="E62" s="356"/>
      <c r="F62" s="141"/>
      <c r="G62" s="351"/>
      <c r="H62" s="351"/>
    </row>
    <row r="63" spans="1:8" ht="12.75">
      <c r="A63" s="3" t="s">
        <v>251</v>
      </c>
      <c r="B63" s="152">
        <v>0</v>
      </c>
      <c r="C63" s="352"/>
      <c r="D63" s="353">
        <f>+C63*B63</f>
        <v>0</v>
      </c>
      <c r="E63" s="356"/>
      <c r="F63" s="141"/>
      <c r="G63" s="351"/>
      <c r="H63" s="353">
        <f>+B63*G63</f>
        <v>0</v>
      </c>
    </row>
    <row r="64" spans="1:8" ht="12.75">
      <c r="A64" s="3" t="s">
        <v>252</v>
      </c>
      <c r="B64" s="152">
        <v>0</v>
      </c>
      <c r="C64" s="352"/>
      <c r="D64" s="353">
        <f>+C64*B64</f>
        <v>0</v>
      </c>
      <c r="E64" s="356"/>
      <c r="F64" s="141"/>
      <c r="G64" s="351"/>
      <c r="H64" s="353">
        <f>+B64*G64</f>
        <v>0</v>
      </c>
    </row>
    <row r="65" spans="1:8" ht="15.75">
      <c r="A65" s="14" t="s">
        <v>253</v>
      </c>
      <c r="B65" s="152">
        <v>0</v>
      </c>
      <c r="C65" s="351"/>
      <c r="D65" s="353">
        <f>+C65*B65</f>
        <v>0</v>
      </c>
      <c r="E65" s="350"/>
      <c r="F65" s="141"/>
      <c r="G65" s="352"/>
      <c r="H65" s="353">
        <f>+B65*G65</f>
        <v>0</v>
      </c>
    </row>
    <row r="66" spans="1:8" ht="12.75">
      <c r="A66" s="3" t="s">
        <v>30</v>
      </c>
      <c r="B66" s="150">
        <v>0</v>
      </c>
      <c r="C66" s="352"/>
      <c r="D66" s="353">
        <f>+C66*B66</f>
        <v>0</v>
      </c>
      <c r="E66" s="358"/>
      <c r="F66" s="93"/>
      <c r="G66" s="351"/>
      <c r="H66" s="353">
        <f>+B66*G66</f>
        <v>0</v>
      </c>
    </row>
    <row r="67" spans="1:8" ht="12.75">
      <c r="A67" s="3" t="s">
        <v>112</v>
      </c>
      <c r="B67" s="152">
        <v>0.005</v>
      </c>
      <c r="C67" s="352"/>
      <c r="D67" s="353">
        <f>+C67*B67</f>
        <v>0</v>
      </c>
      <c r="E67" s="350"/>
      <c r="F67" s="141"/>
      <c r="G67" s="352"/>
      <c r="H67" s="353">
        <f>+B67*G67</f>
        <v>0</v>
      </c>
    </row>
    <row r="68" spans="1:8" ht="12.75">
      <c r="A68" s="3" t="s">
        <v>342</v>
      </c>
      <c r="B68" s="327"/>
      <c r="C68" s="352"/>
      <c r="D68" s="352"/>
      <c r="E68" s="350"/>
      <c r="F68" s="141"/>
      <c r="G68" s="352"/>
      <c r="H68" s="352"/>
    </row>
    <row r="69" spans="1:8" ht="12.75">
      <c r="A69" s="136" t="s">
        <v>278</v>
      </c>
      <c r="B69" s="328">
        <v>0.005</v>
      </c>
      <c r="C69" s="359"/>
      <c r="D69" s="353">
        <f aca="true" t="shared" si="4" ref="D69:D75">+C69*B69</f>
        <v>0</v>
      </c>
      <c r="E69" s="356"/>
      <c r="F69" s="141"/>
      <c r="G69" s="351"/>
      <c r="H69" s="353">
        <f aca="true" t="shared" si="5" ref="H69:H75">+B69*G69</f>
        <v>0</v>
      </c>
    </row>
    <row r="70" spans="1:8" ht="12.75">
      <c r="A70" s="136" t="s">
        <v>300</v>
      </c>
      <c r="B70" s="328">
        <v>0.02</v>
      </c>
      <c r="C70" s="359"/>
      <c r="D70" s="353">
        <f t="shared" si="4"/>
        <v>0</v>
      </c>
      <c r="E70" s="350"/>
      <c r="F70" s="141"/>
      <c r="G70" s="352"/>
      <c r="H70" s="353">
        <f t="shared" si="5"/>
        <v>0</v>
      </c>
    </row>
    <row r="71" spans="1:8" ht="12.75">
      <c r="A71" s="136" t="s">
        <v>301</v>
      </c>
      <c r="B71" s="328">
        <v>0.03</v>
      </c>
      <c r="C71" s="359"/>
      <c r="D71" s="353">
        <f t="shared" si="4"/>
        <v>0</v>
      </c>
      <c r="E71" s="350"/>
      <c r="F71" s="141"/>
      <c r="G71" s="352"/>
      <c r="H71" s="353">
        <f t="shared" si="5"/>
        <v>0</v>
      </c>
    </row>
    <row r="72" spans="1:8" ht="12.75">
      <c r="A72" s="136" t="s">
        <v>302</v>
      </c>
      <c r="B72" s="328">
        <v>0.1</v>
      </c>
      <c r="C72" s="359"/>
      <c r="D72" s="353">
        <f t="shared" si="4"/>
        <v>0</v>
      </c>
      <c r="E72" s="350"/>
      <c r="F72" s="141"/>
      <c r="G72" s="352"/>
      <c r="H72" s="353">
        <f t="shared" si="5"/>
        <v>0</v>
      </c>
    </row>
    <row r="73" spans="1:8" ht="12.75">
      <c r="A73" s="136" t="s">
        <v>303</v>
      </c>
      <c r="B73" s="328">
        <v>0.15</v>
      </c>
      <c r="C73" s="359"/>
      <c r="D73" s="353">
        <f t="shared" si="4"/>
        <v>0</v>
      </c>
      <c r="E73" s="350"/>
      <c r="F73" s="141"/>
      <c r="G73" s="352"/>
      <c r="H73" s="353">
        <f t="shared" si="5"/>
        <v>0</v>
      </c>
    </row>
    <row r="74" spans="1:8" ht="12.75">
      <c r="A74" s="136" t="s">
        <v>280</v>
      </c>
      <c r="B74" s="328">
        <v>0.15</v>
      </c>
      <c r="C74" s="359"/>
      <c r="D74" s="353">
        <f t="shared" si="4"/>
        <v>0</v>
      </c>
      <c r="E74" s="350"/>
      <c r="F74" s="141"/>
      <c r="G74" s="352"/>
      <c r="H74" s="353">
        <f t="shared" si="5"/>
        <v>0</v>
      </c>
    </row>
    <row r="75" spans="1:8" ht="12.75">
      <c r="A75" s="329" t="s">
        <v>343</v>
      </c>
      <c r="B75" s="330">
        <v>0.2</v>
      </c>
      <c r="C75" s="57"/>
      <c r="D75" s="353">
        <f t="shared" si="4"/>
        <v>0</v>
      </c>
      <c r="E75" s="356"/>
      <c r="F75" s="141"/>
      <c r="G75" s="352"/>
      <c r="H75" s="353">
        <f t="shared" si="5"/>
        <v>0</v>
      </c>
    </row>
    <row r="76" spans="1:8" ht="12.75">
      <c r="A76" s="331" t="s">
        <v>156</v>
      </c>
      <c r="B76" s="151"/>
      <c r="C76" s="353">
        <f>SUM(C63:C75)</f>
        <v>0</v>
      </c>
      <c r="D76" s="353">
        <f>SUM(D63:D75)</f>
        <v>0</v>
      </c>
      <c r="E76" s="357"/>
      <c r="F76" s="201"/>
      <c r="G76" s="353">
        <f>SUM(G63:G75)</f>
        <v>0</v>
      </c>
      <c r="H76" s="353">
        <f>SUM(H63:H75)</f>
        <v>0</v>
      </c>
    </row>
    <row r="77" spans="1:8" ht="12.75">
      <c r="A77" s="24"/>
      <c r="B77" s="152"/>
      <c r="C77" s="351"/>
      <c r="D77" s="351"/>
      <c r="E77" s="356"/>
      <c r="F77" s="141"/>
      <c r="G77" s="351"/>
      <c r="H77" s="351"/>
    </row>
    <row r="78" spans="1:8" ht="12.75">
      <c r="A78" s="4" t="s">
        <v>32</v>
      </c>
      <c r="B78" s="23"/>
      <c r="C78" s="351"/>
      <c r="D78" s="351"/>
      <c r="E78" s="350"/>
      <c r="F78" s="141"/>
      <c r="G78" s="351"/>
      <c r="H78" s="351"/>
    </row>
    <row r="79" spans="1:8" ht="12.75">
      <c r="A79" s="3" t="s">
        <v>254</v>
      </c>
      <c r="B79" s="150">
        <v>0.02</v>
      </c>
      <c r="C79" s="352"/>
      <c r="D79" s="353">
        <f>+C79*B79</f>
        <v>0</v>
      </c>
      <c r="E79" s="350"/>
      <c r="F79" s="141"/>
      <c r="G79" s="352"/>
      <c r="H79" s="353">
        <f>+G79*F79</f>
        <v>0</v>
      </c>
    </row>
    <row r="80" spans="1:8" ht="12.75">
      <c r="A80" s="3" t="s">
        <v>255</v>
      </c>
      <c r="B80" s="150">
        <v>0.04</v>
      </c>
      <c r="C80" s="352"/>
      <c r="D80" s="353">
        <f>+C80*B80</f>
        <v>0</v>
      </c>
      <c r="E80" s="350"/>
      <c r="F80" s="141"/>
      <c r="G80" s="352"/>
      <c r="H80" s="353">
        <f>+G80*F80</f>
        <v>0</v>
      </c>
    </row>
    <row r="81" spans="1:8" ht="12.75">
      <c r="A81" s="5" t="s">
        <v>256</v>
      </c>
      <c r="B81" s="150">
        <v>0.1</v>
      </c>
      <c r="C81" s="352"/>
      <c r="D81" s="353">
        <f>+C81*B81</f>
        <v>0</v>
      </c>
      <c r="E81" s="350"/>
      <c r="F81" s="141"/>
      <c r="G81" s="352"/>
      <c r="H81" s="353">
        <f>+G81*F81</f>
        <v>0</v>
      </c>
    </row>
    <row r="82" spans="1:8" ht="12.75">
      <c r="A82" s="5" t="s">
        <v>257</v>
      </c>
      <c r="B82" s="150">
        <v>0.2</v>
      </c>
      <c r="C82" s="352"/>
      <c r="D82" s="353">
        <f>+C82*B82</f>
        <v>0</v>
      </c>
      <c r="E82" s="350"/>
      <c r="F82" s="141"/>
      <c r="G82" s="352"/>
      <c r="H82" s="353">
        <f>+G82*F82</f>
        <v>0</v>
      </c>
    </row>
    <row r="83" spans="1:8" ht="12.75">
      <c r="A83" s="3" t="s">
        <v>113</v>
      </c>
      <c r="B83" s="150">
        <v>0.08</v>
      </c>
      <c r="C83" s="352"/>
      <c r="D83" s="353">
        <f>+C83*B83</f>
        <v>0</v>
      </c>
      <c r="E83" s="350"/>
      <c r="F83" s="141"/>
      <c r="G83" s="352"/>
      <c r="H83" s="353">
        <f>+G83*F83</f>
        <v>0</v>
      </c>
    </row>
    <row r="84" spans="1:8" ht="12.75">
      <c r="A84" s="272" t="s">
        <v>33</v>
      </c>
      <c r="B84" s="151"/>
      <c r="C84" s="353">
        <f>SUM(C79:C83)</f>
        <v>0</v>
      </c>
      <c r="D84" s="353">
        <f>SUM(D79:D83)</f>
        <v>0</v>
      </c>
      <c r="E84" s="350"/>
      <c r="F84" s="201"/>
      <c r="G84" s="353">
        <f>SUM(G79:G83)</f>
        <v>0</v>
      </c>
      <c r="H84" s="353">
        <f>SUM(H79:H83)</f>
        <v>0</v>
      </c>
    </row>
    <row r="85" spans="1:8" ht="12.75">
      <c r="A85" s="4"/>
      <c r="B85" s="152"/>
      <c r="C85" s="351"/>
      <c r="D85" s="351"/>
      <c r="E85" s="356"/>
      <c r="F85" s="201"/>
      <c r="G85" s="351"/>
      <c r="H85" s="351"/>
    </row>
    <row r="86" spans="1:8" ht="12.75" customHeight="1">
      <c r="A86" s="332" t="s">
        <v>154</v>
      </c>
      <c r="B86" s="151"/>
      <c r="C86" s="353">
        <f>C76+C84</f>
        <v>0</v>
      </c>
      <c r="D86" s="353">
        <f>D76+D84</f>
        <v>0</v>
      </c>
      <c r="E86" s="360"/>
      <c r="F86" s="131"/>
      <c r="G86" s="353">
        <f>G76+G84</f>
        <v>0</v>
      </c>
      <c r="H86" s="353">
        <f>H76+H84</f>
        <v>0</v>
      </c>
    </row>
    <row r="87" spans="1:8" ht="12.75">
      <c r="A87" s="4"/>
      <c r="B87" s="152"/>
      <c r="C87" s="351"/>
      <c r="D87" s="351"/>
      <c r="E87" s="356"/>
      <c r="F87" s="201"/>
      <c r="G87" s="351"/>
      <c r="H87" s="351"/>
    </row>
    <row r="88" spans="1:8" ht="12.75">
      <c r="A88" s="4" t="s">
        <v>309</v>
      </c>
      <c r="B88" s="152"/>
      <c r="C88" s="351"/>
      <c r="D88" s="351"/>
      <c r="E88" s="356"/>
      <c r="F88" s="201"/>
      <c r="G88" s="351"/>
      <c r="H88" s="351"/>
    </row>
    <row r="89" spans="1:8" ht="15.75">
      <c r="A89" s="5" t="s">
        <v>258</v>
      </c>
      <c r="B89" s="152"/>
      <c r="C89" s="351"/>
      <c r="D89" s="351"/>
      <c r="E89" s="356"/>
      <c r="F89" s="201"/>
      <c r="G89" s="351"/>
      <c r="H89" s="351"/>
    </row>
    <row r="90" spans="1:8" ht="12.75">
      <c r="A90" s="5"/>
      <c r="B90" s="152">
        <v>0.02</v>
      </c>
      <c r="C90" s="351"/>
      <c r="D90" s="353">
        <f aca="true" t="shared" si="6" ref="D90:D97">+C90*B90</f>
        <v>0</v>
      </c>
      <c r="E90" s="356"/>
      <c r="F90" s="201"/>
      <c r="G90" s="351"/>
      <c r="H90" s="353">
        <f>+B90*G90</f>
        <v>0</v>
      </c>
    </row>
    <row r="91" spans="1:8" ht="12.75">
      <c r="A91" s="5"/>
      <c r="B91" s="152">
        <v>0.02</v>
      </c>
      <c r="C91" s="351"/>
      <c r="D91" s="353">
        <f t="shared" si="6"/>
        <v>0</v>
      </c>
      <c r="E91" s="356"/>
      <c r="F91" s="201"/>
      <c r="G91" s="351"/>
      <c r="H91" s="353">
        <f>+B91*G91</f>
        <v>0</v>
      </c>
    </row>
    <row r="92" spans="1:8" ht="12.75">
      <c r="A92" s="5"/>
      <c r="B92" s="152">
        <v>0.02</v>
      </c>
      <c r="C92" s="351"/>
      <c r="D92" s="353">
        <f t="shared" si="6"/>
        <v>0</v>
      </c>
      <c r="E92" s="356"/>
      <c r="F92" s="201"/>
      <c r="G92" s="351"/>
      <c r="H92" s="353">
        <f>+B92*G92</f>
        <v>0</v>
      </c>
    </row>
    <row r="93" spans="1:8" ht="12.75">
      <c r="A93" s="139"/>
      <c r="B93" s="152"/>
      <c r="C93" s="351"/>
      <c r="D93" s="351"/>
      <c r="E93" s="356"/>
      <c r="F93" s="201"/>
      <c r="G93" s="351"/>
      <c r="H93" s="351"/>
    </row>
    <row r="94" spans="1:8" ht="15.75">
      <c r="A94" s="5" t="s">
        <v>259</v>
      </c>
      <c r="B94" s="152"/>
      <c r="C94" s="351"/>
      <c r="D94" s="351"/>
      <c r="E94" s="356"/>
      <c r="F94" s="201"/>
      <c r="G94" s="351"/>
      <c r="H94" s="351"/>
    </row>
    <row r="95" spans="1:8" ht="12.75">
      <c r="A95" s="5"/>
      <c r="B95" s="152">
        <v>0.08</v>
      </c>
      <c r="C95" s="351"/>
      <c r="D95" s="353">
        <f t="shared" si="6"/>
        <v>0</v>
      </c>
      <c r="E95" s="356"/>
      <c r="F95" s="201"/>
      <c r="G95" s="351"/>
      <c r="H95" s="353">
        <f>+B95*G95</f>
        <v>0</v>
      </c>
    </row>
    <row r="96" spans="1:8" ht="12.75">
      <c r="A96" s="3"/>
      <c r="B96" s="152">
        <v>0.08</v>
      </c>
      <c r="C96" s="351"/>
      <c r="D96" s="353">
        <f t="shared" si="6"/>
        <v>0</v>
      </c>
      <c r="E96" s="356"/>
      <c r="F96" s="201"/>
      <c r="G96" s="351"/>
      <c r="H96" s="353">
        <f>+B96*G96</f>
        <v>0</v>
      </c>
    </row>
    <row r="97" spans="1:8" ht="12.75">
      <c r="A97" s="3"/>
      <c r="B97" s="152">
        <v>0.08</v>
      </c>
      <c r="C97" s="351"/>
      <c r="D97" s="353">
        <f t="shared" si="6"/>
        <v>0</v>
      </c>
      <c r="E97" s="356"/>
      <c r="F97" s="201"/>
      <c r="G97" s="351"/>
      <c r="H97" s="353">
        <f>+B97*G97</f>
        <v>0</v>
      </c>
    </row>
    <row r="98" spans="1:8" ht="12.75">
      <c r="A98" s="3"/>
      <c r="B98" s="152"/>
      <c r="C98" s="351"/>
      <c r="D98" s="351"/>
      <c r="E98" s="356"/>
      <c r="F98" s="201"/>
      <c r="G98" s="351"/>
      <c r="H98" s="351"/>
    </row>
    <row r="99" spans="1:8" ht="12.75">
      <c r="A99" s="153" t="s">
        <v>344</v>
      </c>
      <c r="B99" s="154"/>
      <c r="C99" s="353">
        <f>SUM(C89:C98)</f>
        <v>0</v>
      </c>
      <c r="D99" s="353">
        <f>SUM(D89:D98)</f>
        <v>0</v>
      </c>
      <c r="E99" s="356"/>
      <c r="F99" s="201"/>
      <c r="G99" s="353">
        <f>SUM(G89:G98)</f>
        <v>0</v>
      </c>
      <c r="H99" s="353">
        <f>SUM(H89:H98)</f>
        <v>0</v>
      </c>
    </row>
    <row r="100" spans="1:8" ht="12.75">
      <c r="A100" s="4"/>
      <c r="B100" s="152"/>
      <c r="C100" s="351"/>
      <c r="D100" s="351"/>
      <c r="E100" s="356"/>
      <c r="F100" s="201"/>
      <c r="G100" s="351"/>
      <c r="H100" s="351"/>
    </row>
    <row r="101" spans="1:8" ht="25.5">
      <c r="A101" s="308" t="s">
        <v>345</v>
      </c>
      <c r="B101" s="152"/>
      <c r="C101" s="351"/>
      <c r="D101" s="351"/>
      <c r="E101" s="356"/>
      <c r="F101" s="141"/>
      <c r="G101" s="351"/>
      <c r="H101" s="351"/>
    </row>
    <row r="102" spans="1:8" ht="12.75">
      <c r="A102" s="4"/>
      <c r="B102" s="152"/>
      <c r="C102" s="351"/>
      <c r="D102" s="351"/>
      <c r="E102" s="356"/>
      <c r="F102" s="141"/>
      <c r="G102" s="351"/>
      <c r="H102" s="351"/>
    </row>
    <row r="103" spans="1:8" s="148" customFormat="1" ht="15.75">
      <c r="A103" s="5" t="s">
        <v>260</v>
      </c>
      <c r="B103" s="152"/>
      <c r="C103" s="351"/>
      <c r="D103" s="351"/>
      <c r="E103" s="356"/>
      <c r="F103" s="201"/>
      <c r="G103" s="351"/>
      <c r="H103" s="351"/>
    </row>
    <row r="104" spans="1:8" ht="12.75">
      <c r="A104" s="136"/>
      <c r="B104" s="143"/>
      <c r="C104" s="351"/>
      <c r="D104" s="353">
        <f>+C104*B104</f>
        <v>0</v>
      </c>
      <c r="E104" s="356"/>
      <c r="F104" s="201"/>
      <c r="G104" s="351"/>
      <c r="H104" s="353">
        <f>+B104*G104</f>
        <v>0</v>
      </c>
    </row>
    <row r="105" spans="1:8" ht="12.75">
      <c r="A105" s="136"/>
      <c r="B105" s="143"/>
      <c r="C105" s="351"/>
      <c r="D105" s="353">
        <f>+C105*B105</f>
        <v>0</v>
      </c>
      <c r="E105" s="356"/>
      <c r="F105" s="141"/>
      <c r="G105" s="351"/>
      <c r="H105" s="353">
        <f>+B105*G105</f>
        <v>0</v>
      </c>
    </row>
    <row r="106" spans="1:8" ht="12.75">
      <c r="A106" s="153" t="s">
        <v>366</v>
      </c>
      <c r="B106" s="154"/>
      <c r="C106" s="353">
        <f>SUM(C104:C105)</f>
        <v>0</v>
      </c>
      <c r="D106" s="353">
        <f>SUM(D104:D105)</f>
        <v>0</v>
      </c>
      <c r="E106" s="356"/>
      <c r="F106" s="141"/>
      <c r="G106" s="353">
        <f>SUM(G104:G105)</f>
        <v>0</v>
      </c>
      <c r="H106" s="353">
        <f>SUM(H104:H105)</f>
        <v>0</v>
      </c>
    </row>
    <row r="107" spans="1:8" ht="12.75">
      <c r="A107" s="136"/>
      <c r="B107" s="143"/>
      <c r="C107" s="351"/>
      <c r="D107" s="351"/>
      <c r="E107" s="356"/>
      <c r="F107" s="141"/>
      <c r="G107" s="351"/>
      <c r="H107" s="351"/>
    </row>
    <row r="108" spans="1:8" ht="12.75">
      <c r="A108" s="147"/>
      <c r="B108" s="143"/>
      <c r="C108" s="351"/>
      <c r="D108" s="351"/>
      <c r="E108" s="356"/>
      <c r="F108" s="141"/>
      <c r="G108" s="351"/>
      <c r="H108" s="351"/>
    </row>
    <row r="109" spans="1:8" ht="12.75">
      <c r="A109" s="204" t="s">
        <v>155</v>
      </c>
      <c r="B109" s="316"/>
      <c r="C109" s="349"/>
      <c r="D109" s="349"/>
      <c r="E109" s="356"/>
      <c r="F109" s="141"/>
      <c r="G109" s="349"/>
      <c r="H109" s="349"/>
    </row>
    <row r="110" spans="1:8" ht="12.75">
      <c r="A110" s="200" t="s">
        <v>29</v>
      </c>
      <c r="B110" s="143">
        <v>0</v>
      </c>
      <c r="C110" s="361"/>
      <c r="D110" s="353">
        <f>+C110*B110</f>
        <v>0</v>
      </c>
      <c r="E110" s="356"/>
      <c r="F110" s="141"/>
      <c r="G110" s="351"/>
      <c r="H110" s="353">
        <f>+B110*G110</f>
        <v>0</v>
      </c>
    </row>
    <row r="111" spans="1:8" ht="12.75">
      <c r="A111" s="200" t="s">
        <v>162</v>
      </c>
      <c r="B111" s="143">
        <v>0.1</v>
      </c>
      <c r="C111" s="361"/>
      <c r="D111" s="353">
        <f>+C111*B111</f>
        <v>0</v>
      </c>
      <c r="E111" s="356"/>
      <c r="F111" s="141"/>
      <c r="G111" s="351"/>
      <c r="H111" s="353">
        <f>+B111*G111</f>
        <v>0</v>
      </c>
    </row>
    <row r="112" spans="1:8" ht="25.5">
      <c r="A112" s="362" t="s">
        <v>346</v>
      </c>
      <c r="B112" s="143">
        <v>0.2</v>
      </c>
      <c r="C112" s="361"/>
      <c r="D112" s="353">
        <f>+C112*B112</f>
        <v>0</v>
      </c>
      <c r="E112" s="350"/>
      <c r="F112" s="141"/>
      <c r="G112" s="351"/>
      <c r="H112" s="353">
        <f>+B112*G112</f>
        <v>0</v>
      </c>
    </row>
    <row r="113" spans="1:8" ht="15.75">
      <c r="A113" s="204" t="s">
        <v>367</v>
      </c>
      <c r="B113" s="142"/>
      <c r="C113" s="353">
        <f>SUM(C110:C112)</f>
        <v>0</v>
      </c>
      <c r="D113" s="353">
        <f>SUM(D110:D112)</f>
        <v>0</v>
      </c>
      <c r="E113" s="363"/>
      <c r="F113" s="209"/>
      <c r="G113" s="353">
        <f>SUM(G110:G112)</f>
        <v>0</v>
      </c>
      <c r="H113" s="353">
        <f>SUM(H110:H112)</f>
        <v>0</v>
      </c>
    </row>
    <row r="114" spans="1:8" ht="12.75">
      <c r="A114" s="200"/>
      <c r="B114" s="203"/>
      <c r="C114" s="361"/>
      <c r="D114" s="361"/>
      <c r="E114" s="141"/>
      <c r="F114" s="141"/>
      <c r="G114" s="361"/>
      <c r="H114" s="361"/>
    </row>
    <row r="115" spans="1:8" ht="12.75">
      <c r="A115" s="205" t="s">
        <v>96</v>
      </c>
      <c r="B115" s="154"/>
      <c r="C115" s="364">
        <f>SUM(C10,C60,C86,C99,C106,C113)</f>
        <v>0</v>
      </c>
      <c r="D115" s="301"/>
      <c r="E115" s="141"/>
      <c r="F115" s="141"/>
      <c r="G115" s="364">
        <f>SUM(G10,G60,G86,G99,G106,G113)</f>
        <v>0</v>
      </c>
      <c r="H115" s="364">
        <f>SUM(H10,H60,H86,H99,H106,H113)</f>
        <v>0</v>
      </c>
    </row>
    <row r="116" spans="1:8" ht="15.75">
      <c r="A116" s="206" t="s">
        <v>261</v>
      </c>
      <c r="B116" s="207"/>
      <c r="C116" s="365"/>
      <c r="D116" s="366">
        <f>SUM(D10,D60,D86,D99,D106,D113)</f>
        <v>0</v>
      </c>
      <c r="E116" s="141"/>
      <c r="F116" s="141"/>
      <c r="G116" s="365"/>
      <c r="H116" s="277">
        <f>+D116-H115</f>
        <v>0</v>
      </c>
    </row>
    <row r="117" spans="1:8" ht="15.75">
      <c r="A117" s="367"/>
      <c r="B117" s="368"/>
      <c r="C117" s="369"/>
      <c r="D117" s="80"/>
      <c r="E117" s="141"/>
      <c r="F117" s="141"/>
      <c r="G117" s="370"/>
      <c r="H117" s="370"/>
    </row>
    <row r="118" spans="1:8" ht="15.75">
      <c r="A118" s="367"/>
      <c r="B118" s="368"/>
      <c r="C118" s="369"/>
      <c r="D118" s="80"/>
      <c r="E118" s="141"/>
      <c r="F118" s="141"/>
      <c r="G118" s="370"/>
      <c r="H118" s="370"/>
    </row>
    <row r="119" spans="1:8" ht="15.75">
      <c r="A119" s="367"/>
      <c r="B119" s="368"/>
      <c r="C119" s="369"/>
      <c r="D119" s="80"/>
      <c r="E119" s="141"/>
      <c r="F119" s="141"/>
      <c r="G119" s="370"/>
      <c r="H119" s="370"/>
    </row>
    <row r="120" spans="1:8" s="148" customFormat="1" ht="15" customHeight="1">
      <c r="A120" s="367"/>
      <c r="B120" s="368"/>
      <c r="C120" s="369"/>
      <c r="D120" s="80"/>
      <c r="E120" s="141"/>
      <c r="F120" s="141"/>
      <c r="G120" s="370"/>
      <c r="H120" s="370"/>
    </row>
    <row r="121" spans="1:8" ht="15" customHeight="1">
      <c r="A121" s="2" t="s">
        <v>148</v>
      </c>
      <c r="B121" s="148"/>
      <c r="C121" s="371"/>
      <c r="D121" s="372"/>
      <c r="E121" s="139"/>
      <c r="G121" s="370"/>
      <c r="H121" s="370"/>
    </row>
    <row r="122" spans="1:8" ht="15" customHeight="1">
      <c r="A122" s="156" t="s">
        <v>262</v>
      </c>
      <c r="C122" s="531"/>
      <c r="D122" s="532"/>
      <c r="E122" s="139"/>
      <c r="G122" s="370"/>
      <c r="H122" s="370"/>
    </row>
    <row r="123" spans="1:8" ht="15" customHeight="1">
      <c r="A123" s="157" t="s">
        <v>502</v>
      </c>
      <c r="C123" s="533"/>
      <c r="D123" s="534"/>
      <c r="E123" s="158"/>
      <c r="F123" s="158"/>
      <c r="G123" s="373"/>
      <c r="H123" s="373"/>
    </row>
    <row r="124" spans="1:8" ht="27.75" customHeight="1">
      <c r="A124" s="567" t="s">
        <v>503</v>
      </c>
      <c r="B124" s="567"/>
      <c r="C124" s="567"/>
      <c r="D124" s="567"/>
      <c r="E124" s="567"/>
      <c r="F124" s="210"/>
      <c r="G124" s="374"/>
      <c r="H124" s="374"/>
    </row>
    <row r="125" spans="1:8" ht="34.5" customHeight="1">
      <c r="A125" s="560" t="s">
        <v>347</v>
      </c>
      <c r="B125" s="560"/>
      <c r="C125" s="560"/>
      <c r="D125" s="560"/>
      <c r="E125" s="158"/>
      <c r="F125" s="158"/>
      <c r="G125" s="373"/>
      <c r="H125" s="373"/>
    </row>
    <row r="126" spans="1:8" ht="29.25" customHeight="1">
      <c r="A126" s="560" t="s">
        <v>348</v>
      </c>
      <c r="B126" s="560"/>
      <c r="C126" s="560"/>
      <c r="D126" s="560"/>
      <c r="E126" s="158"/>
      <c r="F126" s="158"/>
      <c r="G126" s="373"/>
      <c r="H126" s="373"/>
    </row>
    <row r="127" spans="1:8" ht="19.5" customHeight="1">
      <c r="A127" s="569" t="s">
        <v>504</v>
      </c>
      <c r="B127" s="569"/>
      <c r="C127" s="569"/>
      <c r="D127" s="569"/>
      <c r="E127" s="158"/>
      <c r="F127" s="158"/>
      <c r="G127" s="373"/>
      <c r="H127" s="373"/>
    </row>
    <row r="128" spans="1:8" ht="28.5" customHeight="1">
      <c r="A128" s="561" t="s">
        <v>349</v>
      </c>
      <c r="B128" s="570"/>
      <c r="C128" s="570"/>
      <c r="D128" s="570"/>
      <c r="E128" s="139"/>
      <c r="G128" s="370"/>
      <c r="H128" s="370"/>
    </row>
    <row r="129" spans="1:8" ht="28.5" customHeight="1">
      <c r="A129" s="568" t="s">
        <v>350</v>
      </c>
      <c r="B129" s="568"/>
      <c r="C129" s="568"/>
      <c r="D129" s="568"/>
      <c r="E129" s="139"/>
      <c r="G129" s="370"/>
      <c r="H129" s="370"/>
    </row>
    <row r="130" spans="1:8" ht="30" customHeight="1">
      <c r="A130" s="568" t="s">
        <v>310</v>
      </c>
      <c r="B130" s="568"/>
      <c r="C130" s="568"/>
      <c r="D130" s="568"/>
      <c r="E130" s="211"/>
      <c r="F130" s="211"/>
      <c r="G130" s="375"/>
      <c r="H130" s="375"/>
    </row>
    <row r="131" spans="1:8" ht="15.75">
      <c r="A131" s="156" t="s">
        <v>311</v>
      </c>
      <c r="C131" s="532"/>
      <c r="D131" s="532"/>
      <c r="E131" s="139"/>
      <c r="G131" s="370"/>
      <c r="H131" s="370"/>
    </row>
    <row r="132" spans="3:7" ht="12.75">
      <c r="C132" s="155"/>
      <c r="G132" s="155"/>
    </row>
    <row r="133" spans="3:7" ht="12.75">
      <c r="C133" s="155"/>
      <c r="G133" s="155"/>
    </row>
    <row r="134" spans="3:7" ht="12.75">
      <c r="C134" s="155"/>
      <c r="G134" s="155"/>
    </row>
    <row r="135" spans="3:7" ht="12.75">
      <c r="C135" s="155"/>
      <c r="G135" s="155"/>
    </row>
    <row r="136" spans="3:7" ht="12.75">
      <c r="C136" s="155"/>
      <c r="G136" s="155"/>
    </row>
    <row r="137" spans="3:7" ht="12.75">
      <c r="C137" s="155"/>
      <c r="G137" s="155"/>
    </row>
    <row r="138" spans="3:7" ht="12.75">
      <c r="C138" s="155"/>
      <c r="G138" s="155"/>
    </row>
    <row r="139" spans="3:7" ht="12.75">
      <c r="C139" s="155"/>
      <c r="G139" s="155"/>
    </row>
    <row r="140" spans="3:7" ht="12.75">
      <c r="C140" s="155"/>
      <c r="G140" s="155"/>
    </row>
    <row r="141" spans="3:7" ht="12.75">
      <c r="C141" s="155"/>
      <c r="G141" s="155"/>
    </row>
    <row r="142" spans="3:7" ht="12.75">
      <c r="C142" s="155"/>
      <c r="G142" s="155"/>
    </row>
    <row r="143" spans="3:7" ht="12.75">
      <c r="C143" s="155"/>
      <c r="G143" s="155"/>
    </row>
    <row r="144" spans="3:7" ht="12.75">
      <c r="C144" s="155"/>
      <c r="G144" s="155"/>
    </row>
    <row r="145" spans="3:7" ht="12.75">
      <c r="C145" s="155"/>
      <c r="G145" s="155"/>
    </row>
    <row r="146" spans="3:7" ht="12.75">
      <c r="C146" s="155"/>
      <c r="G146" s="155"/>
    </row>
    <row r="147" spans="3:7" ht="12.75">
      <c r="C147" s="155"/>
      <c r="G147" s="155"/>
    </row>
    <row r="148" spans="3:7" ht="12.75">
      <c r="C148" s="155"/>
      <c r="G148" s="155"/>
    </row>
    <row r="149" spans="3:7" ht="12.75">
      <c r="C149" s="155"/>
      <c r="G149" s="155"/>
    </row>
    <row r="150" spans="3:7" ht="12.75">
      <c r="C150" s="155"/>
      <c r="G150" s="155"/>
    </row>
    <row r="151" spans="3:7" ht="12.75">
      <c r="C151" s="155"/>
      <c r="G151" s="155"/>
    </row>
    <row r="152" spans="3:7" ht="12.75">
      <c r="C152" s="155"/>
      <c r="G152" s="155"/>
    </row>
    <row r="153" spans="3:7" ht="12.75">
      <c r="C153" s="155"/>
      <c r="G153" s="155"/>
    </row>
    <row r="154" spans="3:7" ht="12.75">
      <c r="C154" s="155"/>
      <c r="G154" s="155"/>
    </row>
    <row r="155" spans="3:7" ht="12.75">
      <c r="C155" s="155"/>
      <c r="G155" s="155"/>
    </row>
    <row r="156" spans="3:7" ht="12.75">
      <c r="C156" s="155"/>
      <c r="G156" s="155"/>
    </row>
    <row r="157" spans="3:7" ht="12.75">
      <c r="C157" s="155"/>
      <c r="G157" s="155"/>
    </row>
    <row r="158" spans="3:7" ht="12.75">
      <c r="C158" s="155"/>
      <c r="G158" s="155"/>
    </row>
    <row r="159" spans="3:7" ht="12.75">
      <c r="C159" s="155"/>
      <c r="G159" s="155"/>
    </row>
    <row r="160" spans="3:7" ht="12.75">
      <c r="C160" s="155"/>
      <c r="G160" s="155"/>
    </row>
    <row r="161" spans="3:7" ht="12.75">
      <c r="C161" s="155"/>
      <c r="G161" s="155"/>
    </row>
    <row r="162" spans="3:7" ht="12.75">
      <c r="C162" s="155"/>
      <c r="G162" s="155"/>
    </row>
    <row r="163" spans="3:7" ht="12.75">
      <c r="C163" s="155"/>
      <c r="G163" s="155"/>
    </row>
    <row r="164" spans="3:7" ht="12.75">
      <c r="C164" s="155"/>
      <c r="G164" s="155"/>
    </row>
    <row r="165" spans="3:7" ht="12.75">
      <c r="C165" s="155"/>
      <c r="G165" s="155"/>
    </row>
    <row r="166" spans="3:7" ht="12.75">
      <c r="C166" s="155"/>
      <c r="G166" s="155"/>
    </row>
    <row r="167" spans="3:7" ht="12.75">
      <c r="C167" s="155"/>
      <c r="G167" s="155"/>
    </row>
    <row r="168" spans="3:7" ht="12.75">
      <c r="C168" s="155"/>
      <c r="G168" s="155"/>
    </row>
    <row r="169" spans="3:7" ht="12.75">
      <c r="C169" s="155"/>
      <c r="G169" s="155"/>
    </row>
    <row r="170" spans="3:7" ht="12.75">
      <c r="C170" s="155"/>
      <c r="G170" s="155"/>
    </row>
    <row r="171" spans="3:7" ht="12.75">
      <c r="C171" s="155"/>
      <c r="G171" s="155"/>
    </row>
    <row r="172" spans="3:7" ht="12.75">
      <c r="C172" s="155"/>
      <c r="G172" s="155"/>
    </row>
    <row r="173" spans="3:7" ht="12.75">
      <c r="C173" s="155"/>
      <c r="G173" s="155"/>
    </row>
    <row r="174" spans="3:7" ht="12.75">
      <c r="C174" s="155"/>
      <c r="G174" s="155"/>
    </row>
    <row r="175" spans="3:7" ht="12.75">
      <c r="C175" s="155"/>
      <c r="G175" s="155"/>
    </row>
    <row r="176" spans="3:7" ht="12.75">
      <c r="C176" s="155"/>
      <c r="G176" s="155"/>
    </row>
    <row r="177" spans="3:7" ht="12.75">
      <c r="C177" s="155"/>
      <c r="G177" s="155"/>
    </row>
    <row r="178" spans="3:7" ht="12.75">
      <c r="C178" s="155"/>
      <c r="G178" s="155"/>
    </row>
    <row r="179" spans="3:7" ht="12.75">
      <c r="C179" s="155"/>
      <c r="G179" s="155"/>
    </row>
    <row r="180" spans="3:7" ht="12.75">
      <c r="C180" s="155"/>
      <c r="G180" s="155"/>
    </row>
    <row r="181" spans="3:7" ht="12.75">
      <c r="C181" s="155"/>
      <c r="G181" s="155"/>
    </row>
    <row r="182" spans="3:7" ht="12.75">
      <c r="C182" s="155"/>
      <c r="G182" s="155"/>
    </row>
    <row r="183" spans="3:7" ht="12.75">
      <c r="C183" s="155"/>
      <c r="G183" s="155"/>
    </row>
    <row r="184" spans="3:7" ht="12.75">
      <c r="C184" s="155"/>
      <c r="G184" s="155"/>
    </row>
    <row r="185" spans="3:7" ht="12.75">
      <c r="C185" s="155"/>
      <c r="G185" s="155"/>
    </row>
    <row r="186" spans="3:7" ht="12.75">
      <c r="C186" s="155"/>
      <c r="G186" s="155"/>
    </row>
    <row r="187" spans="3:7" ht="12.75">
      <c r="C187" s="155"/>
      <c r="G187" s="155"/>
    </row>
    <row r="188" spans="3:7" ht="12.75">
      <c r="C188" s="155"/>
      <c r="G188" s="155"/>
    </row>
    <row r="189" spans="3:7" ht="12.75">
      <c r="C189" s="155"/>
      <c r="G189" s="155"/>
    </row>
    <row r="190" spans="3:7" ht="12.75">
      <c r="C190" s="155"/>
      <c r="G190" s="155"/>
    </row>
    <row r="191" spans="3:7" ht="12.75">
      <c r="C191" s="155"/>
      <c r="G191" s="155"/>
    </row>
    <row r="192" spans="3:7" ht="12.75">
      <c r="C192" s="155"/>
      <c r="G192" s="155"/>
    </row>
    <row r="193" spans="3:7" ht="12.75">
      <c r="C193" s="155"/>
      <c r="G193" s="155"/>
    </row>
    <row r="194" spans="3:7" ht="12.75">
      <c r="C194" s="155"/>
      <c r="G194" s="155"/>
    </row>
    <row r="195" spans="3:7" ht="12.75">
      <c r="C195" s="155"/>
      <c r="G195" s="155"/>
    </row>
    <row r="196" spans="3:7" ht="12.75">
      <c r="C196" s="155"/>
      <c r="G196" s="155"/>
    </row>
    <row r="197" spans="3:7" ht="12.75">
      <c r="C197" s="155"/>
      <c r="G197" s="155"/>
    </row>
    <row r="198" spans="3:7" ht="12.75">
      <c r="C198" s="155"/>
      <c r="G198" s="155"/>
    </row>
    <row r="199" spans="3:7" ht="12.75">
      <c r="C199" s="155"/>
      <c r="G199" s="155"/>
    </row>
    <row r="200" spans="3:7" ht="12.75">
      <c r="C200" s="155"/>
      <c r="G200" s="155"/>
    </row>
    <row r="201" spans="3:7" ht="12.75">
      <c r="C201" s="155"/>
      <c r="G201" s="155"/>
    </row>
    <row r="202" spans="3:7" ht="12.75">
      <c r="C202" s="155"/>
      <c r="G202" s="155"/>
    </row>
    <row r="203" spans="3:7" ht="12.75">
      <c r="C203" s="155"/>
      <c r="G203" s="155"/>
    </row>
    <row r="204" spans="3:7" ht="12.75">
      <c r="C204" s="155"/>
      <c r="G204" s="155"/>
    </row>
    <row r="205" spans="3:7" ht="12.75">
      <c r="C205" s="155"/>
      <c r="G205" s="155"/>
    </row>
    <row r="206" spans="3:7" ht="12.75">
      <c r="C206" s="155"/>
      <c r="G206" s="155"/>
    </row>
    <row r="207" spans="3:7" ht="12.75">
      <c r="C207" s="155"/>
      <c r="G207" s="155"/>
    </row>
    <row r="208" spans="3:7" ht="12.75">
      <c r="C208" s="155"/>
      <c r="G208" s="155"/>
    </row>
    <row r="209" spans="3:7" ht="12.75">
      <c r="C209" s="155"/>
      <c r="G209" s="155"/>
    </row>
    <row r="210" spans="3:7" ht="12.75">
      <c r="C210" s="155"/>
      <c r="G210" s="155"/>
    </row>
    <row r="211" spans="3:7" ht="12.75">
      <c r="C211" s="155"/>
      <c r="G211" s="155"/>
    </row>
    <row r="212" spans="3:7" ht="12.75">
      <c r="C212" s="155"/>
      <c r="G212" s="155"/>
    </row>
    <row r="213" spans="3:7" ht="12.75">
      <c r="C213" s="155"/>
      <c r="G213" s="155"/>
    </row>
    <row r="214" spans="3:7" ht="12.75">
      <c r="C214" s="155"/>
      <c r="G214" s="155"/>
    </row>
    <row r="215" spans="3:7" ht="12.75">
      <c r="C215" s="155"/>
      <c r="G215" s="155"/>
    </row>
    <row r="216" spans="3:7" ht="12.75">
      <c r="C216" s="155"/>
      <c r="G216" s="155"/>
    </row>
    <row r="217" spans="3:7" ht="12.75">
      <c r="C217" s="155"/>
      <c r="G217" s="155"/>
    </row>
    <row r="218" spans="3:7" ht="12.75">
      <c r="C218" s="155"/>
      <c r="G218" s="155"/>
    </row>
    <row r="219" spans="3:7" ht="12.75">
      <c r="C219" s="155"/>
      <c r="G219" s="155"/>
    </row>
    <row r="220" spans="3:7" ht="12.75">
      <c r="C220" s="155"/>
      <c r="G220" s="155"/>
    </row>
    <row r="221" spans="3:7" ht="12.75">
      <c r="C221" s="155"/>
      <c r="G221" s="155"/>
    </row>
    <row r="222" spans="3:7" ht="12.75">
      <c r="C222" s="155"/>
      <c r="G222" s="155"/>
    </row>
    <row r="223" spans="3:7" ht="12.75">
      <c r="C223" s="155"/>
      <c r="G223" s="155"/>
    </row>
    <row r="224" spans="3:7" ht="12.75">
      <c r="C224" s="155"/>
      <c r="G224" s="155"/>
    </row>
    <row r="225" spans="3:7" ht="12.75">
      <c r="C225" s="155"/>
      <c r="G225" s="155"/>
    </row>
    <row r="226" spans="3:7" ht="12.75">
      <c r="C226" s="155"/>
      <c r="G226" s="155"/>
    </row>
    <row r="227" spans="3:7" ht="12.75">
      <c r="C227" s="155"/>
      <c r="G227" s="155"/>
    </row>
    <row r="228" spans="3:7" ht="12.75">
      <c r="C228" s="155"/>
      <c r="G228" s="155"/>
    </row>
    <row r="229" spans="3:7" ht="12.75">
      <c r="C229" s="155"/>
      <c r="G229" s="155"/>
    </row>
    <row r="230" spans="3:7" ht="12.75">
      <c r="C230" s="155"/>
      <c r="G230" s="155"/>
    </row>
    <row r="231" spans="3:7" ht="12.75">
      <c r="C231" s="155"/>
      <c r="G231" s="155"/>
    </row>
    <row r="232" spans="3:7" ht="12.75">
      <c r="C232" s="155"/>
      <c r="G232" s="155"/>
    </row>
    <row r="233" spans="3:7" ht="12.75">
      <c r="C233" s="155"/>
      <c r="G233" s="155"/>
    </row>
    <row r="234" spans="3:7" ht="12.75">
      <c r="C234" s="155"/>
      <c r="G234" s="155"/>
    </row>
    <row r="235" spans="3:7" ht="12.75">
      <c r="C235" s="155"/>
      <c r="G235" s="155"/>
    </row>
    <row r="236" spans="3:7" ht="12.75">
      <c r="C236" s="155"/>
      <c r="G236" s="155"/>
    </row>
    <row r="237" spans="3:7" ht="12.75">
      <c r="C237" s="155"/>
      <c r="G237" s="155"/>
    </row>
    <row r="238" spans="3:7" ht="12.75">
      <c r="C238" s="155"/>
      <c r="G238" s="155"/>
    </row>
    <row r="239" spans="3:7" ht="12.75">
      <c r="C239" s="155"/>
      <c r="G239" s="155"/>
    </row>
    <row r="240" spans="3:7" ht="12.75">
      <c r="C240" s="155"/>
      <c r="G240" s="155"/>
    </row>
    <row r="241" spans="3:7" ht="12.75">
      <c r="C241" s="155"/>
      <c r="G241" s="155"/>
    </row>
    <row r="242" spans="3:7" ht="12.75">
      <c r="C242" s="155"/>
      <c r="G242" s="155"/>
    </row>
    <row r="243" spans="3:7" ht="12.75">
      <c r="C243" s="155"/>
      <c r="G243" s="155"/>
    </row>
    <row r="244" spans="3:7" ht="12.75">
      <c r="C244" s="155"/>
      <c r="G244" s="155"/>
    </row>
    <row r="245" spans="3:7" ht="12.75">
      <c r="C245" s="155"/>
      <c r="G245" s="155"/>
    </row>
    <row r="246" spans="3:7" ht="12.75">
      <c r="C246" s="155"/>
      <c r="G246" s="155"/>
    </row>
    <row r="247" spans="3:7" ht="12.75">
      <c r="C247" s="155"/>
      <c r="G247" s="155"/>
    </row>
    <row r="248" spans="3:7" ht="12.75">
      <c r="C248" s="155"/>
      <c r="G248" s="155"/>
    </row>
    <row r="249" spans="3:7" ht="12.75">
      <c r="C249" s="155"/>
      <c r="G249" s="155"/>
    </row>
    <row r="250" spans="3:7" ht="12.75">
      <c r="C250" s="155"/>
      <c r="G250" s="155"/>
    </row>
    <row r="251" spans="3:7" ht="12.75">
      <c r="C251" s="155"/>
      <c r="G251" s="155"/>
    </row>
    <row r="252" spans="3:7" ht="12.75">
      <c r="C252" s="155"/>
      <c r="G252" s="155"/>
    </row>
    <row r="253" spans="3:7" ht="12.75">
      <c r="C253" s="155"/>
      <c r="G253" s="155"/>
    </row>
    <row r="254" spans="3:7" ht="12.75">
      <c r="C254" s="155"/>
      <c r="G254" s="155"/>
    </row>
    <row r="255" spans="3:7" ht="12.75">
      <c r="C255" s="155"/>
      <c r="G255" s="155"/>
    </row>
    <row r="256" spans="3:7" ht="12.75">
      <c r="C256" s="155"/>
      <c r="G256" s="155"/>
    </row>
    <row r="257" spans="3:7" ht="12.75">
      <c r="C257" s="155"/>
      <c r="G257" s="155"/>
    </row>
    <row r="258" spans="3:7" ht="12.75">
      <c r="C258" s="155"/>
      <c r="G258" s="155"/>
    </row>
    <row r="259" spans="3:7" ht="12.75">
      <c r="C259" s="155"/>
      <c r="G259" s="155"/>
    </row>
    <row r="260" spans="3:7" ht="12.75">
      <c r="C260" s="155"/>
      <c r="G260" s="155"/>
    </row>
    <row r="261" spans="3:7" ht="12.75">
      <c r="C261" s="155"/>
      <c r="G261" s="155"/>
    </row>
    <row r="262" spans="3:7" ht="12.75">
      <c r="C262" s="155"/>
      <c r="G262" s="155"/>
    </row>
    <row r="263" spans="3:7" ht="12.75">
      <c r="C263" s="155"/>
      <c r="G263" s="155"/>
    </row>
    <row r="264" spans="3:7" ht="12.75">
      <c r="C264" s="155"/>
      <c r="G264" s="155"/>
    </row>
    <row r="265" spans="3:7" ht="12.75">
      <c r="C265" s="155"/>
      <c r="G265" s="155"/>
    </row>
    <row r="266" spans="3:7" ht="12.75">
      <c r="C266" s="155"/>
      <c r="G266" s="155"/>
    </row>
    <row r="267" spans="3:7" ht="12.75">
      <c r="C267" s="155"/>
      <c r="G267" s="155"/>
    </row>
    <row r="268" spans="3:7" ht="12.75">
      <c r="C268" s="155"/>
      <c r="G268" s="155"/>
    </row>
    <row r="269" spans="3:7" ht="12.75">
      <c r="C269" s="155"/>
      <c r="G269" s="155"/>
    </row>
    <row r="270" spans="3:7" ht="12.75">
      <c r="C270" s="155"/>
      <c r="G270" s="155"/>
    </row>
    <row r="271" spans="3:7" ht="12.75">
      <c r="C271" s="155"/>
      <c r="G271" s="155"/>
    </row>
    <row r="272" spans="3:7" ht="12.75">
      <c r="C272" s="155"/>
      <c r="G272" s="155"/>
    </row>
    <row r="273" spans="3:7" ht="12.75">
      <c r="C273" s="155"/>
      <c r="G273" s="155"/>
    </row>
    <row r="274" spans="3:7" ht="12.75">
      <c r="C274" s="155"/>
      <c r="G274" s="155"/>
    </row>
    <row r="275" spans="3:7" ht="12.75">
      <c r="C275" s="155"/>
      <c r="G275" s="155"/>
    </row>
    <row r="276" spans="3:7" ht="12.75">
      <c r="C276" s="155"/>
      <c r="G276" s="155"/>
    </row>
    <row r="277" spans="3:7" ht="12.75">
      <c r="C277" s="155"/>
      <c r="G277" s="155"/>
    </row>
    <row r="278" spans="3:7" ht="12.75">
      <c r="C278" s="155"/>
      <c r="G278" s="155"/>
    </row>
    <row r="279" spans="3:7" ht="12.75">
      <c r="C279" s="155"/>
      <c r="G279" s="155"/>
    </row>
    <row r="280" spans="3:7" ht="12.75">
      <c r="C280" s="155"/>
      <c r="G280" s="155"/>
    </row>
    <row r="281" spans="3:7" ht="12.75">
      <c r="C281" s="155"/>
      <c r="G281" s="155"/>
    </row>
    <row r="282" spans="3:7" ht="12.75">
      <c r="C282" s="155"/>
      <c r="G282" s="155"/>
    </row>
    <row r="283" spans="3:7" ht="12.75">
      <c r="C283" s="155"/>
      <c r="G283" s="155"/>
    </row>
    <row r="284" spans="3:7" ht="12.75">
      <c r="C284" s="155"/>
      <c r="G284" s="155"/>
    </row>
    <row r="285" spans="3:7" ht="12.75">
      <c r="C285" s="155"/>
      <c r="G285" s="155"/>
    </row>
    <row r="286" spans="3:7" ht="12.75">
      <c r="C286" s="155"/>
      <c r="G286" s="155"/>
    </row>
    <row r="287" spans="3:7" ht="12.75">
      <c r="C287" s="155"/>
      <c r="G287" s="155"/>
    </row>
    <row r="288" spans="3:7" ht="12.75">
      <c r="C288" s="155"/>
      <c r="G288" s="155"/>
    </row>
    <row r="289" spans="3:7" ht="12.75">
      <c r="C289" s="155"/>
      <c r="G289" s="155"/>
    </row>
    <row r="290" spans="3:7" ht="12.75">
      <c r="C290" s="155"/>
      <c r="G290" s="155"/>
    </row>
    <row r="291" spans="3:7" ht="12.75">
      <c r="C291" s="155"/>
      <c r="G291" s="155"/>
    </row>
    <row r="292" spans="3:7" ht="12.75">
      <c r="C292" s="155"/>
      <c r="G292" s="155"/>
    </row>
    <row r="293" spans="3:7" ht="12.75">
      <c r="C293" s="155"/>
      <c r="G293" s="155"/>
    </row>
    <row r="294" spans="3:7" ht="12.75">
      <c r="C294" s="155"/>
      <c r="G294" s="155"/>
    </row>
    <row r="295" spans="3:7" ht="12.75">
      <c r="C295" s="155"/>
      <c r="G295" s="155"/>
    </row>
    <row r="296" spans="3:7" ht="12.75">
      <c r="C296" s="155"/>
      <c r="G296" s="155"/>
    </row>
    <row r="297" spans="3:7" ht="12.75">
      <c r="C297" s="155"/>
      <c r="G297" s="155"/>
    </row>
    <row r="298" spans="3:7" ht="12.75">
      <c r="C298" s="155"/>
      <c r="G298" s="155"/>
    </row>
    <row r="299" spans="3:7" ht="12.75">
      <c r="C299" s="155"/>
      <c r="G299" s="155"/>
    </row>
    <row r="300" spans="3:7" ht="12.75">
      <c r="C300" s="155"/>
      <c r="G300" s="155"/>
    </row>
    <row r="301" spans="3:7" ht="12.75">
      <c r="C301" s="155"/>
      <c r="G301" s="155"/>
    </row>
    <row r="302" spans="3:7" ht="12.75">
      <c r="C302" s="155"/>
      <c r="G302" s="155"/>
    </row>
    <row r="303" spans="3:7" ht="12.75">
      <c r="C303" s="155"/>
      <c r="G303" s="155"/>
    </row>
    <row r="304" spans="3:7" ht="12.75">
      <c r="C304" s="155"/>
      <c r="G304" s="155"/>
    </row>
    <row r="305" spans="3:7" ht="12.75">
      <c r="C305" s="155"/>
      <c r="G305" s="155"/>
    </row>
    <row r="306" spans="3:7" ht="12.75">
      <c r="C306" s="155"/>
      <c r="G306" s="155"/>
    </row>
    <row r="307" spans="3:7" ht="12.75">
      <c r="C307" s="155"/>
      <c r="G307" s="155"/>
    </row>
    <row r="308" spans="3:7" ht="12.75">
      <c r="C308" s="155"/>
      <c r="G308" s="155"/>
    </row>
    <row r="309" spans="3:7" ht="12.75">
      <c r="C309" s="155"/>
      <c r="G309" s="155"/>
    </row>
    <row r="310" spans="3:7" ht="12.75">
      <c r="C310" s="155"/>
      <c r="G310" s="155"/>
    </row>
    <row r="311" spans="3:7" ht="12.75">
      <c r="C311" s="155"/>
      <c r="G311" s="155"/>
    </row>
    <row r="312" spans="3:7" ht="12.75">
      <c r="C312" s="155"/>
      <c r="G312" s="155"/>
    </row>
    <row r="313" spans="3:7" ht="12.75">
      <c r="C313" s="155"/>
      <c r="G313" s="155"/>
    </row>
    <row r="314" spans="3:7" ht="12.75">
      <c r="C314" s="155"/>
      <c r="G314" s="155"/>
    </row>
    <row r="315" spans="3:7" ht="12.75">
      <c r="C315" s="155"/>
      <c r="G315" s="155"/>
    </row>
    <row r="316" spans="3:7" ht="12.75">
      <c r="C316" s="155"/>
      <c r="G316" s="155"/>
    </row>
    <row r="317" spans="3:7" ht="12.75">
      <c r="C317" s="155"/>
      <c r="G317" s="155"/>
    </row>
    <row r="318" spans="3:7" ht="12.75">
      <c r="C318" s="155"/>
      <c r="G318" s="155"/>
    </row>
    <row r="319" spans="3:7" ht="12.75">
      <c r="C319" s="155"/>
      <c r="G319" s="155"/>
    </row>
    <row r="320" spans="3:7" ht="12.75">
      <c r="C320" s="155"/>
      <c r="G320" s="155"/>
    </row>
    <row r="321" spans="3:7" ht="12.75">
      <c r="C321" s="155"/>
      <c r="G321" s="155"/>
    </row>
    <row r="322" spans="3:7" ht="12.75">
      <c r="C322" s="155"/>
      <c r="G322" s="155"/>
    </row>
    <row r="323" spans="3:7" ht="12.75">
      <c r="C323" s="155"/>
      <c r="G323" s="155"/>
    </row>
    <row r="324" spans="3:7" ht="12.75">
      <c r="C324" s="155"/>
      <c r="G324" s="155"/>
    </row>
    <row r="325" spans="3:7" ht="12.75">
      <c r="C325" s="155"/>
      <c r="G325" s="155"/>
    </row>
    <row r="326" spans="3:7" ht="12.75">
      <c r="C326" s="155"/>
      <c r="G326" s="155"/>
    </row>
    <row r="327" spans="3:7" ht="12.75">
      <c r="C327" s="155"/>
      <c r="G327" s="155"/>
    </row>
    <row r="328" spans="3:7" ht="12.75">
      <c r="C328" s="155"/>
      <c r="G328" s="155"/>
    </row>
    <row r="329" spans="3:7" ht="12.75">
      <c r="C329" s="155"/>
      <c r="G329" s="155"/>
    </row>
    <row r="330" spans="3:7" ht="12.75">
      <c r="C330" s="155"/>
      <c r="G330" s="155"/>
    </row>
    <row r="331" spans="3:7" ht="12.75">
      <c r="C331" s="155"/>
      <c r="G331" s="155"/>
    </row>
    <row r="332" spans="3:7" ht="12.75">
      <c r="C332" s="155"/>
      <c r="G332" s="155"/>
    </row>
    <row r="333" spans="3:7" ht="12.75">
      <c r="C333" s="155"/>
      <c r="G333" s="155"/>
    </row>
    <row r="334" spans="3:7" ht="12.75">
      <c r="C334" s="155"/>
      <c r="G334" s="155"/>
    </row>
    <row r="335" spans="3:7" ht="12.75">
      <c r="C335" s="155"/>
      <c r="G335" s="155"/>
    </row>
    <row r="336" spans="3:7" ht="12.75">
      <c r="C336" s="155"/>
      <c r="G336" s="155"/>
    </row>
    <row r="337" spans="3:7" ht="12.75">
      <c r="C337" s="155"/>
      <c r="G337" s="155"/>
    </row>
    <row r="338" spans="3:7" ht="12.75">
      <c r="C338" s="155"/>
      <c r="G338" s="155"/>
    </row>
    <row r="339" spans="3:7" ht="12.75">
      <c r="C339" s="155"/>
      <c r="G339" s="155"/>
    </row>
    <row r="340" spans="3:7" ht="12.75">
      <c r="C340" s="155"/>
      <c r="G340" s="155"/>
    </row>
    <row r="341" spans="3:7" ht="12.75">
      <c r="C341" s="155"/>
      <c r="G341" s="155"/>
    </row>
    <row r="342" spans="3:7" ht="12.75">
      <c r="C342" s="155"/>
      <c r="G342" s="155"/>
    </row>
    <row r="343" spans="3:7" ht="12.75">
      <c r="C343" s="155"/>
      <c r="G343" s="155"/>
    </row>
    <row r="344" spans="3:7" ht="12.75">
      <c r="C344" s="155"/>
      <c r="G344" s="155"/>
    </row>
    <row r="345" spans="3:7" ht="12.75">
      <c r="C345" s="155"/>
      <c r="G345" s="155"/>
    </row>
    <row r="346" spans="3:7" ht="12.75">
      <c r="C346" s="155"/>
      <c r="G346" s="155"/>
    </row>
    <row r="347" spans="3:7" ht="12.75">
      <c r="C347" s="155"/>
      <c r="G347" s="155"/>
    </row>
    <row r="348" spans="3:7" ht="12.75">
      <c r="C348" s="155"/>
      <c r="G348" s="155"/>
    </row>
    <row r="349" spans="3:7" ht="12.75">
      <c r="C349" s="155"/>
      <c r="G349" s="155"/>
    </row>
    <row r="350" spans="3:7" ht="12.75">
      <c r="C350" s="155"/>
      <c r="G350" s="155"/>
    </row>
    <row r="351" spans="3:7" ht="12.75">
      <c r="C351" s="155"/>
      <c r="G351" s="155"/>
    </row>
    <row r="352" spans="3:7" ht="12.75">
      <c r="C352" s="155"/>
      <c r="G352" s="155"/>
    </row>
    <row r="353" spans="3:7" ht="12.75">
      <c r="C353" s="155"/>
      <c r="G353" s="155"/>
    </row>
    <row r="354" spans="3:7" ht="12.75">
      <c r="C354" s="155"/>
      <c r="G354" s="155"/>
    </row>
    <row r="355" spans="3:7" ht="12.75">
      <c r="C355" s="155"/>
      <c r="G355" s="155"/>
    </row>
    <row r="356" spans="3:7" ht="12.75">
      <c r="C356" s="155"/>
      <c r="G356" s="155"/>
    </row>
    <row r="357" spans="3:7" ht="12.75">
      <c r="C357" s="155"/>
      <c r="G357" s="155"/>
    </row>
    <row r="358" spans="3:7" ht="12.75">
      <c r="C358" s="155"/>
      <c r="G358" s="155"/>
    </row>
    <row r="359" spans="3:7" ht="12.75">
      <c r="C359" s="155"/>
      <c r="G359" s="155"/>
    </row>
    <row r="360" spans="3:7" ht="12.75">
      <c r="C360" s="155"/>
      <c r="G360" s="155"/>
    </row>
    <row r="361" spans="3:7" ht="12.75">
      <c r="C361" s="155"/>
      <c r="G361" s="155"/>
    </row>
    <row r="362" spans="3:7" ht="12.75">
      <c r="C362" s="155"/>
      <c r="G362" s="155"/>
    </row>
    <row r="363" spans="3:7" ht="12.75">
      <c r="C363" s="155"/>
      <c r="G363" s="155"/>
    </row>
    <row r="364" spans="3:7" ht="12.75">
      <c r="C364" s="155"/>
      <c r="G364" s="155"/>
    </row>
    <row r="365" spans="3:7" ht="12.75">
      <c r="C365" s="155"/>
      <c r="G365" s="155"/>
    </row>
    <row r="366" spans="3:7" ht="12.75">
      <c r="C366" s="155"/>
      <c r="G366" s="155"/>
    </row>
    <row r="367" spans="3:7" ht="12.75">
      <c r="C367" s="155"/>
      <c r="G367" s="155"/>
    </row>
    <row r="368" spans="3:7" ht="12.75">
      <c r="C368" s="155"/>
      <c r="G368" s="155"/>
    </row>
    <row r="369" spans="3:7" ht="12.75">
      <c r="C369" s="155"/>
      <c r="G369" s="155"/>
    </row>
    <row r="370" spans="3:7" ht="12.75">
      <c r="C370" s="155"/>
      <c r="G370" s="155"/>
    </row>
    <row r="371" spans="3:7" ht="12.75">
      <c r="C371" s="155"/>
      <c r="G371" s="155"/>
    </row>
    <row r="372" spans="3:7" ht="12.75">
      <c r="C372" s="155"/>
      <c r="G372" s="155"/>
    </row>
    <row r="373" spans="3:7" ht="12.75">
      <c r="C373" s="155"/>
      <c r="G373" s="155"/>
    </row>
    <row r="374" spans="3:7" ht="12.75">
      <c r="C374" s="155"/>
      <c r="G374" s="155"/>
    </row>
    <row r="375" spans="3:7" ht="12.75">
      <c r="C375" s="155"/>
      <c r="G375" s="155"/>
    </row>
    <row r="376" spans="3:7" ht="12.75">
      <c r="C376" s="155"/>
      <c r="G376" s="155"/>
    </row>
    <row r="377" spans="3:7" ht="12.75">
      <c r="C377" s="155"/>
      <c r="G377" s="155"/>
    </row>
    <row r="378" spans="3:7" ht="12.75">
      <c r="C378" s="155"/>
      <c r="G378" s="155"/>
    </row>
    <row r="379" spans="3:7" ht="12.75">
      <c r="C379" s="155"/>
      <c r="G379" s="155"/>
    </row>
    <row r="380" spans="3:7" ht="12.75">
      <c r="C380" s="155"/>
      <c r="G380" s="155"/>
    </row>
    <row r="381" spans="3:7" ht="12.75">
      <c r="C381" s="155"/>
      <c r="G381" s="155"/>
    </row>
    <row r="382" spans="3:7" ht="12.75">
      <c r="C382" s="155"/>
      <c r="G382" s="155"/>
    </row>
    <row r="383" spans="3:7" ht="12.75">
      <c r="C383" s="155"/>
      <c r="G383" s="155"/>
    </row>
    <row r="384" spans="3:7" ht="12.75">
      <c r="C384" s="155"/>
      <c r="G384" s="155"/>
    </row>
    <row r="385" spans="3:7" ht="12.75">
      <c r="C385" s="155"/>
      <c r="G385" s="155"/>
    </row>
    <row r="386" spans="3:7" ht="12.75">
      <c r="C386" s="155"/>
      <c r="G386" s="155"/>
    </row>
    <row r="387" spans="3:7" ht="12.75">
      <c r="C387" s="155"/>
      <c r="G387" s="155"/>
    </row>
    <row r="388" spans="3:7" ht="12.75">
      <c r="C388" s="155"/>
      <c r="G388" s="155"/>
    </row>
    <row r="389" spans="3:7" ht="12.75">
      <c r="C389" s="155"/>
      <c r="G389" s="155"/>
    </row>
    <row r="390" spans="3:7" ht="12.75">
      <c r="C390" s="155"/>
      <c r="G390" s="155"/>
    </row>
    <row r="391" spans="3:7" ht="12.75">
      <c r="C391" s="155"/>
      <c r="G391" s="155"/>
    </row>
    <row r="392" spans="3:7" ht="12.75">
      <c r="C392" s="155"/>
      <c r="G392" s="155"/>
    </row>
    <row r="393" spans="3:7" ht="12.75">
      <c r="C393" s="155"/>
      <c r="G393" s="155"/>
    </row>
    <row r="394" spans="3:7" ht="12.75">
      <c r="C394" s="155"/>
      <c r="G394" s="155"/>
    </row>
    <row r="395" spans="3:7" ht="12.75">
      <c r="C395" s="155"/>
      <c r="G395" s="155"/>
    </row>
    <row r="396" spans="3:7" ht="12.75">
      <c r="C396" s="155"/>
      <c r="G396" s="155"/>
    </row>
    <row r="397" spans="3:7" ht="12.75">
      <c r="C397" s="155"/>
      <c r="G397" s="155"/>
    </row>
    <row r="398" spans="3:7" ht="12.75">
      <c r="C398" s="155"/>
      <c r="G398" s="155"/>
    </row>
    <row r="399" spans="3:7" ht="12.75">
      <c r="C399" s="155"/>
      <c r="G399" s="155"/>
    </row>
    <row r="400" spans="3:7" ht="12.75">
      <c r="C400" s="155"/>
      <c r="G400" s="155"/>
    </row>
    <row r="401" spans="3:7" ht="12.75">
      <c r="C401" s="155"/>
      <c r="G401" s="155"/>
    </row>
    <row r="402" spans="3:7" ht="12.75">
      <c r="C402" s="155"/>
      <c r="G402" s="155"/>
    </row>
    <row r="403" spans="3:7" ht="12.75">
      <c r="C403" s="155"/>
      <c r="G403" s="155"/>
    </row>
    <row r="404" spans="3:7" ht="12.75">
      <c r="C404" s="155"/>
      <c r="G404" s="155"/>
    </row>
    <row r="405" spans="3:7" ht="12.75">
      <c r="C405" s="155"/>
      <c r="G405" s="155"/>
    </row>
    <row r="406" spans="3:7" ht="12.75">
      <c r="C406" s="155"/>
      <c r="G406" s="155"/>
    </row>
    <row r="407" spans="3:7" ht="12.75">
      <c r="C407" s="155"/>
      <c r="G407" s="155"/>
    </row>
    <row r="408" spans="3:7" ht="12.75">
      <c r="C408" s="155"/>
      <c r="G408" s="155"/>
    </row>
    <row r="409" spans="3:7" ht="12.75">
      <c r="C409" s="155"/>
      <c r="G409" s="155"/>
    </row>
    <row r="410" spans="3:7" ht="12.75">
      <c r="C410" s="155"/>
      <c r="G410" s="155"/>
    </row>
    <row r="411" spans="3:7" ht="12.75">
      <c r="C411" s="155"/>
      <c r="G411" s="155"/>
    </row>
    <row r="412" spans="3:7" ht="12.75">
      <c r="C412" s="155"/>
      <c r="G412" s="155"/>
    </row>
    <row r="413" spans="3:7" ht="12.75">
      <c r="C413" s="155"/>
      <c r="G413" s="155"/>
    </row>
    <row r="414" spans="3:7" ht="12.75">
      <c r="C414" s="155"/>
      <c r="G414" s="155"/>
    </row>
    <row r="415" spans="3:7" ht="12.75">
      <c r="C415" s="155"/>
      <c r="G415" s="155"/>
    </row>
    <row r="416" spans="3:7" ht="12.75">
      <c r="C416" s="155"/>
      <c r="G416" s="155"/>
    </row>
    <row r="417" spans="3:7" ht="12.75">
      <c r="C417" s="155"/>
      <c r="G417" s="155"/>
    </row>
    <row r="418" spans="3:7" ht="12.75">
      <c r="C418" s="155"/>
      <c r="G418" s="155"/>
    </row>
    <row r="419" spans="3:7" ht="12.75">
      <c r="C419" s="155"/>
      <c r="G419" s="155"/>
    </row>
    <row r="420" spans="3:7" ht="12.75">
      <c r="C420" s="155"/>
      <c r="G420" s="155"/>
    </row>
    <row r="421" spans="3:7" ht="12.75">
      <c r="C421" s="155"/>
      <c r="G421" s="155"/>
    </row>
    <row r="422" spans="3:7" ht="12.75">
      <c r="C422" s="155"/>
      <c r="G422" s="155"/>
    </row>
    <row r="423" spans="3:7" ht="12.75">
      <c r="C423" s="155"/>
      <c r="G423" s="155"/>
    </row>
    <row r="424" spans="3:7" ht="12.75">
      <c r="C424" s="155"/>
      <c r="G424" s="155"/>
    </row>
    <row r="425" spans="3:7" ht="12.75">
      <c r="C425" s="155"/>
      <c r="G425" s="155"/>
    </row>
    <row r="426" spans="3:7" ht="12.75">
      <c r="C426" s="155"/>
      <c r="G426" s="155"/>
    </row>
    <row r="427" spans="3:7" ht="12.75">
      <c r="C427" s="155"/>
      <c r="G427" s="155"/>
    </row>
    <row r="428" spans="3:7" ht="12.75">
      <c r="C428" s="155"/>
      <c r="G428" s="155"/>
    </row>
    <row r="429" spans="3:7" ht="12.75">
      <c r="C429" s="155"/>
      <c r="G429" s="155"/>
    </row>
    <row r="430" spans="3:7" ht="12.75">
      <c r="C430" s="155"/>
      <c r="G430" s="155"/>
    </row>
    <row r="431" spans="3:7" ht="12.75">
      <c r="C431" s="155"/>
      <c r="G431" s="155"/>
    </row>
    <row r="432" spans="3:7" ht="12.75">
      <c r="C432" s="155"/>
      <c r="G432" s="155"/>
    </row>
    <row r="433" spans="3:7" ht="12.75">
      <c r="C433" s="155"/>
      <c r="G433" s="155"/>
    </row>
    <row r="434" spans="3:7" ht="12.75">
      <c r="C434" s="155"/>
      <c r="G434" s="155"/>
    </row>
    <row r="435" spans="3:7" ht="12.75">
      <c r="C435" s="155"/>
      <c r="G435" s="155"/>
    </row>
    <row r="436" spans="3:7" ht="12.75">
      <c r="C436" s="155"/>
      <c r="G436" s="155"/>
    </row>
    <row r="437" spans="3:7" ht="12.75">
      <c r="C437" s="155"/>
      <c r="G437" s="155"/>
    </row>
    <row r="438" spans="3:7" ht="12.75">
      <c r="C438" s="155"/>
      <c r="G438" s="155"/>
    </row>
    <row r="439" spans="3:7" ht="12.75">
      <c r="C439" s="155"/>
      <c r="G439" s="155"/>
    </row>
    <row r="440" spans="3:7" ht="12.75">
      <c r="C440" s="155"/>
      <c r="G440" s="155"/>
    </row>
    <row r="441" spans="3:7" ht="12.75">
      <c r="C441" s="155"/>
      <c r="G441" s="155"/>
    </row>
    <row r="442" spans="3:7" ht="12.75">
      <c r="C442" s="155"/>
      <c r="G442" s="155"/>
    </row>
    <row r="443" spans="3:7" ht="12.75">
      <c r="C443" s="155"/>
      <c r="G443" s="155"/>
    </row>
    <row r="444" spans="3:7" ht="12.75">
      <c r="C444" s="155"/>
      <c r="G444" s="155"/>
    </row>
    <row r="445" spans="3:7" ht="12.75">
      <c r="C445" s="155"/>
      <c r="G445" s="155"/>
    </row>
  </sheetData>
  <sheetProtection formatCells="0" formatRows="0" insertRows="0" deleteRows="0"/>
  <mergeCells count="9">
    <mergeCell ref="C2:D2"/>
    <mergeCell ref="G2:H2"/>
    <mergeCell ref="A124:E124"/>
    <mergeCell ref="A130:D130"/>
    <mergeCell ref="A127:D127"/>
    <mergeCell ref="A128:D128"/>
    <mergeCell ref="A129:D129"/>
    <mergeCell ref="A125:D125"/>
    <mergeCell ref="A126:D126"/>
  </mergeCells>
  <printOptions headings="1"/>
  <pageMargins left="0.75" right="0.75" top="0.96" bottom="0.57" header="0.5" footer="0.35"/>
  <pageSetup horizontalDpi="600" verticalDpi="600" orientation="portrait" paperSize="5" scale="75" r:id="rId1"/>
  <headerFooter alignWithMargins="0">
    <oddHeader>&amp;C&amp;"Times New Roman,Regular"&amp;9&amp;F</oddHeader>
    <oddFooter>&amp;C&amp;"Times New Roman,Regular"&amp;9Page &amp;P of &amp;N</oddFooter>
  </headerFooter>
  <rowBreaks count="1" manualBreakCount="1">
    <brk id="69" max="255" man="1"/>
  </rowBreaks>
  <ignoredErrors>
    <ignoredError sqref="C24" unlockedFormula="1"/>
  </ignoredErrors>
</worksheet>
</file>

<file path=xl/worksheets/sheet6.xml><?xml version="1.0" encoding="utf-8"?>
<worksheet xmlns="http://schemas.openxmlformats.org/spreadsheetml/2006/main" xmlns:r="http://schemas.openxmlformats.org/officeDocument/2006/relationships">
  <dimension ref="A1:I47"/>
  <sheetViews>
    <sheetView showGridLines="0" zoomScalePageLayoutView="0" workbookViewId="0" topLeftCell="A1">
      <selection activeCell="C40" sqref="C40"/>
    </sheetView>
  </sheetViews>
  <sheetFormatPr defaultColWidth="9.140625" defaultRowHeight="12.75"/>
  <cols>
    <col min="1" max="1" width="64.140625" style="138" customWidth="1"/>
    <col min="2" max="2" width="10.57421875" style="138" customWidth="1"/>
    <col min="3" max="3" width="11.57421875" style="138" customWidth="1"/>
    <col min="4" max="4" width="11.8515625" style="138" bestFit="1" customWidth="1"/>
    <col min="5" max="5" width="1.57421875" style="139" customWidth="1"/>
    <col min="6" max="6" width="15.8515625" style="138" customWidth="1"/>
    <col min="7" max="7" width="18.28125" style="138" customWidth="1"/>
    <col min="8" max="16384" width="9.140625" style="138" customWidth="1"/>
  </cols>
  <sheetData>
    <row r="1" spans="1:7" ht="18.75">
      <c r="A1" s="161" t="s">
        <v>123</v>
      </c>
      <c r="B1" s="161"/>
      <c r="C1" s="161"/>
      <c r="D1" s="161"/>
      <c r="F1" s="161"/>
      <c r="G1" s="161"/>
    </row>
    <row r="2" spans="3:7" ht="18.75">
      <c r="C2" s="566" t="s">
        <v>150</v>
      </c>
      <c r="D2" s="566"/>
      <c r="F2" s="566" t="s">
        <v>297</v>
      </c>
      <c r="G2" s="566"/>
    </row>
    <row r="3" spans="1:7" ht="42.75">
      <c r="A3" s="309" t="s">
        <v>122</v>
      </c>
      <c r="B3" s="310" t="s">
        <v>28</v>
      </c>
      <c r="C3" s="310" t="s">
        <v>171</v>
      </c>
      <c r="D3" s="311" t="s">
        <v>66</v>
      </c>
      <c r="F3" s="310" t="s">
        <v>171</v>
      </c>
      <c r="G3" s="311" t="s">
        <v>161</v>
      </c>
    </row>
    <row r="4" spans="1:7" ht="15">
      <c r="A4" s="312"/>
      <c r="B4" s="313" t="s">
        <v>3</v>
      </c>
      <c r="C4" s="313" t="s">
        <v>4</v>
      </c>
      <c r="D4" s="314" t="s">
        <v>15</v>
      </c>
      <c r="F4" s="313" t="s">
        <v>16</v>
      </c>
      <c r="G4" s="314" t="s">
        <v>17</v>
      </c>
    </row>
    <row r="5" spans="1:7" ht="12.75">
      <c r="A5" s="147" t="s">
        <v>125</v>
      </c>
      <c r="B5" s="162"/>
      <c r="C5" s="87"/>
      <c r="D5" s="163"/>
      <c r="F5" s="87"/>
      <c r="G5" s="212"/>
    </row>
    <row r="6" spans="1:7" ht="12.75">
      <c r="A6" s="136" t="s">
        <v>126</v>
      </c>
      <c r="B6" s="164">
        <v>0.2</v>
      </c>
      <c r="C6" s="86"/>
      <c r="D6" s="165">
        <f>+C6*B6</f>
        <v>0</v>
      </c>
      <c r="F6" s="86"/>
      <c r="G6" s="145">
        <f>+F6*B6</f>
        <v>0</v>
      </c>
    </row>
    <row r="7" spans="1:7" ht="15.75">
      <c r="A7" s="136" t="s">
        <v>328</v>
      </c>
      <c r="B7" s="164">
        <v>0.15</v>
      </c>
      <c r="C7" s="547">
        <f>+'Grfather prov-Quoted commshares'!E23</f>
        <v>0</v>
      </c>
      <c r="D7" s="548">
        <f>+C7*B7</f>
        <v>0</v>
      </c>
      <c r="E7" s="549"/>
      <c r="F7" s="547">
        <f>+'Grfather prov-Quoted commshares'!H23</f>
        <v>0</v>
      </c>
      <c r="G7" s="145">
        <f>+F7*B7</f>
        <v>0</v>
      </c>
    </row>
    <row r="8" spans="1:7" ht="12.75">
      <c r="A8" s="136" t="s">
        <v>127</v>
      </c>
      <c r="B8" s="164">
        <v>0.25</v>
      </c>
      <c r="C8" s="86"/>
      <c r="D8" s="165">
        <f>+C8*B8</f>
        <v>0</v>
      </c>
      <c r="F8" s="86"/>
      <c r="G8" s="145">
        <f>+F8*B8</f>
        <v>0</v>
      </c>
    </row>
    <row r="9" spans="1:7" ht="12.75">
      <c r="A9" s="136" t="s">
        <v>128</v>
      </c>
      <c r="B9" s="164">
        <v>0.1</v>
      </c>
      <c r="C9" s="86"/>
      <c r="D9" s="165">
        <f>+C9*B9</f>
        <v>0</v>
      </c>
      <c r="F9" s="86"/>
      <c r="G9" s="145">
        <f>+F9*B9</f>
        <v>0</v>
      </c>
    </row>
    <row r="10" spans="1:7" ht="12.75">
      <c r="A10" s="136" t="s">
        <v>129</v>
      </c>
      <c r="B10" s="164">
        <v>0.12</v>
      </c>
      <c r="C10" s="86"/>
      <c r="D10" s="165">
        <f>+C10*B10</f>
        <v>0</v>
      </c>
      <c r="E10" s="93"/>
      <c r="F10" s="86"/>
      <c r="G10" s="145">
        <f>+F10*B10</f>
        <v>0</v>
      </c>
    </row>
    <row r="11" spans="1:7" ht="12.75">
      <c r="A11" s="166" t="s">
        <v>130</v>
      </c>
      <c r="B11" s="167"/>
      <c r="C11" s="165">
        <f>SUM(C6:C10)</f>
        <v>0</v>
      </c>
      <c r="D11" s="165">
        <f>SUM(D6:D10)</f>
        <v>0</v>
      </c>
      <c r="F11" s="165">
        <f>SUM(F6:F10)</f>
        <v>0</v>
      </c>
      <c r="G11" s="165">
        <f>SUM(G6:G10)</f>
        <v>0</v>
      </c>
    </row>
    <row r="12" spans="1:7" ht="12.75">
      <c r="A12" s="147"/>
      <c r="B12" s="168"/>
      <c r="C12" s="87"/>
      <c r="D12" s="169"/>
      <c r="F12" s="87"/>
      <c r="G12" s="144"/>
    </row>
    <row r="13" spans="1:7" ht="12.75">
      <c r="A13" s="147" t="s">
        <v>131</v>
      </c>
      <c r="B13" s="170"/>
      <c r="C13" s="87"/>
      <c r="D13" s="169"/>
      <c r="F13" s="87"/>
      <c r="G13" s="87"/>
    </row>
    <row r="14" spans="1:7" ht="12.75">
      <c r="A14" s="136" t="s">
        <v>185</v>
      </c>
      <c r="B14" s="168">
        <v>0.1</v>
      </c>
      <c r="C14" s="87"/>
      <c r="D14" s="165">
        <f>+C14*B14</f>
        <v>0</v>
      </c>
      <c r="F14" s="87"/>
      <c r="G14" s="145">
        <f>+F14*B14</f>
        <v>0</v>
      </c>
    </row>
    <row r="15" spans="1:7" ht="12.75">
      <c r="A15" s="171" t="s">
        <v>186</v>
      </c>
      <c r="B15" s="168">
        <v>0.05</v>
      </c>
      <c r="C15" s="87"/>
      <c r="D15" s="165">
        <f>+C15*B15</f>
        <v>0</v>
      </c>
      <c r="F15" s="87"/>
      <c r="G15" s="145">
        <f>+F15*B15</f>
        <v>0</v>
      </c>
    </row>
    <row r="16" spans="1:7" ht="12.75">
      <c r="A16" s="136" t="s">
        <v>132</v>
      </c>
      <c r="B16" s="168">
        <v>0.35</v>
      </c>
      <c r="C16" s="87"/>
      <c r="D16" s="165">
        <f>+C16*B16</f>
        <v>0</v>
      </c>
      <c r="F16" s="87"/>
      <c r="G16" s="145">
        <f>+F16*B16</f>
        <v>0</v>
      </c>
    </row>
    <row r="17" spans="1:7" ht="12.75">
      <c r="A17" s="136" t="s">
        <v>133</v>
      </c>
      <c r="B17" s="168">
        <v>0.15</v>
      </c>
      <c r="C17" s="87"/>
      <c r="D17" s="165">
        <f>+C17*B17</f>
        <v>0</v>
      </c>
      <c r="E17" s="93"/>
      <c r="F17" s="87"/>
      <c r="G17" s="145">
        <f>+F17*B17</f>
        <v>0</v>
      </c>
    </row>
    <row r="18" spans="1:7" ht="12.75">
      <c r="A18" s="166" t="s">
        <v>134</v>
      </c>
      <c r="B18" s="167"/>
      <c r="C18" s="165">
        <f>SUM(C14:C17)</f>
        <v>0</v>
      </c>
      <c r="D18" s="165">
        <f>SUM(D14:D17)</f>
        <v>0</v>
      </c>
      <c r="F18" s="165">
        <f>SUM(F14:F17)</f>
        <v>0</v>
      </c>
      <c r="G18" s="165">
        <f>SUM(G14:G17)</f>
        <v>0</v>
      </c>
    </row>
    <row r="19" spans="1:7" ht="12.75">
      <c r="A19" s="132"/>
      <c r="B19" s="168"/>
      <c r="C19" s="87"/>
      <c r="D19" s="169"/>
      <c r="F19" s="87"/>
      <c r="G19" s="144"/>
    </row>
    <row r="20" spans="1:7" ht="12.75">
      <c r="A20" s="147" t="s">
        <v>234</v>
      </c>
      <c r="B20" s="162"/>
      <c r="C20" s="87"/>
      <c r="D20" s="169"/>
      <c r="F20" s="87"/>
      <c r="G20" s="87"/>
    </row>
    <row r="21" spans="1:7" ht="15.75">
      <c r="A21" s="136" t="s">
        <v>329</v>
      </c>
      <c r="B21" s="162"/>
      <c r="C21" s="87"/>
      <c r="D21" s="169"/>
      <c r="F21" s="87"/>
      <c r="G21" s="87"/>
    </row>
    <row r="22" spans="1:7" ht="12.75">
      <c r="A22" s="136"/>
      <c r="B22" s="168">
        <v>0.2</v>
      </c>
      <c r="C22" s="87"/>
      <c r="D22" s="165">
        <f>+C22*B22</f>
        <v>0</v>
      </c>
      <c r="F22" s="87"/>
      <c r="G22" s="145">
        <f>+F22*B22</f>
        <v>0</v>
      </c>
    </row>
    <row r="23" spans="1:7" ht="12.75">
      <c r="A23" s="136"/>
      <c r="B23" s="168">
        <v>0.2</v>
      </c>
      <c r="C23" s="87"/>
      <c r="D23" s="165">
        <f>+C23*B23</f>
        <v>0</v>
      </c>
      <c r="F23" s="87"/>
      <c r="G23" s="145">
        <f>+F23*B23</f>
        <v>0</v>
      </c>
    </row>
    <row r="24" spans="1:7" ht="12.75">
      <c r="A24" s="136"/>
      <c r="B24" s="168">
        <v>0.2</v>
      </c>
      <c r="C24" s="87"/>
      <c r="D24" s="165">
        <f>+C24*B24</f>
        <v>0</v>
      </c>
      <c r="F24" s="87"/>
      <c r="G24" s="145">
        <f>+F24*B24</f>
        <v>0</v>
      </c>
    </row>
    <row r="25" spans="1:7" ht="12.75">
      <c r="A25" s="136"/>
      <c r="B25" s="168"/>
      <c r="C25" s="87"/>
      <c r="D25" s="87"/>
      <c r="F25" s="87"/>
      <c r="G25" s="87"/>
    </row>
    <row r="26" spans="1:7" ht="12.75">
      <c r="A26" s="136" t="s">
        <v>312</v>
      </c>
      <c r="B26" s="13"/>
      <c r="C26" s="87"/>
      <c r="D26" s="169"/>
      <c r="F26" s="87"/>
      <c r="G26" s="87"/>
    </row>
    <row r="27" spans="1:7" ht="12.75">
      <c r="A27" s="136"/>
      <c r="B27" s="168">
        <v>0.12</v>
      </c>
      <c r="C27" s="87"/>
      <c r="D27" s="165">
        <f>+C27*B27</f>
        <v>0</v>
      </c>
      <c r="F27" s="87"/>
      <c r="G27" s="145">
        <f>+F27*B27</f>
        <v>0</v>
      </c>
    </row>
    <row r="28" spans="1:7" ht="12.75">
      <c r="A28" s="136"/>
      <c r="B28" s="168">
        <v>0.12</v>
      </c>
      <c r="C28" s="87"/>
      <c r="D28" s="165">
        <f>+C28*B28</f>
        <v>0</v>
      </c>
      <c r="E28" s="93"/>
      <c r="F28" s="87"/>
      <c r="G28" s="145">
        <f>+F28*B28</f>
        <v>0</v>
      </c>
    </row>
    <row r="29" spans="1:7" ht="12.75">
      <c r="A29" s="136"/>
      <c r="B29" s="168">
        <v>0.12</v>
      </c>
      <c r="C29" s="87"/>
      <c r="D29" s="165">
        <f>+C29*B29</f>
        <v>0</v>
      </c>
      <c r="F29" s="87"/>
      <c r="G29" s="145">
        <f>+F29*B29</f>
        <v>0</v>
      </c>
    </row>
    <row r="30" spans="1:7" ht="12.75">
      <c r="A30" s="136"/>
      <c r="B30" s="162"/>
      <c r="C30" s="87"/>
      <c r="D30" s="87"/>
      <c r="F30" s="87"/>
      <c r="G30" s="87"/>
    </row>
    <row r="31" spans="1:7" ht="12.75">
      <c r="A31" s="166" t="s">
        <v>124</v>
      </c>
      <c r="B31" s="172"/>
      <c r="C31" s="165">
        <f>SUM(C21:C30)</f>
        <v>0</v>
      </c>
      <c r="D31" s="165">
        <f>SUM(D21:D30)</f>
        <v>0</v>
      </c>
      <c r="F31" s="165">
        <f>SUM(F21:F30)</f>
        <v>0</v>
      </c>
      <c r="G31" s="165">
        <f>SUM(G21:G30)</f>
        <v>0</v>
      </c>
    </row>
    <row r="32" spans="1:7" ht="12.75">
      <c r="A32" s="147"/>
      <c r="B32" s="162"/>
      <c r="C32" s="87"/>
      <c r="D32" s="169"/>
      <c r="F32" s="87"/>
      <c r="G32" s="87"/>
    </row>
    <row r="33" spans="1:7" ht="25.5">
      <c r="A33" s="308" t="s">
        <v>330</v>
      </c>
      <c r="B33" s="162"/>
      <c r="C33" s="87"/>
      <c r="D33" s="169"/>
      <c r="F33" s="87"/>
      <c r="G33" s="87"/>
    </row>
    <row r="34" spans="1:7" ht="12.75">
      <c r="A34" s="147"/>
      <c r="B34" s="162"/>
      <c r="C34" s="87"/>
      <c r="D34" s="169"/>
      <c r="F34" s="87"/>
      <c r="G34" s="87"/>
    </row>
    <row r="35" spans="1:7" ht="15.75">
      <c r="A35" s="136" t="s">
        <v>331</v>
      </c>
      <c r="B35" s="162"/>
      <c r="C35" s="87"/>
      <c r="D35" s="165">
        <f>+C35*B35</f>
        <v>0</v>
      </c>
      <c r="E35" s="93"/>
      <c r="F35" s="87"/>
      <c r="G35" s="165">
        <f>+F35*E35</f>
        <v>0</v>
      </c>
    </row>
    <row r="36" spans="1:7" ht="12.75">
      <c r="A36" s="136"/>
      <c r="B36" s="162"/>
      <c r="C36" s="87"/>
      <c r="D36" s="165">
        <f>+C36*B36</f>
        <v>0</v>
      </c>
      <c r="E36" s="93"/>
      <c r="F36" s="87"/>
      <c r="G36" s="165">
        <f>+F36*E36</f>
        <v>0</v>
      </c>
    </row>
    <row r="37" spans="1:7" ht="12.75">
      <c r="A37" s="136"/>
      <c r="B37" s="162"/>
      <c r="C37" s="87"/>
      <c r="D37" s="165">
        <f>+C37*B37</f>
        <v>0</v>
      </c>
      <c r="F37" s="87"/>
      <c r="G37" s="165">
        <f>+F37*E37</f>
        <v>0</v>
      </c>
    </row>
    <row r="38" spans="1:7" ht="12.75">
      <c r="A38" s="166" t="s">
        <v>228</v>
      </c>
      <c r="B38" s="172"/>
      <c r="C38" s="165">
        <f>SUM(C34:C37)</f>
        <v>0</v>
      </c>
      <c r="D38" s="165">
        <f>SUM(D34:D37)</f>
        <v>0</v>
      </c>
      <c r="F38" s="165">
        <f>SUM(F34:F37)</f>
        <v>0</v>
      </c>
      <c r="G38" s="165">
        <f>SUM(G34:G37)</f>
        <v>0</v>
      </c>
    </row>
    <row r="39" spans="1:7" ht="12.75">
      <c r="A39" s="173"/>
      <c r="B39" s="162"/>
      <c r="C39" s="174"/>
      <c r="D39" s="174"/>
      <c r="F39" s="174"/>
      <c r="G39" s="174"/>
    </row>
    <row r="40" spans="1:7" ht="15.75">
      <c r="A40" s="166" t="s">
        <v>96</v>
      </c>
      <c r="B40" s="172"/>
      <c r="C40" s="175">
        <f>C38+C31+C18+C11</f>
        <v>0</v>
      </c>
      <c r="D40" s="275"/>
      <c r="E40" s="208"/>
      <c r="F40" s="175">
        <f>F38+F31+F18+F11</f>
        <v>0</v>
      </c>
      <c r="G40" s="175">
        <f>G38+G31+G18+G11</f>
        <v>0</v>
      </c>
    </row>
    <row r="41" spans="1:7" ht="15.75">
      <c r="A41" s="206" t="s">
        <v>263</v>
      </c>
      <c r="B41" s="213"/>
      <c r="C41" s="214"/>
      <c r="D41" s="366">
        <f>D38+D31+D18+D11</f>
        <v>0</v>
      </c>
      <c r="F41" s="376"/>
      <c r="G41" s="277">
        <f>+D41-G40</f>
        <v>0</v>
      </c>
    </row>
    <row r="42" ht="15.75">
      <c r="A42" s="156"/>
    </row>
    <row r="43" spans="5:9" ht="26.25" customHeight="1">
      <c r="E43" s="2"/>
      <c r="F43" s="2"/>
      <c r="G43" s="2"/>
      <c r="H43" s="160"/>
      <c r="I43" s="160"/>
    </row>
    <row r="44" spans="1:5" ht="12.75">
      <c r="A44" s="2" t="s">
        <v>148</v>
      </c>
      <c r="B44" s="2"/>
      <c r="C44" s="2"/>
      <c r="D44" s="2"/>
      <c r="E44" s="138"/>
    </row>
    <row r="45" spans="1:9" ht="30.75" customHeight="1">
      <c r="A45" s="567" t="s">
        <v>505</v>
      </c>
      <c r="B45" s="567"/>
      <c r="C45" s="567"/>
      <c r="D45" s="567"/>
      <c r="E45" s="156"/>
      <c r="F45" s="156"/>
      <c r="G45" s="156"/>
      <c r="H45" s="155"/>
      <c r="I45" s="159"/>
    </row>
    <row r="46" spans="1:5" ht="15.75">
      <c r="A46" s="138" t="s">
        <v>332</v>
      </c>
      <c r="B46" s="156"/>
      <c r="C46" s="156"/>
      <c r="D46" s="156"/>
      <c r="E46" s="138"/>
    </row>
    <row r="47" ht="15.75">
      <c r="A47" s="156" t="s">
        <v>333</v>
      </c>
    </row>
  </sheetData>
  <sheetProtection formatCells="0" formatRows="0" insertRows="0" deleteRows="0"/>
  <mergeCells count="3">
    <mergeCell ref="C2:D2"/>
    <mergeCell ref="F2:G2"/>
    <mergeCell ref="A45:D45"/>
  </mergeCells>
  <printOptions headings="1" horizontalCentered="1"/>
  <pageMargins left="0.75" right="0.75" top="0.96" bottom="0.57" header="0.5" footer="0.35"/>
  <pageSetup horizontalDpi="600" verticalDpi="600" orientation="portrait" paperSize="9" scale="80" r:id="rId1"/>
  <headerFooter alignWithMargins="0">
    <oddHeader>&amp;C&amp;"Times New Roman,Regular"&amp;9&amp;F</oddHeader>
    <oddFooter>&amp;C&amp;"Times New Roman,Regular"&amp;9Page &amp;P of &amp;N</oddFooter>
  </headerFooter>
  <ignoredErrors>
    <ignoredError sqref="C7:F7" unlockedFormula="1"/>
  </ignoredErrors>
</worksheet>
</file>

<file path=xl/worksheets/sheet7.xml><?xml version="1.0" encoding="utf-8"?>
<worksheet xmlns="http://schemas.openxmlformats.org/spreadsheetml/2006/main" xmlns:r="http://schemas.openxmlformats.org/officeDocument/2006/relationships">
  <dimension ref="A1:D28"/>
  <sheetViews>
    <sheetView showGridLines="0" zoomScalePageLayoutView="0" workbookViewId="0" topLeftCell="A1">
      <selection activeCell="A18" sqref="A18"/>
    </sheetView>
  </sheetViews>
  <sheetFormatPr defaultColWidth="9.140625" defaultRowHeight="12.75"/>
  <cols>
    <col min="1" max="1" width="73.421875" style="2" customWidth="1"/>
    <col min="2" max="2" width="11.421875" style="2" customWidth="1"/>
    <col min="3" max="3" width="10.28125" style="2" customWidth="1"/>
    <col min="4" max="4" width="15.421875" style="2" customWidth="1"/>
    <col min="5" max="5" width="4.00390625" style="2" customWidth="1"/>
    <col min="6" max="6" width="19.28125" style="2" customWidth="1"/>
    <col min="7" max="16384" width="9.140625" style="2" customWidth="1"/>
  </cols>
  <sheetData>
    <row r="1" spans="1:4" ht="18.75">
      <c r="A1" s="571" t="s">
        <v>321</v>
      </c>
      <c r="B1" s="571"/>
      <c r="C1" s="571"/>
      <c r="D1" s="571"/>
    </row>
    <row r="2" ht="12.75">
      <c r="D2" s="25"/>
    </row>
    <row r="3" spans="1:4" ht="42.75">
      <c r="A3" s="279" t="s">
        <v>322</v>
      </c>
      <c r="B3" s="280" t="s">
        <v>171</v>
      </c>
      <c r="C3" s="280" t="s">
        <v>28</v>
      </c>
      <c r="D3" s="281" t="s">
        <v>168</v>
      </c>
    </row>
    <row r="4" spans="1:4" ht="15">
      <c r="A4" s="282"/>
      <c r="B4" s="283" t="s">
        <v>3</v>
      </c>
      <c r="C4" s="283" t="s">
        <v>4</v>
      </c>
      <c r="D4" s="284" t="s">
        <v>15</v>
      </c>
    </row>
    <row r="5" spans="1:4" ht="12.75">
      <c r="A5" s="29"/>
      <c r="B5" s="10"/>
      <c r="C5" s="27"/>
      <c r="D5" s="278"/>
    </row>
    <row r="6" spans="1:4" ht="15.75">
      <c r="A6" s="15" t="s">
        <v>323</v>
      </c>
      <c r="B6" s="28"/>
      <c r="C6" s="20"/>
      <c r="D6" s="128">
        <f aca="true" t="shared" si="0" ref="D6:D12">+B6*C6</f>
        <v>0</v>
      </c>
    </row>
    <row r="7" spans="1:4" ht="12.75">
      <c r="A7" s="12"/>
      <c r="B7" s="28"/>
      <c r="C7" s="20"/>
      <c r="D7" s="128">
        <f t="shared" si="0"/>
        <v>0</v>
      </c>
    </row>
    <row r="8" spans="1:4" ht="12.75">
      <c r="A8" s="12"/>
      <c r="B8" s="28"/>
      <c r="C8" s="20"/>
      <c r="D8" s="129">
        <f t="shared" si="0"/>
        <v>0</v>
      </c>
    </row>
    <row r="9" spans="1:4" ht="12.75">
      <c r="A9" s="12"/>
      <c r="B9" s="28"/>
      <c r="C9" s="20"/>
      <c r="D9" s="129">
        <f t="shared" si="0"/>
        <v>0</v>
      </c>
    </row>
    <row r="10" spans="1:4" ht="12.75">
      <c r="A10" s="12"/>
      <c r="B10" s="28"/>
      <c r="C10" s="20"/>
      <c r="D10" s="129">
        <f t="shared" si="0"/>
        <v>0</v>
      </c>
    </row>
    <row r="11" spans="1:4" ht="12.75">
      <c r="A11" s="12"/>
      <c r="B11" s="28"/>
      <c r="C11" s="20"/>
      <c r="D11" s="129">
        <f t="shared" si="0"/>
        <v>0</v>
      </c>
    </row>
    <row r="12" spans="1:4" ht="12.75">
      <c r="A12" s="28"/>
      <c r="B12" s="10"/>
      <c r="C12" s="27"/>
      <c r="D12" s="129">
        <f t="shared" si="0"/>
        <v>0</v>
      </c>
    </row>
    <row r="13" spans="1:4" ht="15.75">
      <c r="A13" s="69" t="s">
        <v>193</v>
      </c>
      <c r="B13" s="21"/>
      <c r="C13" s="26"/>
      <c r="D13" s="285">
        <f>SUM(D6:D12)</f>
        <v>0</v>
      </c>
    </row>
    <row r="14" ht="12.75">
      <c r="D14" s="57"/>
    </row>
    <row r="15" ht="12.75">
      <c r="D15" s="57"/>
    </row>
    <row r="16" spans="1:4" ht="12.75">
      <c r="A16" s="2" t="s">
        <v>231</v>
      </c>
      <c r="D16" s="57"/>
    </row>
    <row r="17" spans="1:4" ht="15.75">
      <c r="A17" s="572" t="s">
        <v>506</v>
      </c>
      <c r="B17" s="572"/>
      <c r="C17" s="572"/>
      <c r="D17" s="572"/>
    </row>
    <row r="18" ht="12.75">
      <c r="D18" s="57"/>
    </row>
    <row r="19" ht="12.75">
      <c r="D19" s="57"/>
    </row>
    <row r="20" ht="12.75">
      <c r="D20" s="57"/>
    </row>
    <row r="21" ht="12.75">
      <c r="D21" s="57"/>
    </row>
    <row r="22" ht="12.75">
      <c r="D22" s="57"/>
    </row>
    <row r="23" ht="12.75">
      <c r="D23" s="57"/>
    </row>
    <row r="24" ht="12.75">
      <c r="D24" s="57"/>
    </row>
    <row r="25" ht="12.75">
      <c r="D25" s="57"/>
    </row>
    <row r="26" ht="12.75">
      <c r="D26" s="57"/>
    </row>
    <row r="27" ht="12.75">
      <c r="D27" s="57"/>
    </row>
    <row r="28" ht="12.75">
      <c r="D28" s="57"/>
    </row>
  </sheetData>
  <sheetProtection/>
  <mergeCells count="2">
    <mergeCell ref="A1:D1"/>
    <mergeCell ref="A17:D17"/>
  </mergeCells>
  <printOptions headings="1" horizontalCentered="1"/>
  <pageMargins left="0.75" right="0.75" top="0.96" bottom="0.57" header="0.5" footer="0.35"/>
  <pageSetup horizontalDpi="600" verticalDpi="600" orientation="portrait" paperSize="9" scale="79" r:id="rId1"/>
  <headerFooter alignWithMargins="0">
    <oddHeader>&amp;C&amp;"Times New Roman,Regular"&amp;9&amp;F</oddHeader>
    <oddFooter>&amp;C&amp;"Times New Roman,Regular"&amp;9Page &amp;P of &amp;N</oddFooter>
  </headerFooter>
</worksheet>
</file>

<file path=xl/worksheets/sheet8.xml><?xml version="1.0" encoding="utf-8"?>
<worksheet xmlns="http://schemas.openxmlformats.org/spreadsheetml/2006/main" xmlns:r="http://schemas.openxmlformats.org/officeDocument/2006/relationships">
  <dimension ref="A1:L22"/>
  <sheetViews>
    <sheetView showGridLines="0" zoomScalePageLayoutView="0" workbookViewId="0" topLeftCell="A1">
      <selection activeCell="D7" sqref="D7"/>
    </sheetView>
  </sheetViews>
  <sheetFormatPr defaultColWidth="9.140625" defaultRowHeight="12.75"/>
  <cols>
    <col min="1" max="1" width="13.00390625" style="2" customWidth="1"/>
    <col min="2" max="2" width="39.140625" style="2" customWidth="1"/>
    <col min="3" max="3" width="22.00390625" style="2" customWidth="1"/>
    <col min="4" max="4" width="21.140625" style="2" customWidth="1"/>
    <col min="5" max="5" width="10.7109375" style="2" customWidth="1"/>
    <col min="6" max="6" width="13.28125" style="2" customWidth="1"/>
    <col min="7" max="7" width="17.421875" style="2" customWidth="1"/>
    <col min="8" max="8" width="17.28125" style="2" customWidth="1"/>
    <col min="9" max="10" width="16.57421875" style="2" customWidth="1"/>
    <col min="11" max="11" width="15.00390625" style="2" customWidth="1"/>
    <col min="12" max="12" width="13.140625" style="2" customWidth="1"/>
    <col min="13" max="16384" width="9.140625" style="2" customWidth="1"/>
  </cols>
  <sheetData>
    <row r="1" spans="1:5" ht="18.75">
      <c r="A1" s="571" t="s">
        <v>166</v>
      </c>
      <c r="B1" s="571"/>
      <c r="C1" s="571"/>
      <c r="D1" s="571"/>
      <c r="E1" s="571"/>
    </row>
    <row r="2" spans="1:5" ht="18.75">
      <c r="A2" s="18"/>
      <c r="B2" s="18"/>
      <c r="C2" s="18"/>
      <c r="D2" s="18"/>
      <c r="E2" s="18"/>
    </row>
    <row r="3" spans="1:12" s="33" customFormat="1" ht="14.25">
      <c r="A3" s="30"/>
      <c r="B3" s="31"/>
      <c r="C3" s="32"/>
      <c r="D3" s="32"/>
      <c r="E3" s="32"/>
      <c r="F3" s="217"/>
      <c r="G3" s="217"/>
      <c r="H3" s="217"/>
      <c r="I3" s="217"/>
      <c r="J3" s="217"/>
      <c r="K3" s="217"/>
      <c r="L3" s="218"/>
    </row>
    <row r="4" spans="1:6" ht="14.25">
      <c r="A4" s="30"/>
      <c r="B4" s="31"/>
      <c r="C4" s="32"/>
      <c r="D4" s="32"/>
      <c r="E4" s="34"/>
      <c r="F4" s="11"/>
    </row>
    <row r="5" spans="1:6" ht="15" customHeight="1">
      <c r="A5" s="221" t="s">
        <v>120</v>
      </c>
      <c r="B5" s="220"/>
      <c r="C5" s="220"/>
      <c r="D5" s="219"/>
      <c r="E5" s="220"/>
      <c r="F5" s="11"/>
    </row>
    <row r="6" spans="1:6" ht="51">
      <c r="A6" s="286" t="s">
        <v>149</v>
      </c>
      <c r="B6" s="287" t="s">
        <v>177</v>
      </c>
      <c r="C6" s="287" t="s">
        <v>178</v>
      </c>
      <c r="D6" s="288" t="s">
        <v>28</v>
      </c>
      <c r="E6" s="287" t="s">
        <v>175</v>
      </c>
      <c r="F6" s="222"/>
    </row>
    <row r="7" spans="1:6" ht="12.75">
      <c r="A7" s="289"/>
      <c r="B7" s="290" t="s">
        <v>157</v>
      </c>
      <c r="C7" s="290" t="s">
        <v>157</v>
      </c>
      <c r="D7" s="291"/>
      <c r="E7" s="292" t="s">
        <v>176</v>
      </c>
      <c r="F7" s="222"/>
    </row>
    <row r="8" spans="1:6" ht="12.75">
      <c r="A8" s="293"/>
      <c r="B8" s="273" t="s">
        <v>3</v>
      </c>
      <c r="C8" s="294" t="s">
        <v>4</v>
      </c>
      <c r="D8" s="294" t="s">
        <v>15</v>
      </c>
      <c r="E8" s="273" t="s">
        <v>16</v>
      </c>
      <c r="F8" s="218"/>
    </row>
    <row r="9" spans="1:6" ht="63.75">
      <c r="A9" s="43" t="s">
        <v>313</v>
      </c>
      <c r="B9" s="223"/>
      <c r="C9" s="223"/>
      <c r="D9" s="223"/>
      <c r="E9" s="16"/>
      <c r="F9" s="226"/>
    </row>
    <row r="10" spans="1:6" ht="12.75">
      <c r="A10" s="43"/>
      <c r="B10" s="223"/>
      <c r="C10" s="223"/>
      <c r="D10" s="224">
        <v>0.02</v>
      </c>
      <c r="E10" s="225">
        <f aca="true" t="shared" si="0" ref="E10:E20">+ABS(B10-C10)*D10</f>
        <v>0</v>
      </c>
      <c r="F10" s="226"/>
    </row>
    <row r="11" spans="1:6" ht="12.75">
      <c r="A11" s="227"/>
      <c r="B11" s="223"/>
      <c r="C11" s="223"/>
      <c r="D11" s="224">
        <v>0.02</v>
      </c>
      <c r="E11" s="225">
        <f t="shared" si="0"/>
        <v>0</v>
      </c>
      <c r="F11" s="226"/>
    </row>
    <row r="12" spans="1:6" ht="12.75">
      <c r="A12" s="43"/>
      <c r="B12" s="223"/>
      <c r="C12" s="223"/>
      <c r="D12" s="224">
        <v>0.02</v>
      </c>
      <c r="E12" s="225">
        <f t="shared" si="0"/>
        <v>0</v>
      </c>
      <c r="F12" s="226"/>
    </row>
    <row r="13" spans="1:6" ht="12.75">
      <c r="A13" s="29"/>
      <c r="B13" s="223"/>
      <c r="C13" s="223"/>
      <c r="D13" s="224">
        <v>0.02</v>
      </c>
      <c r="E13" s="225">
        <f t="shared" si="0"/>
        <v>0</v>
      </c>
      <c r="F13" s="226"/>
    </row>
    <row r="14" spans="1:6" ht="12.75">
      <c r="A14" s="29"/>
      <c r="B14" s="223"/>
      <c r="C14" s="223"/>
      <c r="D14" s="224">
        <v>0.02</v>
      </c>
      <c r="E14" s="225">
        <f t="shared" si="0"/>
        <v>0</v>
      </c>
      <c r="F14" s="226"/>
    </row>
    <row r="15" spans="1:6" ht="12.75">
      <c r="A15" s="29"/>
      <c r="B15" s="223"/>
      <c r="C15" s="223"/>
      <c r="D15" s="224">
        <v>0.02</v>
      </c>
      <c r="E15" s="225">
        <f t="shared" si="0"/>
        <v>0</v>
      </c>
      <c r="F15" s="226"/>
    </row>
    <row r="16" spans="1:6" ht="63.75">
      <c r="A16" s="43" t="s">
        <v>314</v>
      </c>
      <c r="B16" s="223"/>
      <c r="C16" s="223"/>
      <c r="D16" s="224"/>
      <c r="E16" s="267"/>
      <c r="F16" s="226"/>
    </row>
    <row r="17" spans="1:6" ht="12.75">
      <c r="A17" s="29"/>
      <c r="B17" s="223"/>
      <c r="C17" s="223"/>
      <c r="D17" s="224">
        <v>0.08</v>
      </c>
      <c r="E17" s="225">
        <f t="shared" si="0"/>
        <v>0</v>
      </c>
      <c r="F17" s="228"/>
    </row>
    <row r="18" spans="1:6" ht="27" customHeight="1">
      <c r="A18" s="29"/>
      <c r="B18" s="223"/>
      <c r="C18" s="223"/>
      <c r="D18" s="224">
        <v>0.08</v>
      </c>
      <c r="E18" s="225">
        <f t="shared" si="0"/>
        <v>0</v>
      </c>
      <c r="F18" s="228"/>
    </row>
    <row r="19" spans="1:6" ht="27.75" customHeight="1">
      <c r="A19" s="29"/>
      <c r="B19" s="223"/>
      <c r="C19" s="223"/>
      <c r="D19" s="224">
        <v>0.08</v>
      </c>
      <c r="E19" s="225">
        <f t="shared" si="0"/>
        <v>0</v>
      </c>
      <c r="F19" s="80"/>
    </row>
    <row r="20" spans="1:6" ht="12.75">
      <c r="A20" s="43"/>
      <c r="B20" s="223"/>
      <c r="C20" s="223"/>
      <c r="D20" s="224">
        <v>0.08</v>
      </c>
      <c r="E20" s="225">
        <f t="shared" si="0"/>
        <v>0</v>
      </c>
      <c r="F20" s="89"/>
    </row>
    <row r="21" spans="1:5" ht="12.75">
      <c r="A21" s="295" t="s">
        <v>106</v>
      </c>
      <c r="B21" s="296">
        <f>SUM(B10:B20)</f>
        <v>0</v>
      </c>
      <c r="C21" s="296">
        <f>SUM(C10:C20)</f>
        <v>0</v>
      </c>
      <c r="D21" s="297"/>
      <c r="E21" s="225"/>
    </row>
    <row r="22" spans="1:5" ht="12.75">
      <c r="A22" s="268" t="s">
        <v>194</v>
      </c>
      <c r="B22" s="269"/>
      <c r="C22" s="270"/>
      <c r="D22" s="231"/>
      <c r="E22" s="176">
        <f>SUM(E10:E20)</f>
        <v>0</v>
      </c>
    </row>
  </sheetData>
  <sheetProtection/>
  <mergeCells count="1">
    <mergeCell ref="A1:E1"/>
  </mergeCells>
  <printOptions headings="1" horizontalCentered="1"/>
  <pageMargins left="0.75" right="0.75" top="0.96" bottom="0.57" header="0.5" footer="0.35"/>
  <pageSetup horizontalDpi="600" verticalDpi="600" orientation="portrait" paperSize="9" scale="80" r:id="rId1"/>
  <headerFooter alignWithMargins="0">
    <oddHeader>&amp;C&amp;"Times New Roman,Regular"&amp;9&amp;F</oddHeader>
    <oddFooter>&amp;C&amp;"Times New Roman,Regular"&amp;9Page &amp;P of &amp;N</oddFooter>
  </headerFooter>
  <colBreaks count="1" manualBreakCount="1">
    <brk id="5" max="17" man="1"/>
  </colBreaks>
</worksheet>
</file>

<file path=xl/worksheets/sheet9.xml><?xml version="1.0" encoding="utf-8"?>
<worksheet xmlns="http://schemas.openxmlformats.org/spreadsheetml/2006/main" xmlns:r="http://schemas.openxmlformats.org/officeDocument/2006/relationships">
  <dimension ref="A1:N22"/>
  <sheetViews>
    <sheetView showGridLines="0" zoomScalePageLayoutView="0" workbookViewId="0" topLeftCell="A1">
      <selection activeCell="A1" sqref="A1:G1"/>
    </sheetView>
  </sheetViews>
  <sheetFormatPr defaultColWidth="9.140625" defaultRowHeight="12.75"/>
  <cols>
    <col min="1" max="1" width="9.00390625" style="2" customWidth="1"/>
    <col min="2" max="2" width="17.421875" style="2" customWidth="1"/>
    <col min="3" max="3" width="16.7109375" style="2" customWidth="1"/>
    <col min="4" max="4" width="24.8515625" style="2" bestFit="1" customWidth="1"/>
    <col min="5" max="5" width="17.7109375" style="2" customWidth="1"/>
    <col min="6" max="6" width="8.7109375" style="2" customWidth="1"/>
    <col min="7" max="7" width="17.57421875" style="2" customWidth="1"/>
    <col min="8" max="8" width="13.28125" style="2" customWidth="1"/>
    <col min="9" max="9" width="17.421875" style="2" customWidth="1"/>
    <col min="10" max="10" width="17.28125" style="2" customWidth="1"/>
    <col min="11" max="12" width="16.57421875" style="2" customWidth="1"/>
    <col min="13" max="13" width="15.00390625" style="2" customWidth="1"/>
    <col min="14" max="14" width="16.57421875" style="2" customWidth="1"/>
    <col min="15" max="16384" width="9.140625" style="2" customWidth="1"/>
  </cols>
  <sheetData>
    <row r="1" spans="1:7" ht="18.75">
      <c r="A1" s="571" t="s">
        <v>99</v>
      </c>
      <c r="B1" s="571"/>
      <c r="C1" s="571"/>
      <c r="D1" s="571"/>
      <c r="E1" s="571"/>
      <c r="F1" s="571"/>
      <c r="G1" s="571"/>
    </row>
    <row r="2" spans="1:7" ht="18.75">
      <c r="A2" s="18"/>
      <c r="B2" s="18"/>
      <c r="C2" s="18"/>
      <c r="D2" s="18"/>
      <c r="E2" s="18"/>
      <c r="F2" s="18"/>
      <c r="G2" s="18"/>
    </row>
    <row r="3" spans="1:4" ht="12.75">
      <c r="A3" s="221" t="s">
        <v>121</v>
      </c>
      <c r="B3" s="232"/>
      <c r="C3" s="233"/>
      <c r="D3" s="11"/>
    </row>
    <row r="4" spans="1:14" ht="12.75">
      <c r="A4" s="377"/>
      <c r="B4" s="378" t="s">
        <v>157</v>
      </c>
      <c r="C4" s="378" t="s">
        <v>157</v>
      </c>
      <c r="D4" s="378" t="s">
        <v>157</v>
      </c>
      <c r="E4" s="275"/>
      <c r="F4" s="275"/>
      <c r="G4" s="275"/>
      <c r="H4" s="378" t="s">
        <v>157</v>
      </c>
      <c r="I4" s="378" t="s">
        <v>157</v>
      </c>
      <c r="J4" s="378" t="s">
        <v>157</v>
      </c>
      <c r="K4" s="275"/>
      <c r="L4" s="275"/>
      <c r="M4" s="275"/>
      <c r="N4" s="275"/>
    </row>
    <row r="5" spans="1:14" ht="60" customHeight="1">
      <c r="A5" s="379" t="s">
        <v>368</v>
      </c>
      <c r="B5" s="378" t="s">
        <v>369</v>
      </c>
      <c r="C5" s="378" t="s">
        <v>370</v>
      </c>
      <c r="D5" s="378" t="s">
        <v>371</v>
      </c>
      <c r="E5" s="378" t="s">
        <v>115</v>
      </c>
      <c r="F5" s="273" t="s">
        <v>28</v>
      </c>
      <c r="G5" s="378" t="s">
        <v>196</v>
      </c>
      <c r="H5" s="380" t="s">
        <v>116</v>
      </c>
      <c r="I5" s="287" t="s">
        <v>117</v>
      </c>
      <c r="J5" s="287" t="s">
        <v>118</v>
      </c>
      <c r="K5" s="287" t="s">
        <v>372</v>
      </c>
      <c r="L5" s="287" t="s">
        <v>373</v>
      </c>
      <c r="M5" s="287" t="s">
        <v>119</v>
      </c>
      <c r="N5" s="287" t="s">
        <v>195</v>
      </c>
    </row>
    <row r="6" spans="1:14" ht="12.75">
      <c r="A6" s="379"/>
      <c r="B6" s="381" t="s">
        <v>3</v>
      </c>
      <c r="C6" s="382" t="s">
        <v>4</v>
      </c>
      <c r="D6" s="382" t="s">
        <v>15</v>
      </c>
      <c r="E6" s="382" t="s">
        <v>16</v>
      </c>
      <c r="F6" s="273" t="s">
        <v>17</v>
      </c>
      <c r="G6" s="273" t="s">
        <v>18</v>
      </c>
      <c r="H6" s="273" t="s">
        <v>19</v>
      </c>
      <c r="I6" s="273" t="s">
        <v>21</v>
      </c>
      <c r="J6" s="273" t="s">
        <v>41</v>
      </c>
      <c r="K6" s="273" t="s">
        <v>22</v>
      </c>
      <c r="L6" s="273" t="s">
        <v>24</v>
      </c>
      <c r="M6" s="273" t="s">
        <v>25</v>
      </c>
      <c r="N6" s="273" t="s">
        <v>26</v>
      </c>
    </row>
    <row r="7" spans="1:14" ht="12.75">
      <c r="A7" s="43" t="s">
        <v>100</v>
      </c>
      <c r="B7" s="383"/>
      <c r="C7" s="384"/>
      <c r="D7" s="385"/>
      <c r="E7" s="234">
        <f aca="true" t="shared" si="0" ref="E7:E12">MAX(ABS(C7-B7),ABS(D7-B7))</f>
        <v>0</v>
      </c>
      <c r="F7" s="224">
        <v>0.1</v>
      </c>
      <c r="G7" s="235">
        <f aca="true" t="shared" si="1" ref="G7:G12">+E7*F7</f>
        <v>0</v>
      </c>
      <c r="H7" s="384"/>
      <c r="I7" s="384"/>
      <c r="J7" s="385"/>
      <c r="K7" s="236">
        <f aca="true" t="shared" si="2" ref="K7:K12">+(C7-B7)-(I7-H7)</f>
        <v>0</v>
      </c>
      <c r="L7" s="234">
        <f aca="true" t="shared" si="3" ref="L7:L12">+(D7-B7)-(J7-H7)</f>
        <v>0</v>
      </c>
      <c r="M7" s="234">
        <f aca="true" t="shared" si="4" ref="M7:M12">MAX(ABS(K7),ABS(L7))</f>
        <v>0</v>
      </c>
      <c r="N7" s="234">
        <f aca="true" t="shared" si="5" ref="N7:N12">MIN(G7,M7)</f>
        <v>0</v>
      </c>
    </row>
    <row r="8" spans="1:14" ht="12.75">
      <c r="A8" s="43" t="s">
        <v>101</v>
      </c>
      <c r="B8" s="383"/>
      <c r="C8" s="384"/>
      <c r="D8" s="385"/>
      <c r="E8" s="234">
        <f t="shared" si="0"/>
        <v>0</v>
      </c>
      <c r="F8" s="224">
        <v>0.1</v>
      </c>
      <c r="G8" s="235">
        <f t="shared" si="1"/>
        <v>0</v>
      </c>
      <c r="H8" s="384"/>
      <c r="I8" s="384"/>
      <c r="J8" s="385"/>
      <c r="K8" s="236">
        <f t="shared" si="2"/>
        <v>0</v>
      </c>
      <c r="L8" s="234">
        <f t="shared" si="3"/>
        <v>0</v>
      </c>
      <c r="M8" s="234">
        <f t="shared" si="4"/>
        <v>0</v>
      </c>
      <c r="N8" s="234">
        <f t="shared" si="5"/>
        <v>0</v>
      </c>
    </row>
    <row r="9" spans="1:14" ht="12.75">
      <c r="A9" s="43" t="s">
        <v>102</v>
      </c>
      <c r="B9" s="383"/>
      <c r="C9" s="384"/>
      <c r="D9" s="385"/>
      <c r="E9" s="234">
        <f t="shared" si="0"/>
        <v>0</v>
      </c>
      <c r="F9" s="224">
        <v>0.1</v>
      </c>
      <c r="G9" s="235">
        <f t="shared" si="1"/>
        <v>0</v>
      </c>
      <c r="H9" s="384"/>
      <c r="I9" s="384"/>
      <c r="J9" s="385"/>
      <c r="K9" s="236">
        <f t="shared" si="2"/>
        <v>0</v>
      </c>
      <c r="L9" s="234">
        <f t="shared" si="3"/>
        <v>0</v>
      </c>
      <c r="M9" s="234">
        <f t="shared" si="4"/>
        <v>0</v>
      </c>
      <c r="N9" s="234">
        <f t="shared" si="5"/>
        <v>0</v>
      </c>
    </row>
    <row r="10" spans="1:14" ht="12.75">
      <c r="A10" s="43" t="s">
        <v>103</v>
      </c>
      <c r="B10" s="383"/>
      <c r="C10" s="384"/>
      <c r="D10" s="385"/>
      <c r="E10" s="234">
        <f t="shared" si="0"/>
        <v>0</v>
      </c>
      <c r="F10" s="224">
        <v>0.1</v>
      </c>
      <c r="G10" s="235">
        <f t="shared" si="1"/>
        <v>0</v>
      </c>
      <c r="H10" s="384"/>
      <c r="I10" s="384"/>
      <c r="J10" s="385"/>
      <c r="K10" s="236">
        <f t="shared" si="2"/>
        <v>0</v>
      </c>
      <c r="L10" s="234">
        <f t="shared" si="3"/>
        <v>0</v>
      </c>
      <c r="M10" s="234">
        <f t="shared" si="4"/>
        <v>0</v>
      </c>
      <c r="N10" s="234">
        <f t="shared" si="5"/>
        <v>0</v>
      </c>
    </row>
    <row r="11" spans="1:14" ht="12.75">
      <c r="A11" s="43" t="s">
        <v>104</v>
      </c>
      <c r="B11" s="384"/>
      <c r="C11" s="384"/>
      <c r="D11" s="385"/>
      <c r="E11" s="234">
        <f t="shared" si="0"/>
        <v>0</v>
      </c>
      <c r="F11" s="224">
        <v>0.1</v>
      </c>
      <c r="G11" s="235">
        <f t="shared" si="1"/>
        <v>0</v>
      </c>
      <c r="H11" s="384"/>
      <c r="I11" s="384"/>
      <c r="J11" s="385"/>
      <c r="K11" s="236">
        <f t="shared" si="2"/>
        <v>0</v>
      </c>
      <c r="L11" s="234">
        <f t="shared" si="3"/>
        <v>0</v>
      </c>
      <c r="M11" s="234">
        <f t="shared" si="4"/>
        <v>0</v>
      </c>
      <c r="N11" s="234">
        <f t="shared" si="5"/>
        <v>0</v>
      </c>
    </row>
    <row r="12" spans="1:14" ht="12.75">
      <c r="A12" s="43" t="s">
        <v>105</v>
      </c>
      <c r="B12" s="384"/>
      <c r="C12" s="384"/>
      <c r="D12" s="385"/>
      <c r="E12" s="234">
        <f t="shared" si="0"/>
        <v>0</v>
      </c>
      <c r="F12" s="224">
        <v>0.1</v>
      </c>
      <c r="G12" s="235">
        <f t="shared" si="1"/>
        <v>0</v>
      </c>
      <c r="H12" s="384"/>
      <c r="I12" s="384"/>
      <c r="J12" s="385"/>
      <c r="K12" s="236">
        <f t="shared" si="2"/>
        <v>0</v>
      </c>
      <c r="L12" s="234">
        <f t="shared" si="3"/>
        <v>0</v>
      </c>
      <c r="M12" s="234">
        <f t="shared" si="4"/>
        <v>0</v>
      </c>
      <c r="N12" s="234">
        <f t="shared" si="5"/>
        <v>0</v>
      </c>
    </row>
    <row r="13" spans="1:14" s="242" customFormat="1" ht="23.25" customHeight="1">
      <c r="A13" s="237" t="s">
        <v>106</v>
      </c>
      <c r="B13" s="238">
        <f>SUM(B7:B12)</f>
        <v>0</v>
      </c>
      <c r="C13" s="238">
        <f>SUM(C7:C12)</f>
        <v>0</v>
      </c>
      <c r="D13" s="238">
        <f>SUM(D7:D12)</f>
        <v>0</v>
      </c>
      <c r="E13" s="238">
        <f>SUM(E7:E12)</f>
        <v>0</v>
      </c>
      <c r="F13" s="239"/>
      <c r="G13" s="238">
        <f aca="true" t="shared" si="6" ref="G13:N13">SUM(G7:G12)</f>
        <v>0</v>
      </c>
      <c r="H13" s="238">
        <f t="shared" si="6"/>
        <v>0</v>
      </c>
      <c r="I13" s="238">
        <f t="shared" si="6"/>
        <v>0</v>
      </c>
      <c r="J13" s="238">
        <f t="shared" si="6"/>
        <v>0</v>
      </c>
      <c r="K13" s="238">
        <f t="shared" si="6"/>
        <v>0</v>
      </c>
      <c r="L13" s="240">
        <f t="shared" si="6"/>
        <v>0</v>
      </c>
      <c r="M13" s="240">
        <f t="shared" si="6"/>
        <v>0</v>
      </c>
      <c r="N13" s="241">
        <f t="shared" si="6"/>
        <v>0</v>
      </c>
    </row>
    <row r="14" spans="1:14" s="33" customFormat="1" ht="14.25">
      <c r="A14" s="30"/>
      <c r="B14" s="31"/>
      <c r="C14" s="31"/>
      <c r="D14" s="32"/>
      <c r="E14" s="32"/>
      <c r="F14" s="32"/>
      <c r="G14" s="32"/>
      <c r="H14" s="31"/>
      <c r="I14" s="31"/>
      <c r="J14" s="31"/>
      <c r="K14" s="31"/>
      <c r="L14" s="31"/>
      <c r="M14" s="31"/>
      <c r="N14" s="32"/>
    </row>
    <row r="15" spans="1:8" ht="14.25">
      <c r="A15" s="30"/>
      <c r="B15" s="31"/>
      <c r="C15" s="31"/>
      <c r="D15" s="32"/>
      <c r="E15" s="32"/>
      <c r="F15" s="34"/>
      <c r="G15" s="35"/>
      <c r="H15" s="11"/>
    </row>
    <row r="16" ht="14.25">
      <c r="G16" s="96"/>
    </row>
    <row r="17" ht="12.75">
      <c r="A17" s="2" t="s">
        <v>231</v>
      </c>
    </row>
    <row r="18" ht="12.75">
      <c r="A18" s="2" t="s">
        <v>374</v>
      </c>
    </row>
    <row r="19" spans="1:5" ht="12.75">
      <c r="A19" s="386" t="s">
        <v>375</v>
      </c>
      <c r="B19" s="386"/>
      <c r="C19" s="386"/>
      <c r="D19" s="386"/>
      <c r="E19" s="386"/>
    </row>
    <row r="20" spans="1:5" ht="12.75">
      <c r="A20" s="386" t="s">
        <v>376</v>
      </c>
      <c r="B20" s="386"/>
      <c r="C20" s="386"/>
      <c r="D20" s="386"/>
      <c r="E20" s="386"/>
    </row>
    <row r="21" spans="1:5" ht="12.75">
      <c r="A21" s="386" t="s">
        <v>377</v>
      </c>
      <c r="B21" s="386"/>
      <c r="C21" s="386"/>
      <c r="D21" s="386"/>
      <c r="E21" s="386"/>
    </row>
    <row r="22" spans="1:6" ht="12.75">
      <c r="A22" s="387" t="s">
        <v>378</v>
      </c>
      <c r="B22" s="387"/>
      <c r="C22" s="387"/>
      <c r="D22" s="387"/>
      <c r="E22" s="387"/>
      <c r="F22" s="387"/>
    </row>
  </sheetData>
  <sheetProtection/>
  <mergeCells count="1">
    <mergeCell ref="A1:G1"/>
  </mergeCells>
  <printOptions headings="1" horizontalCentered="1"/>
  <pageMargins left="0.38" right="0.4" top="0.96" bottom="0.57" header="0.5" footer="0.35"/>
  <pageSetup horizontalDpi="600" verticalDpi="600" orientation="landscape" paperSize="5" scale="75" r:id="rId1"/>
  <headerFooter alignWithMargins="0">
    <oddHeader>&amp;C&amp;"Times New Roman,Regular"&amp;9&amp;F</oddHeader>
    <oddFooter>&amp;C&amp;"Times New Roman,Regular"&amp;9Page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Lindo</dc:creator>
  <cp:keywords/>
  <dc:description/>
  <cp:lastModifiedBy>Michelle Garcia</cp:lastModifiedBy>
  <cp:lastPrinted>2011-01-04T17:19:59Z</cp:lastPrinted>
  <dcterms:created xsi:type="dcterms:W3CDTF">1999-12-20T22:09:39Z</dcterms:created>
  <dcterms:modified xsi:type="dcterms:W3CDTF">2017-09-12T19:10:55Z</dcterms:modified>
  <cp:category/>
  <cp:version/>
  <cp:contentType/>
  <cp:contentStatus/>
</cp:coreProperties>
</file>