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pserv2\CBTT\Data\Supervision\Policy\BASEL\Trinidad and Tobago-Revised Capital Standards for banks and non-banks\PHASE 2 BASEL II IMPLEMENTATION\LCR\QIS 2\"/>
    </mc:Choice>
  </mc:AlternateContent>
  <bookViews>
    <workbookView xWindow="0" yWindow="0" windowWidth="19200" windowHeight="6470" tabRatio="832" activeTab="2"/>
  </bookViews>
  <sheets>
    <sheet name="Cover Page" sheetId="27" r:id="rId1"/>
    <sheet name="Summary Sheet" sheetId="26" r:id="rId2"/>
    <sheet name="1. HQLA" sheetId="7" r:id="rId3"/>
    <sheet name="2.Outflows" sheetId="6" r:id="rId4"/>
    <sheet name="3.Inflows" sheetId="8" r:id="rId5"/>
    <sheet name="4.LCR calculation" sheetId="9" r:id="rId6"/>
    <sheet name="5.HQLA-TTD" sheetId="20" r:id="rId7"/>
    <sheet name="6. Outflows - TTD" sheetId="21" r:id="rId8"/>
    <sheet name="7. Inflows - TTD" sheetId="22" r:id="rId9"/>
    <sheet name="8. LCR Calculation - TTD" sheetId="23" r:id="rId10"/>
    <sheet name="9. HQLA-SC1" sheetId="10" r:id="rId11"/>
    <sheet name="10.Outflows-SC1" sheetId="11" r:id="rId12"/>
    <sheet name="11.Inflows-SC1" sheetId="12" r:id="rId13"/>
    <sheet name="12.LCR calculation-SC1" sheetId="13" r:id="rId14"/>
    <sheet name="13. HQLA-SC2" sheetId="14" r:id="rId15"/>
    <sheet name="14.Outflows-SC2" sheetId="15" r:id="rId16"/>
    <sheet name="15.Inflows-SC2" sheetId="16" r:id="rId17"/>
    <sheet name="16.LCR calculation-SC2" sheetId="17" r:id="rId18"/>
  </sheets>
  <externalReferences>
    <externalReference r:id="rId19"/>
    <externalReference r:id="rId20"/>
    <externalReference r:id="rId21"/>
    <externalReference r:id="rId22"/>
    <externalReference r:id="rId23"/>
  </externalReferences>
  <definedNames>
    <definedName name="ACCOUNTS_REVEIVABLE_FINANCING_1402" localSheetId="0">[1]PG_18!#REF!</definedName>
    <definedName name="ACCOUNTS_REVEIVABLE_FINANCING_1402">[1]PG_18!#REF!</definedName>
    <definedName name="BLOCK_DISCOUNTING_140203" localSheetId="0">[1]PG_18!#REF!</definedName>
    <definedName name="BLOCK_DISCOUNTING_140203">[1]PG_18!#REF!</definedName>
    <definedName name="BRIDGING_FINANCE_140301" localSheetId="0">[1]PG_18!#REF!</definedName>
    <definedName name="BRIDGING_FINANCE_140301">[1]PG_18!#REF!</definedName>
    <definedName name="CENTRAL_GOVERNMENT_14010101" localSheetId="0">[1]PG_18!#REF!</definedName>
    <definedName name="CENTRAL_GOVERNMENT_14010101">[1]PG_18!#REF!</definedName>
    <definedName name="CENTRAL_GOVERNMENT_14010201" localSheetId="0">[1]PG_18!#REF!</definedName>
    <definedName name="CENTRAL_GOVERNMENT_14010201">[1]PG_18!#REF!</definedName>
    <definedName name="CENTRAL_GOVERNMENT_14010301" localSheetId="0">[1]PG_18!#REF!</definedName>
    <definedName name="CENTRAL_GOVERNMENT_14010301">[1]PG_18!#REF!</definedName>
    <definedName name="CENTRAL_GOVERNMENT_14010401" localSheetId="0">[1]PG_18!#REF!</definedName>
    <definedName name="CENTRAL_GOVERNMENT_14010401">[1]PG_18!#REF!</definedName>
    <definedName name="CENTRAL_GOVERNMENT_14010501" localSheetId="0">[1]PG_18!#REF!</definedName>
    <definedName name="CENTRAL_GOVERNMENT_14010501">[1]PG_18!#REF!</definedName>
    <definedName name="CENTRAL_GOVERNMENT_14020101" localSheetId="0">[1]PG_18!#REF!</definedName>
    <definedName name="CENTRAL_GOVERNMENT_14020101">[1]PG_18!#REF!</definedName>
    <definedName name="CENTRAL_GOVERNMENT_14020201" localSheetId="0">[1]PG_18!#REF!</definedName>
    <definedName name="CENTRAL_GOVERNMENT_14020201">[1]PG_18!#REF!</definedName>
    <definedName name="CENTRAL_GOVERNMENT_14020301" localSheetId="0">[1]PG_18!#REF!</definedName>
    <definedName name="CENTRAL_GOVERNMENT_14020301">[1]PG_18!#REF!</definedName>
    <definedName name="CENTRAL_GOVERNMENT_14030101" localSheetId="0">[1]PG_18!#REF!</definedName>
    <definedName name="CENTRAL_GOVERNMENT_14030101">[1]PG_18!#REF!</definedName>
    <definedName name="Codes" localSheetId="0">#REF!</definedName>
    <definedName name="Codes">#REF!</definedName>
    <definedName name="COMMERCIAL_BANKS_14010105" localSheetId="0">[1]PG_18!#REF!</definedName>
    <definedName name="COMMERCIAL_BANKS_14010105">[1]PG_18!#REF!</definedName>
    <definedName name="COMMERCIAL_BANKS_14010205" localSheetId="0">[1]PG_18!#REF!</definedName>
    <definedName name="COMMERCIAL_BANKS_14010205">[1]PG_18!#REF!</definedName>
    <definedName name="COMMERCIAL_BANKS_14010305" localSheetId="0">[1]PG_18!#REF!</definedName>
    <definedName name="COMMERCIAL_BANKS_14010305">[1]PG_18!#REF!</definedName>
    <definedName name="COMMERCIAL_BANKS_14010405" localSheetId="0">[1]PG_18!#REF!</definedName>
    <definedName name="COMMERCIAL_BANKS_14010405">[1]PG_18!#REF!</definedName>
    <definedName name="COMMERCIAL_BANKS_14010505" localSheetId="0">[1]PG_18!#REF!</definedName>
    <definedName name="COMMERCIAL_BANKS_14010505">[1]PG_18!#REF!</definedName>
    <definedName name="COMMERCIAL_BANKS_14020105" localSheetId="0">[1]PG_18!#REF!</definedName>
    <definedName name="COMMERCIAL_BANKS_14020105">[1]PG_18!#REF!</definedName>
    <definedName name="COMMERCIAL_BANKS_14020205" localSheetId="0">[1]PG_18!#REF!</definedName>
    <definedName name="COMMERCIAL_BANKS_14020205">[1]PG_18!#REF!</definedName>
    <definedName name="COMMERCIAL_BANKS_14020305" localSheetId="0">[1]PG_18!#REF!</definedName>
    <definedName name="COMMERCIAL_BANKS_14020305">[1]PG_18!#REF!</definedName>
    <definedName name="COMMERCIAL_BANKS_14030105" localSheetId="0">[1]PG_18!#REF!</definedName>
    <definedName name="COMMERCIAL_BANKS_14030105">[1]PG_18!#REF!</definedName>
    <definedName name="CONSUMERS_14010110" localSheetId="0">[1]PG_18!#REF!</definedName>
    <definedName name="CONSUMERS_14010110">[1]PG_18!#REF!</definedName>
    <definedName name="CONSUMERS_14010210" localSheetId="0">[1]PG_18!#REF!</definedName>
    <definedName name="CONSUMERS_14010210">[1]PG_18!#REF!</definedName>
    <definedName name="CONSUMERS_14010310" localSheetId="0">[1]PG_18!#REF!</definedName>
    <definedName name="CONSUMERS_14010310">[1]PG_18!#REF!</definedName>
    <definedName name="CONSUMERS_14010410" localSheetId="0">[1]PG_18!#REF!</definedName>
    <definedName name="CONSUMERS_14010410">[1]PG_18!#REF!</definedName>
    <definedName name="CONSUMERS_14010510" localSheetId="0">[1]PG_18!#REF!</definedName>
    <definedName name="CONSUMERS_14010510">[1]PG_18!#REF!</definedName>
    <definedName name="CONSUMERS_14020110" localSheetId="0">[1]PG_18!#REF!</definedName>
    <definedName name="CONSUMERS_14020110">[1]PG_18!#REF!</definedName>
    <definedName name="CONSUMERS_14020210" localSheetId="0">[1]PG_18!#REF!</definedName>
    <definedName name="CONSUMERS_14020210">[1]PG_18!#REF!</definedName>
    <definedName name="CONSUMERS_14020310" localSheetId="0">[1]PG_18!#REF!</definedName>
    <definedName name="CONSUMERS_14020310">[1]PG_18!#REF!</definedName>
    <definedName name="DEMAND_140102" localSheetId="0">[1]PG_18!#REF!</definedName>
    <definedName name="DEMAND_140102">[1]PG_18!#REF!</definedName>
    <definedName name="DISCOUNTS_140105" localSheetId="0">[1]PG_18!#REF!</definedName>
    <definedName name="DISCOUNTS_140105">[1]PG_18!#REF!</definedName>
    <definedName name="dot">"."</definedName>
    <definedName name="FACTORING_140201" localSheetId="0">[1]PG_18!#REF!</definedName>
    <definedName name="FACTORING_140201">[1]PG_18!#REF!</definedName>
    <definedName name="INCORPORATED_BUSINESS_14010108" localSheetId="0">[1]PG_18!#REF!</definedName>
    <definedName name="INCORPORATED_BUSINESS_14010108">[1]PG_18!#REF!</definedName>
    <definedName name="INCORPORATED_BUSINESS_14010208" localSheetId="0">[1]PG_18!#REF!</definedName>
    <definedName name="INCORPORATED_BUSINESS_14010208">[1]PG_18!#REF!</definedName>
    <definedName name="INCORPORATED_BUSINESS_14010308" localSheetId="0">[1]PG_18!#REF!</definedName>
    <definedName name="INCORPORATED_BUSINESS_14010308">[1]PG_18!#REF!</definedName>
    <definedName name="INCORPORATED_BUSINESS_14010408" localSheetId="0">[1]PG_18!#REF!</definedName>
    <definedName name="INCORPORATED_BUSINESS_14010408">[1]PG_18!#REF!</definedName>
    <definedName name="INCORPORATED_BUSINESS_14010508" localSheetId="0">[1]PG_18!#REF!</definedName>
    <definedName name="INCORPORATED_BUSINESS_14010508">[1]PG_18!#REF!</definedName>
    <definedName name="INCORPORATED_BUSINESS_14020108" localSheetId="0">[1]PG_18!#REF!</definedName>
    <definedName name="INCORPORATED_BUSINESS_14020108">[1]PG_18!#REF!</definedName>
    <definedName name="INCORPORATED_BUSINESS_14020208" localSheetId="0">[1]PG_18!#REF!</definedName>
    <definedName name="INCORPORATED_BUSINESS_14020208">[1]PG_18!#REF!</definedName>
    <definedName name="INCORPORATED_BUSINESS_14020308" localSheetId="0">[1]PG_18!#REF!</definedName>
    <definedName name="INCORPORATED_BUSINESS_14020308">[1]PG_18!#REF!</definedName>
    <definedName name="INSTALMENT_140104" localSheetId="0">[1]PG_18!#REF!</definedName>
    <definedName name="INSTALMENT_140104">[1]PG_18!#REF!</definedName>
    <definedName name="institution" localSheetId="0">#REF!</definedName>
    <definedName name="institution">#REF!</definedName>
    <definedName name="Institutions">[2]Controls!$B$7:$B$32</definedName>
    <definedName name="LOANS_14" localSheetId="0">[1]PG_18!#REF!</definedName>
    <definedName name="LOANS_14">[1]PG_18!#REF!</definedName>
    <definedName name="LOANS_ADVANCES___DISCOUNTS_1401" localSheetId="0">[1]PG_18!#REF!</definedName>
    <definedName name="LOANS_ADVANCES___DISCOUNTS_1401">[1]PG_18!#REF!</definedName>
    <definedName name="LOCAL_GOVERNMENT_14010102" localSheetId="0">[1]PG_18!#REF!</definedName>
    <definedName name="LOCAL_GOVERNMENT_14010102">[1]PG_18!#REF!</definedName>
    <definedName name="LOCAL_GOVERNMENT_14010202" localSheetId="0">[1]PG_18!#REF!</definedName>
    <definedName name="LOCAL_GOVERNMENT_14010202">[1]PG_18!#REF!</definedName>
    <definedName name="LOCAL_GOVERNMENT_14010302" localSheetId="0">[1]PG_18!#REF!</definedName>
    <definedName name="LOCAL_GOVERNMENT_14010302">[1]PG_18!#REF!</definedName>
    <definedName name="LOCAL_GOVERNMENT_14010402" localSheetId="0">[1]PG_18!#REF!</definedName>
    <definedName name="LOCAL_GOVERNMENT_14010402">[1]PG_18!#REF!</definedName>
    <definedName name="LOCAL_GOVERNMENT_14010502" localSheetId="0">[1]PG_18!#REF!</definedName>
    <definedName name="LOCAL_GOVERNMENT_14010502">[1]PG_18!#REF!</definedName>
    <definedName name="LOCAL_GOVERNMENT_14020102" localSheetId="0">[1]PG_18!#REF!</definedName>
    <definedName name="LOCAL_GOVERNMENT_14020102">[1]PG_18!#REF!</definedName>
    <definedName name="LOCAL_GOVERNMENT_14020202" localSheetId="0">[1]PG_18!#REF!</definedName>
    <definedName name="LOCAL_GOVERNMENT_14020202">[1]PG_18!#REF!</definedName>
    <definedName name="LOCAL_GOVERNMENT_14020302" localSheetId="0">[1]PG_18!#REF!</definedName>
    <definedName name="LOCAL_GOVERNMENT_14020302">[1]PG_18!#REF!</definedName>
    <definedName name="LOCAL_GOVERNMENT_14030102" localSheetId="0">[1]PG_18!#REF!</definedName>
    <definedName name="LOCAL_GOVERNMENT_14030102">[1]PG_18!#REF!</definedName>
    <definedName name="months">[1]Institution_Codes!$D$2:$D$13</definedName>
    <definedName name="Name">[3]Cover!$A$6</definedName>
    <definedName name="NON_FINANCIAL_STATE_ENTERPRISES_14010107" localSheetId="0">[1]PG_18!#REF!</definedName>
    <definedName name="NON_FINANCIAL_STATE_ENTERPRISES_14010107">[1]PG_18!#REF!</definedName>
    <definedName name="NON_FINANCIAL_STATE_ENTERPRISES_14010207" localSheetId="0">[1]PG_18!#REF!</definedName>
    <definedName name="NON_FINANCIAL_STATE_ENTERPRISES_14010207">[1]PG_18!#REF!</definedName>
    <definedName name="NON_FINANCIAL_STATE_ENTERPRISES_14010307" localSheetId="0">[1]PG_18!#REF!</definedName>
    <definedName name="NON_FINANCIAL_STATE_ENTERPRISES_14010307">[1]PG_18!#REF!</definedName>
    <definedName name="NON_FINANCIAL_STATE_ENTERPRISES_14010407" localSheetId="0">[1]PG_18!#REF!</definedName>
    <definedName name="NON_FINANCIAL_STATE_ENTERPRISES_14010407">[1]PG_18!#REF!</definedName>
    <definedName name="NON_FINANCIAL_STATE_ENTERPRISES_14010507" localSheetId="0">[1]PG_18!#REF!</definedName>
    <definedName name="NON_FINANCIAL_STATE_ENTERPRISES_14010507">[1]PG_18!#REF!</definedName>
    <definedName name="NON_FINANCIAL_STATE_ENTERPRISES_14020107" localSheetId="0">[1]PG_18!#REF!</definedName>
    <definedName name="NON_FINANCIAL_STATE_ENTERPRISES_14020107">[1]PG_18!#REF!</definedName>
    <definedName name="NON_FINANCIAL_STATE_ENTERPRISES_14020207" localSheetId="0">[1]PG_18!#REF!</definedName>
    <definedName name="NON_FINANCIAL_STATE_ENTERPRISES_14020207">[1]PG_18!#REF!</definedName>
    <definedName name="NON_FINANCIAL_STATE_ENTERPRISES_14020307" localSheetId="0">[1]PG_18!#REF!</definedName>
    <definedName name="NON_FINANCIAL_STATE_ENTERPRISES_14020307">[1]PG_18!#REF!</definedName>
    <definedName name="OTHER_PRIVATE_FIN_INST_14010106" localSheetId="0">[1]PG_18!#REF!</definedName>
    <definedName name="OTHER_PRIVATE_FIN_INST_14010106">[1]PG_18!#REF!</definedName>
    <definedName name="OTHER_PRIVATE_FIN_INST_14010206" localSheetId="0">[1]PG_18!#REF!</definedName>
    <definedName name="OTHER_PRIVATE_FIN_INST_14010206">[1]PG_18!#REF!</definedName>
    <definedName name="OTHER_PRIVATE_FIN_INST_14010306" localSheetId="0">[1]PG_18!#REF!</definedName>
    <definedName name="OTHER_PRIVATE_FIN_INST_14010306">[1]PG_18!#REF!</definedName>
    <definedName name="OTHER_PRIVATE_FIN_INST_14010406" localSheetId="0">[1]PG_18!#REF!</definedName>
    <definedName name="OTHER_PRIVATE_FIN_INST_14010406">[1]PG_18!#REF!</definedName>
    <definedName name="OTHER_PRIVATE_FIN_INST_14010506" localSheetId="0">[1]PG_18!#REF!</definedName>
    <definedName name="OTHER_PRIVATE_FIN_INST_14010506">[1]PG_18!#REF!</definedName>
    <definedName name="OTHER_PRIVATE_FIN_INST_14020106" localSheetId="0">[1]PG_18!#REF!</definedName>
    <definedName name="OTHER_PRIVATE_FIN_INST_14020106">[1]PG_18!#REF!</definedName>
    <definedName name="OTHER_PRIVATE_FIN_INST_14020206" localSheetId="0">[1]PG_18!#REF!</definedName>
    <definedName name="OTHER_PRIVATE_FIN_INST_14020206">[1]PG_18!#REF!</definedName>
    <definedName name="OTHER_PRIVATE_FIN_INST_14020306" localSheetId="0">[1]PG_18!#REF!</definedName>
    <definedName name="OTHER_PRIVATE_FIN_INST_14020306">[1]PG_18!#REF!</definedName>
    <definedName name="OVERDRAFT_140101" localSheetId="0">[1]PG_18!#REF!</definedName>
    <definedName name="OVERDRAFT_140101">[1]PG_18!#REF!</definedName>
    <definedName name="Periods" localSheetId="0">#REF!</definedName>
    <definedName name="Periods">#REF!</definedName>
    <definedName name="Plans">[4]Codes!$C$1:$C$266</definedName>
    <definedName name="REAL_ESTATE_LOANS_1403" localSheetId="0">[1]PG_18!#REF!</definedName>
    <definedName name="REAL_ESTATE_LOANS_1403">[1]PG_18!#REF!</definedName>
    <definedName name="Return_Dates">[5]Lists!$C$1:$C$241</definedName>
    <definedName name="sect1.1" localSheetId="0">#REF!</definedName>
    <definedName name="sect1.1">#REF!</definedName>
    <definedName name="sect1.2" localSheetId="0">#REF!</definedName>
    <definedName name="sect1.2">#REF!</definedName>
    <definedName name="sect1.3" localSheetId="0">#REF!</definedName>
    <definedName name="sect1.3">#REF!</definedName>
    <definedName name="sect10.1" localSheetId="0">#REF!</definedName>
    <definedName name="sect10.1">#REF!</definedName>
    <definedName name="sect10.2" localSheetId="0">#REF!</definedName>
    <definedName name="sect10.2">#REF!</definedName>
    <definedName name="sect10.3" localSheetId="0">#REF!</definedName>
    <definedName name="sect10.3">#REF!</definedName>
    <definedName name="sect10.4" localSheetId="0">#REF!</definedName>
    <definedName name="sect10.4">#REF!</definedName>
    <definedName name="sect11.1" localSheetId="0">#REF!</definedName>
    <definedName name="sect11.1">#REF!</definedName>
    <definedName name="sect11.2" localSheetId="0">#REF!</definedName>
    <definedName name="sect11.2">#REF!</definedName>
    <definedName name="sect11.3" localSheetId="0">#REF!</definedName>
    <definedName name="sect11.3">#REF!</definedName>
    <definedName name="sect11.4" localSheetId="0">#REF!</definedName>
    <definedName name="sect11.4">#REF!</definedName>
    <definedName name="sect11.5" localSheetId="0">#REF!</definedName>
    <definedName name="sect11.5">#REF!</definedName>
    <definedName name="sect12.1" localSheetId="0">#REF!</definedName>
    <definedName name="sect12.1">#REF!</definedName>
    <definedName name="sect12.2" localSheetId="0">#REF!</definedName>
    <definedName name="sect12.2">#REF!</definedName>
    <definedName name="sect12.3" localSheetId="0">#REF!</definedName>
    <definedName name="sect12.3">#REF!</definedName>
    <definedName name="sect12.4" localSheetId="0">#REF!</definedName>
    <definedName name="sect12.4">#REF!</definedName>
    <definedName name="sect13.1" localSheetId="0">#REF!</definedName>
    <definedName name="sect13.1">#REF!</definedName>
    <definedName name="sect13.2" localSheetId="0">#REF!</definedName>
    <definedName name="sect13.2">#REF!</definedName>
    <definedName name="sect13.3" localSheetId="0">#REF!</definedName>
    <definedName name="sect13.3">#REF!</definedName>
    <definedName name="sect13.4" localSheetId="0">#REF!</definedName>
    <definedName name="sect13.4">#REF!</definedName>
    <definedName name="sect13.5" localSheetId="0">#REF!</definedName>
    <definedName name="sect13.5">#REF!</definedName>
    <definedName name="sect14.1" localSheetId="0">#REF!</definedName>
    <definedName name="sect14.1">#REF!</definedName>
    <definedName name="sect14.2" localSheetId="0">#REF!</definedName>
    <definedName name="sect14.2">#REF!</definedName>
    <definedName name="sect14.3" localSheetId="0">#REF!</definedName>
    <definedName name="sect14.3">#REF!</definedName>
    <definedName name="sect14.4" localSheetId="0">#REF!</definedName>
    <definedName name="sect14.4">#REF!</definedName>
    <definedName name="sect15.1" localSheetId="0">#REF!</definedName>
    <definedName name="sect15.1">#REF!</definedName>
    <definedName name="sect16.1" localSheetId="0">#REF!</definedName>
    <definedName name="sect16.1">#REF!</definedName>
    <definedName name="sect16.2" localSheetId="0">#REF!</definedName>
    <definedName name="sect16.2">#REF!</definedName>
    <definedName name="sect16.3" localSheetId="0">#REF!</definedName>
    <definedName name="sect16.3">#REF!</definedName>
    <definedName name="sect17.1" localSheetId="0">#REF!</definedName>
    <definedName name="sect17.1">#REF!</definedName>
    <definedName name="sect17.2" localSheetId="0">#REF!</definedName>
    <definedName name="sect17.2">#REF!</definedName>
    <definedName name="sect17.3" localSheetId="0">#REF!</definedName>
    <definedName name="sect17.3">#REF!</definedName>
    <definedName name="sect17.4" localSheetId="0">#REF!</definedName>
    <definedName name="sect17.4">#REF!</definedName>
    <definedName name="sect18.1" localSheetId="0">#REF!</definedName>
    <definedName name="sect18.1">#REF!</definedName>
    <definedName name="sect18.2" localSheetId="0">#REF!</definedName>
    <definedName name="sect18.2">#REF!</definedName>
    <definedName name="sect18.3" localSheetId="0">#REF!</definedName>
    <definedName name="sect18.3">#REF!</definedName>
    <definedName name="sect18.4" localSheetId="0">#REF!</definedName>
    <definedName name="sect18.4">#REF!</definedName>
    <definedName name="sect18.5" localSheetId="0">#REF!</definedName>
    <definedName name="sect18.5">#REF!</definedName>
    <definedName name="sect19.1" localSheetId="0">#REF!</definedName>
    <definedName name="sect19.1">#REF!</definedName>
    <definedName name="sect19.2" localSheetId="0">#REF!</definedName>
    <definedName name="sect19.2">#REF!</definedName>
    <definedName name="sect19.3" localSheetId="0">#REF!</definedName>
    <definedName name="sect19.3">#REF!</definedName>
    <definedName name="sect19.4" localSheetId="0">#REF!</definedName>
    <definedName name="sect19.4">#REF!</definedName>
    <definedName name="sect2.1" localSheetId="0">#REF!</definedName>
    <definedName name="sect2.1">#REF!</definedName>
    <definedName name="sect2.2" localSheetId="0">#REF!</definedName>
    <definedName name="sect2.2">#REF!</definedName>
    <definedName name="sect2.3" localSheetId="0">#REF!</definedName>
    <definedName name="sect2.3">#REF!</definedName>
    <definedName name="sect2.4" localSheetId="0">#REF!</definedName>
    <definedName name="sect2.4">#REF!</definedName>
    <definedName name="sect20.1" localSheetId="0">#REF!</definedName>
    <definedName name="sect20.1">#REF!</definedName>
    <definedName name="sect20.2" localSheetId="0">#REF!</definedName>
    <definedName name="sect20.2">#REF!</definedName>
    <definedName name="sect20.3" localSheetId="0">#REF!</definedName>
    <definedName name="sect20.3">#REF!</definedName>
    <definedName name="sect20.4" localSheetId="0">#REF!</definedName>
    <definedName name="sect20.4">#REF!</definedName>
    <definedName name="sect20.5" localSheetId="0">#REF!</definedName>
    <definedName name="sect20.5">#REF!</definedName>
    <definedName name="sect21.1" localSheetId="0">#REF!</definedName>
    <definedName name="sect21.1">#REF!</definedName>
    <definedName name="sect21.2" localSheetId="0">#REF!</definedName>
    <definedName name="sect21.2">#REF!</definedName>
    <definedName name="sect21.3" localSheetId="0">#REF!</definedName>
    <definedName name="sect21.3">#REF!</definedName>
    <definedName name="sect21.4" localSheetId="0">#REF!</definedName>
    <definedName name="sect21.4">#REF!</definedName>
    <definedName name="sect22.1" localSheetId="0">#REF!</definedName>
    <definedName name="sect22.1">#REF!</definedName>
    <definedName name="sect22.2" localSheetId="0">#REF!</definedName>
    <definedName name="sect22.2">#REF!</definedName>
    <definedName name="sect23.1" localSheetId="0">#REF!</definedName>
    <definedName name="sect23.1">#REF!</definedName>
    <definedName name="sect23.2" localSheetId="0">#REF!</definedName>
    <definedName name="sect23.2">#REF!</definedName>
    <definedName name="sect23.3" localSheetId="0">#REF!</definedName>
    <definedName name="sect23.3">#REF!</definedName>
    <definedName name="sect23.4" localSheetId="0">#REF!</definedName>
    <definedName name="sect23.4">#REF!</definedName>
    <definedName name="sect23.5" localSheetId="0">#REF!</definedName>
    <definedName name="sect23.5">#REF!</definedName>
    <definedName name="sect23.6" localSheetId="0">#REF!</definedName>
    <definedName name="sect23.6">#REF!</definedName>
    <definedName name="sect24.1" localSheetId="0">#REF!</definedName>
    <definedName name="sect24.1">#REF!</definedName>
    <definedName name="sect24.2" localSheetId="0">#REF!</definedName>
    <definedName name="sect24.2">#REF!</definedName>
    <definedName name="sect24.3" localSheetId="0">#REF!</definedName>
    <definedName name="sect24.3">#REF!</definedName>
    <definedName name="sect25.1" localSheetId="0">#REF!</definedName>
    <definedName name="sect25.1">#REF!</definedName>
    <definedName name="sect25.2" localSheetId="0">#REF!</definedName>
    <definedName name="sect25.2">#REF!</definedName>
    <definedName name="sect25.3" localSheetId="0">#REF!</definedName>
    <definedName name="sect25.3">#REF!</definedName>
    <definedName name="sect25.4" localSheetId="0">#REF!</definedName>
    <definedName name="sect25.4">#REF!</definedName>
    <definedName name="sect26.1" localSheetId="0">#REF!</definedName>
    <definedName name="sect26.1">#REF!</definedName>
    <definedName name="sect27.1" localSheetId="0">#REF!</definedName>
    <definedName name="sect27.1">#REF!</definedName>
    <definedName name="sect27.2" localSheetId="0">#REF!</definedName>
    <definedName name="sect27.2">#REF!</definedName>
    <definedName name="sect27.3" localSheetId="0">#REF!</definedName>
    <definedName name="sect27.3">#REF!</definedName>
    <definedName name="sect27.4" localSheetId="0">#REF!</definedName>
    <definedName name="sect27.4">#REF!</definedName>
    <definedName name="sect28.1" localSheetId="0">#REF!</definedName>
    <definedName name="sect28.1">#REF!</definedName>
    <definedName name="sect28.2" localSheetId="0">#REF!</definedName>
    <definedName name="sect28.2">#REF!</definedName>
    <definedName name="sect29.1" localSheetId="0">#REF!</definedName>
    <definedName name="sect29.1">#REF!</definedName>
    <definedName name="sect29.2" localSheetId="0">#REF!</definedName>
    <definedName name="sect29.2">#REF!</definedName>
    <definedName name="sect29.3" localSheetId="0">#REF!</definedName>
    <definedName name="sect29.3">#REF!</definedName>
    <definedName name="sect3.1" localSheetId="0">#REF!</definedName>
    <definedName name="sect3.1">#REF!</definedName>
    <definedName name="sect3.2" localSheetId="0">#REF!</definedName>
    <definedName name="sect3.2">#REF!</definedName>
    <definedName name="sect3.3" localSheetId="0">#REF!</definedName>
    <definedName name="sect3.3">#REF!</definedName>
    <definedName name="sect30.1" localSheetId="0">#REF!</definedName>
    <definedName name="sect30.1">#REF!</definedName>
    <definedName name="sect30.2" localSheetId="0">#REF!</definedName>
    <definedName name="sect30.2">#REF!</definedName>
    <definedName name="sect30.3" localSheetId="0">#REF!</definedName>
    <definedName name="sect30.3">#REF!</definedName>
    <definedName name="sect30.4" localSheetId="0">#REF!</definedName>
    <definedName name="sect30.4">#REF!</definedName>
    <definedName name="sect31.1" localSheetId="0">#REF!</definedName>
    <definedName name="sect31.1">#REF!</definedName>
    <definedName name="sect31.2" localSheetId="0">#REF!</definedName>
    <definedName name="sect31.2">#REF!</definedName>
    <definedName name="sect32.1" localSheetId="0">#REF!</definedName>
    <definedName name="sect32.1">#REF!</definedName>
    <definedName name="sect32.2" localSheetId="0">#REF!</definedName>
    <definedName name="sect32.2">#REF!</definedName>
    <definedName name="sect32.3" localSheetId="0">#REF!</definedName>
    <definedName name="sect32.3">#REF!</definedName>
    <definedName name="sect33.1" localSheetId="0">#REF!</definedName>
    <definedName name="sect33.1">#REF!</definedName>
    <definedName name="sect33.2" localSheetId="0">#REF!</definedName>
    <definedName name="sect33.2">#REF!</definedName>
    <definedName name="sect33.3" localSheetId="0">#REF!</definedName>
    <definedName name="sect33.3">#REF!</definedName>
    <definedName name="sect33.4" localSheetId="0">#REF!</definedName>
    <definedName name="sect33.4">#REF!</definedName>
    <definedName name="sect34.1" localSheetId="0">#REF!</definedName>
    <definedName name="sect34.1">#REF!</definedName>
    <definedName name="sect34.2" localSheetId="0">#REF!</definedName>
    <definedName name="sect34.2">#REF!</definedName>
    <definedName name="sect35.1" localSheetId="0">#REF!</definedName>
    <definedName name="sect35.1">#REF!</definedName>
    <definedName name="sect35.2" localSheetId="0">#REF!</definedName>
    <definedName name="sect35.2">#REF!</definedName>
    <definedName name="sect35.3" localSheetId="0">#REF!</definedName>
    <definedName name="sect35.3">#REF!</definedName>
    <definedName name="sect36.1" localSheetId="0">#REF!</definedName>
    <definedName name="sect36.1">#REF!</definedName>
    <definedName name="sect36.2" localSheetId="0">#REF!</definedName>
    <definedName name="sect36.2">#REF!</definedName>
    <definedName name="sect36.3" localSheetId="0">#REF!</definedName>
    <definedName name="sect36.3">#REF!</definedName>
    <definedName name="sect36.4" localSheetId="0">#REF!</definedName>
    <definedName name="sect36.4">#REF!</definedName>
    <definedName name="sect36.5" localSheetId="0">#REF!</definedName>
    <definedName name="sect36.5">#REF!</definedName>
    <definedName name="sect37.1" localSheetId="0">#REF!</definedName>
    <definedName name="sect37.1">#REF!</definedName>
    <definedName name="sect37.2" localSheetId="0">#REF!</definedName>
    <definedName name="sect37.2">#REF!</definedName>
    <definedName name="sect38.1" localSheetId="0">#REF!</definedName>
    <definedName name="sect38.1">#REF!</definedName>
    <definedName name="sect38.2" localSheetId="0">#REF!</definedName>
    <definedName name="sect38.2">#REF!</definedName>
    <definedName name="sect38.3" localSheetId="0">#REF!</definedName>
    <definedName name="sect38.3">#REF!</definedName>
    <definedName name="sect39.1" localSheetId="0">#REF!</definedName>
    <definedName name="sect39.1">#REF!</definedName>
    <definedName name="sect39.2" localSheetId="0">#REF!</definedName>
    <definedName name="sect39.2">#REF!</definedName>
    <definedName name="sect39.3" localSheetId="0">#REF!</definedName>
    <definedName name="sect39.3">#REF!</definedName>
    <definedName name="sect39.4" localSheetId="0">#REF!</definedName>
    <definedName name="sect39.4">#REF!</definedName>
    <definedName name="sect39.5" localSheetId="0">#REF!</definedName>
    <definedName name="sect39.5">#REF!</definedName>
    <definedName name="sect4.1" localSheetId="0">#REF!</definedName>
    <definedName name="sect4.1">#REF!</definedName>
    <definedName name="sect4.2" localSheetId="0">#REF!</definedName>
    <definedName name="sect4.2">#REF!</definedName>
    <definedName name="sect4.3" localSheetId="0">#REF!</definedName>
    <definedName name="sect4.3">#REF!</definedName>
    <definedName name="sect4.4" localSheetId="0">#REF!</definedName>
    <definedName name="sect4.4">#REF!</definedName>
    <definedName name="sect5.1" localSheetId="0">#REF!</definedName>
    <definedName name="sect5.1">#REF!</definedName>
    <definedName name="sect6.1" localSheetId="0">#REF!</definedName>
    <definedName name="sect6.1">#REF!</definedName>
    <definedName name="sect6.2" localSheetId="0">#REF!</definedName>
    <definedName name="sect6.2">#REF!</definedName>
    <definedName name="sect6.3" localSheetId="0">#REF!</definedName>
    <definedName name="sect6.3">#REF!</definedName>
    <definedName name="sect6.4" localSheetId="0">#REF!</definedName>
    <definedName name="sect6.4">#REF!</definedName>
    <definedName name="sect7.1" localSheetId="0">#REF!</definedName>
    <definedName name="sect7.1">#REF!</definedName>
    <definedName name="sect7.2" localSheetId="0">#REF!</definedName>
    <definedName name="sect7.2">#REF!</definedName>
    <definedName name="sect7.3" localSheetId="0">#REF!</definedName>
    <definedName name="sect7.3">#REF!</definedName>
    <definedName name="sect7.4" localSheetId="0">#REF!</definedName>
    <definedName name="sect7.4">#REF!</definedName>
    <definedName name="sect7.5" localSheetId="0">#REF!</definedName>
    <definedName name="sect7.5">#REF!</definedName>
    <definedName name="sect8.1" localSheetId="0">#REF!</definedName>
    <definedName name="sect8.1">#REF!</definedName>
    <definedName name="sect8.2" localSheetId="0">#REF!</definedName>
    <definedName name="sect8.2">#REF!</definedName>
    <definedName name="sect8.3" localSheetId="0">#REF!</definedName>
    <definedName name="sect8.3">#REF!</definedName>
    <definedName name="sect8.4" localSheetId="0">#REF!</definedName>
    <definedName name="sect8.4">#REF!</definedName>
    <definedName name="sect9.1" localSheetId="0">#REF!</definedName>
    <definedName name="sect9.1">#REF!</definedName>
    <definedName name="sect9.2" localSheetId="0">#REF!</definedName>
    <definedName name="sect9.2">#REF!</definedName>
    <definedName name="sect9.3" localSheetId="0">#REF!</definedName>
    <definedName name="sect9.3">#REF!</definedName>
    <definedName name="sect9.4" localSheetId="0">#REF!</definedName>
    <definedName name="sect9.4">#REF!</definedName>
    <definedName name="sect9.5" localSheetId="0">#REF!</definedName>
    <definedName name="sect9.5">#REF!</definedName>
    <definedName name="SELECT_INSTITUTION_CODE" localSheetId="0">[1]Institution_Codes!#REF!</definedName>
    <definedName name="SELECT_INSTITUTION_CODE">[1]Institution_Codes!#REF!</definedName>
    <definedName name="STATE_OWNED_FIN_INST_14010104" localSheetId="0">[1]PG_18!#REF!</definedName>
    <definedName name="STATE_OWNED_FIN_INST_14010104">[1]PG_18!#REF!</definedName>
    <definedName name="STATE_OWNED_FIN_INST_14010204" localSheetId="0">[1]PG_18!#REF!</definedName>
    <definedName name="STATE_OWNED_FIN_INST_14010204">[1]PG_18!#REF!</definedName>
    <definedName name="STATE_OWNED_FIN_INST_14010304" localSheetId="0">[1]PG_18!#REF!</definedName>
    <definedName name="STATE_OWNED_FIN_INST_14010304">[1]PG_18!#REF!</definedName>
    <definedName name="STATE_OWNED_FIN_INST_14010404" localSheetId="0">[1]PG_18!#REF!</definedName>
    <definedName name="STATE_OWNED_FIN_INST_14010404">[1]PG_18!#REF!</definedName>
    <definedName name="STATE_OWNED_FIN_INST_14010504" localSheetId="0">[1]PG_18!#REF!</definedName>
    <definedName name="STATE_OWNED_FIN_INST_14010504">[1]PG_18!#REF!</definedName>
    <definedName name="STATE_OWNED_FIN_INST_14020104" localSheetId="0">[1]PG_18!#REF!</definedName>
    <definedName name="STATE_OWNED_FIN_INST_14020104">[1]PG_18!#REF!</definedName>
    <definedName name="STATE_OWNED_FIN_INST_14020204" localSheetId="0">[1]PG_18!#REF!</definedName>
    <definedName name="STATE_OWNED_FIN_INST_14020204">[1]PG_18!#REF!</definedName>
    <definedName name="STATE_OWNED_FIN_INST_14020304" localSheetId="0">[1]PG_18!#REF!</definedName>
    <definedName name="STATE_OWNED_FIN_INST_14020304">[1]PG_18!#REF!</definedName>
    <definedName name="STATE_OWNED_FIN_INST_14030104" localSheetId="0">[1]PG_18!#REF!</definedName>
    <definedName name="STATE_OWNED_FIN_INST_14030104">[1]PG_18!#REF!</definedName>
    <definedName name="STATUTORY_BOARDS_14010103" localSheetId="0">[1]PG_18!#REF!</definedName>
    <definedName name="STATUTORY_BOARDS_14010103">[1]PG_18!#REF!</definedName>
    <definedName name="STATUTORY_BOARDS_14010203" localSheetId="0">[1]PG_18!#REF!</definedName>
    <definedName name="STATUTORY_BOARDS_14010203">[1]PG_18!#REF!</definedName>
    <definedName name="STATUTORY_BOARDS_14010303" localSheetId="0">[1]PG_18!#REF!</definedName>
    <definedName name="STATUTORY_BOARDS_14010303">[1]PG_18!#REF!</definedName>
    <definedName name="STATUTORY_BOARDS_14010403" localSheetId="0">[1]PG_18!#REF!</definedName>
    <definedName name="STATUTORY_BOARDS_14010403">[1]PG_18!#REF!</definedName>
    <definedName name="STATUTORY_BOARDS_14010503" localSheetId="0">[1]PG_18!#REF!</definedName>
    <definedName name="STATUTORY_BOARDS_14010503">[1]PG_18!#REF!</definedName>
    <definedName name="STATUTORY_BOARDS_14020103" localSheetId="0">[1]PG_18!#REF!</definedName>
    <definedName name="STATUTORY_BOARDS_14020103">[1]PG_18!#REF!</definedName>
    <definedName name="STATUTORY_BOARDS_14020203" localSheetId="0">[1]PG_18!#REF!</definedName>
    <definedName name="STATUTORY_BOARDS_14020203">[1]PG_18!#REF!</definedName>
    <definedName name="STATUTORY_BOARDS_14020303" localSheetId="0">[1]PG_18!#REF!</definedName>
    <definedName name="STATUTORY_BOARDS_14020303">[1]PG_18!#REF!</definedName>
    <definedName name="STATUTORY_BOARDS_14030103" localSheetId="0">[1]PG_18!#REF!</definedName>
    <definedName name="STATUTORY_BOARDS_14030103">[1]PG_18!#REF!</definedName>
    <definedName name="TIME_140103" localSheetId="0">[1]PG_18!#REF!</definedName>
    <definedName name="TIME_140103">[1]PG_18!#REF!</definedName>
    <definedName name="TRADE_CONFIRMING_140202" localSheetId="0">[1]PG_18!#REF!</definedName>
    <definedName name="TRADE_CONFIRMING_140202">[1]PG_18!#REF!</definedName>
    <definedName name="UNINCORPORATED_BUSINESS_14010109" localSheetId="0">[1]PG_18!#REF!</definedName>
    <definedName name="UNINCORPORATED_BUSINESS_14010109">[1]PG_18!#REF!</definedName>
    <definedName name="UNINCORPORATED_BUSINESS_14010209" localSheetId="0">[1]PG_18!#REF!</definedName>
    <definedName name="UNINCORPORATED_BUSINESS_14010209">[1]PG_18!#REF!</definedName>
    <definedName name="UNINCORPORATED_BUSINESS_14010309" localSheetId="0">[1]PG_18!#REF!</definedName>
    <definedName name="UNINCORPORATED_BUSINESS_14010309">[1]PG_18!#REF!</definedName>
    <definedName name="UNINCORPORATED_BUSINESS_14010409" localSheetId="0">[1]PG_18!#REF!</definedName>
    <definedName name="UNINCORPORATED_BUSINESS_14010409">[1]PG_18!#REF!</definedName>
    <definedName name="UNINCORPORATED_BUSINESS_14010509" localSheetId="0">[1]PG_18!#REF!</definedName>
    <definedName name="UNINCORPORATED_BUSINESS_14010509">[1]PG_18!#REF!</definedName>
    <definedName name="UNINCORPORATED_BUSINESS_14020109" localSheetId="0">[1]PG_18!#REF!</definedName>
    <definedName name="UNINCORPORATED_BUSINESS_14020109">[1]PG_18!#REF!</definedName>
    <definedName name="UNINCORPORATED_BUSINESS_14020209" localSheetId="0">[1]PG_18!#REF!</definedName>
    <definedName name="UNINCORPORATED_BUSINESS_14020209">[1]PG_18!#REF!</definedName>
    <definedName name="UNINCORPORATED_BUSINESS_14020309" localSheetId="0">[1]PG_18!#REF!</definedName>
    <definedName name="UNINCORPORATED_BUSINESS_14020309">[1]PG_18!#REF!</definedName>
    <definedName name="Year">[1]Institution_Codes!$H$2:$H$52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6" l="1"/>
  <c r="C8" i="26"/>
  <c r="C7" i="26"/>
  <c r="D5" i="26" l="1"/>
  <c r="A30" i="23" l="1"/>
  <c r="A31" i="23" s="1"/>
  <c r="A32" i="23" s="1"/>
  <c r="A29" i="23"/>
  <c r="A20" i="23"/>
  <c r="A21" i="23" s="1"/>
  <c r="A22" i="23" s="1"/>
  <c r="A23" i="23" s="1"/>
  <c r="A24" i="23" s="1"/>
  <c r="A25" i="23" s="1"/>
  <c r="A26" i="23" s="1"/>
  <c r="A19" i="23"/>
  <c r="A12" i="23"/>
  <c r="A13" i="23" s="1"/>
  <c r="A14" i="23" s="1"/>
  <c r="A15" i="23" s="1"/>
  <c r="A16" i="23" s="1"/>
  <c r="A11" i="23"/>
  <c r="E33" i="22"/>
  <c r="A33" i="22"/>
  <c r="A34" i="22" s="1"/>
  <c r="E32" i="22"/>
  <c r="E29" i="22"/>
  <c r="E28" i="22"/>
  <c r="E27" i="22"/>
  <c r="E26" i="22"/>
  <c r="E25" i="22"/>
  <c r="A25" i="22"/>
  <c r="A26" i="22" s="1"/>
  <c r="A27" i="22" s="1"/>
  <c r="A28" i="22" s="1"/>
  <c r="A29" i="22" s="1"/>
  <c r="A30" i="22" s="1"/>
  <c r="C30" i="22"/>
  <c r="C22" i="22"/>
  <c r="A19" i="22"/>
  <c r="E18" i="22"/>
  <c r="E17" i="22"/>
  <c r="E16" i="22"/>
  <c r="E15" i="22"/>
  <c r="C19" i="22"/>
  <c r="A14" i="22"/>
  <c r="A15" i="22" s="1"/>
  <c r="A16" i="22" s="1"/>
  <c r="A17" i="22" s="1"/>
  <c r="A18" i="22" s="1"/>
  <c r="E13" i="22"/>
  <c r="E96" i="21"/>
  <c r="C25" i="23" s="1"/>
  <c r="E93" i="21"/>
  <c r="E92" i="21"/>
  <c r="E91" i="21"/>
  <c r="A91" i="21"/>
  <c r="E90" i="21"/>
  <c r="A90" i="21"/>
  <c r="E89" i="21"/>
  <c r="E87" i="21"/>
  <c r="A87" i="21"/>
  <c r="A88" i="21" s="1"/>
  <c r="A92" i="21" s="1"/>
  <c r="A93" i="21" s="1"/>
  <c r="A94" i="21" s="1"/>
  <c r="E86" i="21"/>
  <c r="E84" i="21"/>
  <c r="C23" i="23" s="1"/>
  <c r="E82" i="21"/>
  <c r="C22" i="23" s="1"/>
  <c r="E79" i="21"/>
  <c r="E78" i="21"/>
  <c r="E77" i="21"/>
  <c r="E76" i="21"/>
  <c r="E75" i="21"/>
  <c r="E74" i="21"/>
  <c r="A74" i="21"/>
  <c r="A75" i="21" s="1"/>
  <c r="A76" i="21" s="1"/>
  <c r="A77" i="21" s="1"/>
  <c r="A78" i="21" s="1"/>
  <c r="A79" i="21" s="1"/>
  <c r="A80" i="21" s="1"/>
  <c r="E73" i="21"/>
  <c r="E70" i="21"/>
  <c r="E69" i="21"/>
  <c r="E68" i="21"/>
  <c r="E67" i="21"/>
  <c r="E66" i="21"/>
  <c r="E65" i="21"/>
  <c r="E64" i="21"/>
  <c r="E63" i="21"/>
  <c r="A63" i="21"/>
  <c r="A64" i="21" s="1"/>
  <c r="A65" i="21" s="1"/>
  <c r="A66" i="21" s="1"/>
  <c r="A67" i="21" s="1"/>
  <c r="A68" i="21" s="1"/>
  <c r="A69" i="21" s="1"/>
  <c r="A70" i="21" s="1"/>
  <c r="A71" i="21" s="1"/>
  <c r="C71" i="21"/>
  <c r="E58" i="21"/>
  <c r="E57" i="21"/>
  <c r="E56" i="21"/>
  <c r="E55" i="21"/>
  <c r="E54" i="21"/>
  <c r="E51" i="21"/>
  <c r="E50" i="21"/>
  <c r="A50" i="21"/>
  <c r="E49" i="21"/>
  <c r="E47" i="21"/>
  <c r="A47" i="21"/>
  <c r="E46" i="21"/>
  <c r="E44" i="21"/>
  <c r="E43" i="21"/>
  <c r="E42" i="21"/>
  <c r="E41" i="21"/>
  <c r="E40" i="21"/>
  <c r="E39" i="21"/>
  <c r="A39" i="21"/>
  <c r="A40" i="21" s="1"/>
  <c r="A41" i="21" s="1"/>
  <c r="A42" i="21" s="1"/>
  <c r="A43" i="21" s="1"/>
  <c r="E38" i="21"/>
  <c r="A37" i="21"/>
  <c r="A44" i="21" s="1"/>
  <c r="A45" i="21" s="1"/>
  <c r="A48" i="21" s="1"/>
  <c r="A51" i="21" s="1"/>
  <c r="A52" i="21" s="1"/>
  <c r="A54" i="21" s="1"/>
  <c r="A55" i="21" s="1"/>
  <c r="A56" i="21" s="1"/>
  <c r="A57" i="21" s="1"/>
  <c r="A58" i="21" s="1"/>
  <c r="A59" i="21" s="1"/>
  <c r="A60" i="21" s="1"/>
  <c r="E36" i="21"/>
  <c r="E35" i="21"/>
  <c r="E34" i="21"/>
  <c r="E33" i="21"/>
  <c r="E32" i="21"/>
  <c r="A32" i="21"/>
  <c r="A33" i="21" s="1"/>
  <c r="A34" i="21" s="1"/>
  <c r="A35" i="21" s="1"/>
  <c r="A36" i="21" s="1"/>
  <c r="C52" i="21"/>
  <c r="A27" i="21"/>
  <c r="E26" i="21"/>
  <c r="E25" i="21"/>
  <c r="E24" i="21"/>
  <c r="E23" i="21"/>
  <c r="E22" i="21"/>
  <c r="A22" i="21"/>
  <c r="A23" i="21" s="1"/>
  <c r="A24" i="21" s="1"/>
  <c r="A25" i="21" s="1"/>
  <c r="A26" i="21" s="1"/>
  <c r="E21" i="21"/>
  <c r="A20" i="21"/>
  <c r="E18" i="21"/>
  <c r="E17" i="21"/>
  <c r="E16" i="21"/>
  <c r="E15" i="21"/>
  <c r="A15" i="21"/>
  <c r="A16" i="21" s="1"/>
  <c r="A17" i="21" s="1"/>
  <c r="A18" i="21" s="1"/>
  <c r="A19" i="21" s="1"/>
  <c r="E14" i="21"/>
  <c r="E12" i="21"/>
  <c r="A38" i="20"/>
  <c r="A39" i="20" s="1"/>
  <c r="E34" i="20"/>
  <c r="A34" i="20"/>
  <c r="A35" i="20" s="1"/>
  <c r="C35" i="20"/>
  <c r="E30" i="20"/>
  <c r="A30" i="20"/>
  <c r="A31" i="20" s="1"/>
  <c r="E29" i="20"/>
  <c r="E28" i="20"/>
  <c r="E27" i="20"/>
  <c r="A27" i="20"/>
  <c r="A28" i="20" s="1"/>
  <c r="A29" i="20" s="1"/>
  <c r="E26" i="20"/>
  <c r="E23" i="20"/>
  <c r="E22" i="20"/>
  <c r="E20" i="20"/>
  <c r="E19" i="20"/>
  <c r="E18" i="20"/>
  <c r="E17" i="20"/>
  <c r="E15" i="20"/>
  <c r="E14" i="20"/>
  <c r="E13" i="20"/>
  <c r="E34" i="22" l="1"/>
  <c r="C31" i="23" s="1"/>
  <c r="E24" i="22"/>
  <c r="E30" i="22" s="1"/>
  <c r="C30" i="23" s="1"/>
  <c r="E21" i="22"/>
  <c r="E22" i="22" s="1"/>
  <c r="C29" i="23" s="1"/>
  <c r="C27" i="21"/>
  <c r="C94" i="21"/>
  <c r="E31" i="20"/>
  <c r="C12" i="23" s="1"/>
  <c r="E33" i="20"/>
  <c r="E35" i="20" s="1"/>
  <c r="C13" i="23" s="1"/>
  <c r="C24" i="20"/>
  <c r="E14" i="22"/>
  <c r="E19" i="22" s="1"/>
  <c r="C34" i="22"/>
  <c r="C35" i="22" s="1"/>
  <c r="E80" i="21"/>
  <c r="C21" i="23" s="1"/>
  <c r="E59" i="21"/>
  <c r="E94" i="21"/>
  <c r="C24" i="23" s="1"/>
  <c r="E19" i="21"/>
  <c r="E27" i="21" s="1"/>
  <c r="C18" i="23" s="1"/>
  <c r="E31" i="21"/>
  <c r="E52" i="21" s="1"/>
  <c r="E62" i="21"/>
  <c r="E71" i="21" s="1"/>
  <c r="C20" i="23" s="1"/>
  <c r="C59" i="21"/>
  <c r="C60" i="21" s="1"/>
  <c r="C80" i="21"/>
  <c r="C31" i="20"/>
  <c r="E12" i="20"/>
  <c r="E24" i="20" s="1"/>
  <c r="C10" i="23" s="1"/>
  <c r="D2" i="17"/>
  <c r="D2" i="16"/>
  <c r="D2" i="15"/>
  <c r="D2" i="13"/>
  <c r="D2" i="12"/>
  <c r="D2" i="11"/>
  <c r="E35" i="22" l="1"/>
  <c r="C28" i="23"/>
  <c r="C32" i="23" s="1"/>
  <c r="C11" i="23"/>
  <c r="C97" i="21"/>
  <c r="E60" i="21"/>
  <c r="E37" i="20"/>
  <c r="C14" i="23" s="1"/>
  <c r="E38" i="20"/>
  <c r="C15" i="23" s="1"/>
  <c r="C24" i="10"/>
  <c r="E97" i="21" l="1"/>
  <c r="C19" i="23"/>
  <c r="C26" i="23" s="1"/>
  <c r="C33" i="23" s="1"/>
  <c r="C16" i="23"/>
  <c r="E39" i="20"/>
  <c r="C35" i="10"/>
  <c r="C35" i="23" l="1"/>
  <c r="D6" i="26" s="1"/>
  <c r="C94" i="15"/>
  <c r="C59" i="15"/>
  <c r="C52" i="15"/>
  <c r="C27" i="15"/>
  <c r="C94" i="11"/>
  <c r="C71" i="11"/>
  <c r="C60" i="11"/>
  <c r="C59" i="11"/>
  <c r="C52" i="11"/>
  <c r="C50" i="6"/>
  <c r="C17" i="8"/>
  <c r="C24" i="14"/>
  <c r="C35" i="14"/>
  <c r="E34" i="14"/>
  <c r="G34" i="14" s="1"/>
  <c r="E33" i="14"/>
  <c r="C31" i="14"/>
  <c r="E30" i="14"/>
  <c r="G30" i="14" s="1"/>
  <c r="E29" i="14"/>
  <c r="G29" i="14" s="1"/>
  <c r="E28" i="14"/>
  <c r="G28" i="14" s="1"/>
  <c r="E27" i="14"/>
  <c r="G27" i="14" s="1"/>
  <c r="E26" i="14"/>
  <c r="E23" i="14"/>
  <c r="G23" i="14" s="1"/>
  <c r="E22" i="14"/>
  <c r="G22" i="14" s="1"/>
  <c r="E20" i="14"/>
  <c r="G20" i="14" s="1"/>
  <c r="E19" i="14"/>
  <c r="G19" i="14" s="1"/>
  <c r="E18" i="14"/>
  <c r="G18" i="14" s="1"/>
  <c r="E17" i="14"/>
  <c r="G17" i="14" s="1"/>
  <c r="E15" i="14"/>
  <c r="G15" i="14" s="1"/>
  <c r="E14" i="14"/>
  <c r="G14" i="14" s="1"/>
  <c r="E13" i="14"/>
  <c r="G13" i="14" s="1"/>
  <c r="E12" i="14"/>
  <c r="G12" i="14" s="1"/>
  <c r="E23" i="10"/>
  <c r="G23" i="10" s="1"/>
  <c r="E20" i="10"/>
  <c r="E15" i="10"/>
  <c r="E13" i="10"/>
  <c r="C60" i="15" l="1"/>
  <c r="E35" i="14"/>
  <c r="E31" i="14"/>
  <c r="G24" i="14"/>
  <c r="C10" i="17" s="1"/>
  <c r="E24" i="14"/>
  <c r="G33" i="14"/>
  <c r="G35" i="14" s="1"/>
  <c r="G26" i="14"/>
  <c r="G31" i="14" s="1"/>
  <c r="C34" i="16"/>
  <c r="C30" i="16"/>
  <c r="C19" i="16"/>
  <c r="C71" i="15"/>
  <c r="C30" i="12"/>
  <c r="C19" i="12"/>
  <c r="C27" i="11"/>
  <c r="C97" i="11" s="1"/>
  <c r="E22" i="7"/>
  <c r="A38" i="14" l="1"/>
  <c r="A39" i="14" s="1"/>
  <c r="A34" i="14"/>
  <c r="A35" i="14" s="1"/>
  <c r="A30" i="14"/>
  <c r="A31" i="14" s="1"/>
  <c r="A27" i="14"/>
  <c r="A28" i="14" s="1"/>
  <c r="A29" i="14" s="1"/>
  <c r="G20" i="10"/>
  <c r="G15" i="10"/>
  <c r="C22" i="7"/>
  <c r="E11" i="7" l="1"/>
  <c r="G38" i="14" l="1"/>
  <c r="G37" i="14"/>
  <c r="A38" i="10"/>
  <c r="A39" i="10" s="1"/>
  <c r="E34" i="10"/>
  <c r="A34" i="10"/>
  <c r="A35" i="10" s="1"/>
  <c r="E33" i="10"/>
  <c r="G33" i="10" s="1"/>
  <c r="C31" i="10"/>
  <c r="E30" i="10"/>
  <c r="G30" i="10" s="1"/>
  <c r="A30" i="10"/>
  <c r="A31" i="10" s="1"/>
  <c r="E29" i="10"/>
  <c r="G29" i="10" s="1"/>
  <c r="E28" i="10"/>
  <c r="G28" i="10" s="1"/>
  <c r="E27" i="10"/>
  <c r="G27" i="10" s="1"/>
  <c r="A27" i="10"/>
  <c r="A28" i="10" s="1"/>
  <c r="A29" i="10" s="1"/>
  <c r="E26" i="10"/>
  <c r="G26" i="10" s="1"/>
  <c r="E22" i="10"/>
  <c r="G22" i="10" s="1"/>
  <c r="E19" i="10"/>
  <c r="G19" i="10" s="1"/>
  <c r="E18" i="10"/>
  <c r="G18" i="10" s="1"/>
  <c r="E17" i="10"/>
  <c r="G17" i="10" s="1"/>
  <c r="E14" i="10"/>
  <c r="G14" i="10" s="1"/>
  <c r="G13" i="10"/>
  <c r="E12" i="10"/>
  <c r="E24" i="10" l="1"/>
  <c r="G39" i="14"/>
  <c r="G31" i="10"/>
  <c r="C12" i="13" s="1"/>
  <c r="E35" i="10"/>
  <c r="G34" i="10"/>
  <c r="G35" i="10" s="1"/>
  <c r="C13" i="13" s="1"/>
  <c r="E31" i="10"/>
  <c r="G12" i="10"/>
  <c r="A30" i="17"/>
  <c r="A31" i="17" s="1"/>
  <c r="A32" i="17" s="1"/>
  <c r="A29" i="17"/>
  <c r="A20" i="17"/>
  <c r="A21" i="17" s="1"/>
  <c r="A22" i="17" s="1"/>
  <c r="A23" i="17" s="1"/>
  <c r="A24" i="17" s="1"/>
  <c r="A25" i="17" s="1"/>
  <c r="A26" i="17" s="1"/>
  <c r="A19" i="17"/>
  <c r="A11" i="17"/>
  <c r="A12" i="17" s="1"/>
  <c r="A13" i="17" s="1"/>
  <c r="A14" i="17" s="1"/>
  <c r="A15" i="17" s="1"/>
  <c r="A16" i="17" s="1"/>
  <c r="E33" i="16"/>
  <c r="G33" i="16" s="1"/>
  <c r="A33" i="16"/>
  <c r="A34" i="16" s="1"/>
  <c r="E32" i="16"/>
  <c r="E29" i="16"/>
  <c r="G29" i="16" s="1"/>
  <c r="E28" i="16"/>
  <c r="G28" i="16" s="1"/>
  <c r="E27" i="16"/>
  <c r="G27" i="16" s="1"/>
  <c r="E26" i="16"/>
  <c r="G26" i="16" s="1"/>
  <c r="A26" i="16"/>
  <c r="A27" i="16" s="1"/>
  <c r="A28" i="16" s="1"/>
  <c r="A29" i="16" s="1"/>
  <c r="A30" i="16" s="1"/>
  <c r="E25" i="16"/>
  <c r="G25" i="16" s="1"/>
  <c r="A25" i="16"/>
  <c r="E24" i="16"/>
  <c r="C22" i="16"/>
  <c r="E21" i="16"/>
  <c r="G21" i="16" s="1"/>
  <c r="G22" i="16" s="1"/>
  <c r="C29" i="17" s="1"/>
  <c r="A19" i="16"/>
  <c r="E18" i="16"/>
  <c r="G18" i="16" s="1"/>
  <c r="E17" i="16"/>
  <c r="G17" i="16" s="1"/>
  <c r="E16" i="16"/>
  <c r="G16" i="16" s="1"/>
  <c r="E15" i="16"/>
  <c r="G15" i="16" s="1"/>
  <c r="A15" i="16"/>
  <c r="A16" i="16" s="1"/>
  <c r="A17" i="16" s="1"/>
  <c r="A18" i="16" s="1"/>
  <c r="E14" i="16"/>
  <c r="A14" i="16"/>
  <c r="E13" i="16"/>
  <c r="E96" i="15"/>
  <c r="G96" i="15" s="1"/>
  <c r="C25" i="17" s="1"/>
  <c r="E93" i="15"/>
  <c r="G93" i="15" s="1"/>
  <c r="E92" i="15"/>
  <c r="G92" i="15" s="1"/>
  <c r="E91" i="15"/>
  <c r="G91" i="15" s="1"/>
  <c r="E90" i="15"/>
  <c r="G90" i="15" s="1"/>
  <c r="A90" i="15"/>
  <c r="A91" i="15" s="1"/>
  <c r="E89" i="15"/>
  <c r="G89" i="15" s="1"/>
  <c r="E87" i="15"/>
  <c r="G87" i="15" s="1"/>
  <c r="A87" i="15"/>
  <c r="A88" i="15" s="1"/>
  <c r="A92" i="15" s="1"/>
  <c r="A93" i="15" s="1"/>
  <c r="A94" i="15" s="1"/>
  <c r="E86" i="15"/>
  <c r="E84" i="15"/>
  <c r="G84" i="15" s="1"/>
  <c r="C23" i="17" s="1"/>
  <c r="E82" i="15"/>
  <c r="G82" i="15" s="1"/>
  <c r="C22" i="17" s="1"/>
  <c r="C80" i="15"/>
  <c r="C97" i="15" s="1"/>
  <c r="E79" i="15"/>
  <c r="G79" i="15" s="1"/>
  <c r="E78" i="15"/>
  <c r="G78" i="15" s="1"/>
  <c r="E77" i="15"/>
  <c r="G77" i="15" s="1"/>
  <c r="E76" i="15"/>
  <c r="G76" i="15" s="1"/>
  <c r="E75" i="15"/>
  <c r="G75" i="15" s="1"/>
  <c r="A75" i="15"/>
  <c r="A76" i="15" s="1"/>
  <c r="A77" i="15" s="1"/>
  <c r="A78" i="15" s="1"/>
  <c r="A79" i="15" s="1"/>
  <c r="A80" i="15" s="1"/>
  <c r="E74" i="15"/>
  <c r="G74" i="15" s="1"/>
  <c r="A74" i="15"/>
  <c r="E73" i="15"/>
  <c r="E70" i="15"/>
  <c r="G70" i="15" s="1"/>
  <c r="E69" i="15"/>
  <c r="G69" i="15" s="1"/>
  <c r="E68" i="15"/>
  <c r="G68" i="15" s="1"/>
  <c r="E67" i="15"/>
  <c r="G67" i="15" s="1"/>
  <c r="E66" i="15"/>
  <c r="G66" i="15" s="1"/>
  <c r="E65" i="15"/>
  <c r="G65" i="15" s="1"/>
  <c r="E64" i="15"/>
  <c r="G64" i="15" s="1"/>
  <c r="E63" i="15"/>
  <c r="G63" i="15" s="1"/>
  <c r="A63" i="15"/>
  <c r="A64" i="15" s="1"/>
  <c r="A65" i="15" s="1"/>
  <c r="A66" i="15" s="1"/>
  <c r="A67" i="15" s="1"/>
  <c r="A68" i="15" s="1"/>
  <c r="A69" i="15" s="1"/>
  <c r="A70" i="15" s="1"/>
  <c r="A71" i="15" s="1"/>
  <c r="E62" i="15"/>
  <c r="E58" i="15"/>
  <c r="G58" i="15" s="1"/>
  <c r="E57" i="15"/>
  <c r="G57" i="15" s="1"/>
  <c r="E56" i="15"/>
  <c r="G56" i="15" s="1"/>
  <c r="E55" i="15"/>
  <c r="G55" i="15" s="1"/>
  <c r="E54" i="15"/>
  <c r="E51" i="15"/>
  <c r="G51" i="15" s="1"/>
  <c r="E50" i="15"/>
  <c r="G50" i="15" s="1"/>
  <c r="A50" i="15"/>
  <c r="E49" i="15"/>
  <c r="G49" i="15" s="1"/>
  <c r="E47" i="15"/>
  <c r="G47" i="15" s="1"/>
  <c r="A47" i="15"/>
  <c r="E46" i="15"/>
  <c r="G46" i="15" s="1"/>
  <c r="E44" i="15"/>
  <c r="G44" i="15" s="1"/>
  <c r="E43" i="15"/>
  <c r="G43" i="15" s="1"/>
  <c r="E42" i="15"/>
  <c r="G42" i="15" s="1"/>
  <c r="E41" i="15"/>
  <c r="G41" i="15" s="1"/>
  <c r="E40" i="15"/>
  <c r="G40" i="15" s="1"/>
  <c r="A40" i="15"/>
  <c r="A41" i="15" s="1"/>
  <c r="A42" i="15" s="1"/>
  <c r="A43" i="15" s="1"/>
  <c r="E39" i="15"/>
  <c r="G39" i="15" s="1"/>
  <c r="A39" i="15"/>
  <c r="E38" i="15"/>
  <c r="G38" i="15" s="1"/>
  <c r="A37" i="15"/>
  <c r="A44" i="15" s="1"/>
  <c r="A45" i="15" s="1"/>
  <c r="A48" i="15" s="1"/>
  <c r="A51" i="15" s="1"/>
  <c r="A52" i="15" s="1"/>
  <c r="A54" i="15" s="1"/>
  <c r="A55" i="15" s="1"/>
  <c r="A56" i="15" s="1"/>
  <c r="A57" i="15" s="1"/>
  <c r="A58" i="15" s="1"/>
  <c r="A59" i="15" s="1"/>
  <c r="A60" i="15" s="1"/>
  <c r="E36" i="15"/>
  <c r="G36" i="15" s="1"/>
  <c r="E35" i="15"/>
  <c r="G35" i="15" s="1"/>
  <c r="E34" i="15"/>
  <c r="G34" i="15" s="1"/>
  <c r="E33" i="15"/>
  <c r="G33" i="15" s="1"/>
  <c r="E32" i="15"/>
  <c r="G32" i="15" s="1"/>
  <c r="A32" i="15"/>
  <c r="A33" i="15" s="1"/>
  <c r="A34" i="15" s="1"/>
  <c r="A35" i="15" s="1"/>
  <c r="A36" i="15" s="1"/>
  <c r="E31" i="15"/>
  <c r="E26" i="15"/>
  <c r="G26" i="15" s="1"/>
  <c r="E25" i="15"/>
  <c r="G25" i="15" s="1"/>
  <c r="E24" i="15"/>
  <c r="G24" i="15" s="1"/>
  <c r="E23" i="15"/>
  <c r="G23" i="15" s="1"/>
  <c r="E22" i="15"/>
  <c r="G22" i="15" s="1"/>
  <c r="A22" i="15"/>
  <c r="A23" i="15" s="1"/>
  <c r="A24" i="15" s="1"/>
  <c r="A25" i="15" s="1"/>
  <c r="A26" i="15" s="1"/>
  <c r="E21" i="15"/>
  <c r="G21" i="15" s="1"/>
  <c r="A20" i="15"/>
  <c r="A27" i="15" s="1"/>
  <c r="E19" i="15"/>
  <c r="G19" i="15" s="1"/>
  <c r="E18" i="15"/>
  <c r="G18" i="15" s="1"/>
  <c r="E17" i="15"/>
  <c r="G17" i="15" s="1"/>
  <c r="E16" i="15"/>
  <c r="G16" i="15" s="1"/>
  <c r="A16" i="15"/>
  <c r="A17" i="15" s="1"/>
  <c r="A18" i="15" s="1"/>
  <c r="A19" i="15" s="1"/>
  <c r="E15" i="15"/>
  <c r="G15" i="15" s="1"/>
  <c r="A15" i="15"/>
  <c r="E14" i="15"/>
  <c r="G14" i="15" s="1"/>
  <c r="E12" i="15"/>
  <c r="C34" i="12"/>
  <c r="C22" i="12"/>
  <c r="E33" i="12"/>
  <c r="G33" i="12" s="1"/>
  <c r="E32" i="12"/>
  <c r="E29" i="12"/>
  <c r="E28" i="12"/>
  <c r="G28" i="12" s="1"/>
  <c r="E27" i="12"/>
  <c r="G27" i="12" s="1"/>
  <c r="E26" i="12"/>
  <c r="G26" i="12" s="1"/>
  <c r="E25" i="12"/>
  <c r="G25" i="12" s="1"/>
  <c r="E24" i="12"/>
  <c r="E18" i="12"/>
  <c r="G18" i="12" s="1"/>
  <c r="E17" i="12"/>
  <c r="E16" i="12"/>
  <c r="G16" i="12" s="1"/>
  <c r="E15" i="12"/>
  <c r="G15" i="12" s="1"/>
  <c r="E14" i="12"/>
  <c r="G14" i="12" s="1"/>
  <c r="E13" i="12"/>
  <c r="C80" i="11"/>
  <c r="E96" i="11"/>
  <c r="G96" i="11" s="1"/>
  <c r="C25" i="13" s="1"/>
  <c r="E93" i="11"/>
  <c r="G93" i="11" s="1"/>
  <c r="E92" i="11"/>
  <c r="G92" i="11" s="1"/>
  <c r="E91" i="11"/>
  <c r="G91" i="11" s="1"/>
  <c r="E90" i="11"/>
  <c r="G90" i="11" s="1"/>
  <c r="E89" i="11"/>
  <c r="G89" i="11" s="1"/>
  <c r="E87" i="11"/>
  <c r="G87" i="11" s="1"/>
  <c r="E86" i="11"/>
  <c r="E84" i="11"/>
  <c r="G84" i="11" s="1"/>
  <c r="C23" i="13" s="1"/>
  <c r="E82" i="11"/>
  <c r="G82" i="11" s="1"/>
  <c r="C22" i="13" s="1"/>
  <c r="E79" i="11"/>
  <c r="G79" i="11" s="1"/>
  <c r="E78" i="11"/>
  <c r="G78" i="11" s="1"/>
  <c r="E77" i="11"/>
  <c r="G77" i="11" s="1"/>
  <c r="E76" i="11"/>
  <c r="G76" i="11" s="1"/>
  <c r="E75" i="11"/>
  <c r="G75" i="11" s="1"/>
  <c r="E74" i="11"/>
  <c r="G74" i="11" s="1"/>
  <c r="E73" i="11"/>
  <c r="E70" i="11"/>
  <c r="G70" i="11" s="1"/>
  <c r="E69" i="11"/>
  <c r="G69" i="11" s="1"/>
  <c r="E68" i="11"/>
  <c r="G68" i="11" s="1"/>
  <c r="E67" i="11"/>
  <c r="G67" i="11" s="1"/>
  <c r="E66" i="11"/>
  <c r="G66" i="11" s="1"/>
  <c r="E65" i="11"/>
  <c r="G65" i="11" s="1"/>
  <c r="E64" i="11"/>
  <c r="E63" i="11"/>
  <c r="E62" i="11"/>
  <c r="E58" i="11"/>
  <c r="G58" i="11" s="1"/>
  <c r="E57" i="11"/>
  <c r="G57" i="11" s="1"/>
  <c r="E56" i="11"/>
  <c r="G56" i="11" s="1"/>
  <c r="E55" i="11"/>
  <c r="G55" i="11" s="1"/>
  <c r="E54" i="11"/>
  <c r="E51" i="11"/>
  <c r="E50" i="11"/>
  <c r="G50" i="11" s="1"/>
  <c r="E49" i="11"/>
  <c r="G49" i="11" s="1"/>
  <c r="E47" i="11"/>
  <c r="G47" i="11" s="1"/>
  <c r="E46" i="11"/>
  <c r="G46" i="11" s="1"/>
  <c r="E44" i="11"/>
  <c r="G44" i="11" s="1"/>
  <c r="E43" i="11"/>
  <c r="G43" i="11" s="1"/>
  <c r="E42" i="11"/>
  <c r="G42" i="11" s="1"/>
  <c r="E41" i="11"/>
  <c r="G41" i="11" s="1"/>
  <c r="E40" i="11"/>
  <c r="G40" i="11" s="1"/>
  <c r="E39" i="11"/>
  <c r="G39" i="11" s="1"/>
  <c r="E38" i="11"/>
  <c r="G38" i="11" s="1"/>
  <c r="E36" i="11"/>
  <c r="G36" i="11" s="1"/>
  <c r="E35" i="11"/>
  <c r="G35" i="11" s="1"/>
  <c r="E34" i="11"/>
  <c r="G34" i="11" s="1"/>
  <c r="E33" i="11"/>
  <c r="G33" i="11" s="1"/>
  <c r="E32" i="11"/>
  <c r="G32" i="11" s="1"/>
  <c r="E31" i="11"/>
  <c r="E26" i="11"/>
  <c r="G26" i="11" s="1"/>
  <c r="E25" i="11"/>
  <c r="G25" i="11" s="1"/>
  <c r="E24" i="11"/>
  <c r="G24" i="11" s="1"/>
  <c r="E23" i="11"/>
  <c r="G23" i="11" s="1"/>
  <c r="E22" i="11"/>
  <c r="G22" i="11" s="1"/>
  <c r="E21" i="11"/>
  <c r="G21" i="11" s="1"/>
  <c r="E19" i="11"/>
  <c r="G19" i="11" s="1"/>
  <c r="E18" i="11"/>
  <c r="G18" i="11" s="1"/>
  <c r="E17" i="11"/>
  <c r="G17" i="11" s="1"/>
  <c r="E16" i="11"/>
  <c r="G16" i="11" s="1"/>
  <c r="E15" i="11"/>
  <c r="G15" i="11" s="1"/>
  <c r="E14" i="11"/>
  <c r="G14" i="11" s="1"/>
  <c r="E12" i="11"/>
  <c r="G12" i="11" s="1"/>
  <c r="A30" i="13"/>
  <c r="A31" i="13" s="1"/>
  <c r="A32" i="13" s="1"/>
  <c r="A29" i="13"/>
  <c r="A19" i="13"/>
  <c r="A20" i="13" s="1"/>
  <c r="A21" i="13" s="1"/>
  <c r="A22" i="13" s="1"/>
  <c r="A23" i="13" s="1"/>
  <c r="A24" i="13" s="1"/>
  <c r="A25" i="13" s="1"/>
  <c r="A26" i="13" s="1"/>
  <c r="A11" i="13"/>
  <c r="A12" i="13" s="1"/>
  <c r="A13" i="13" s="1"/>
  <c r="A14" i="13" s="1"/>
  <c r="A15" i="13" s="1"/>
  <c r="A16" i="13" s="1"/>
  <c r="A33" i="12"/>
  <c r="A34" i="12" s="1"/>
  <c r="G32" i="12"/>
  <c r="G29" i="12"/>
  <c r="A25" i="12"/>
  <c r="A26" i="12" s="1"/>
  <c r="A27" i="12" s="1"/>
  <c r="A28" i="12" s="1"/>
  <c r="A29" i="12" s="1"/>
  <c r="A30" i="12" s="1"/>
  <c r="A19" i="12"/>
  <c r="G17" i="12"/>
  <c r="A14" i="12"/>
  <c r="A15" i="12" s="1"/>
  <c r="A16" i="12" s="1"/>
  <c r="A17" i="12" s="1"/>
  <c r="A18" i="12" s="1"/>
  <c r="A90" i="11"/>
  <c r="A91" i="11" s="1"/>
  <c r="A87" i="11"/>
  <c r="A88" i="11" s="1"/>
  <c r="A92" i="11" s="1"/>
  <c r="A93" i="11" s="1"/>
  <c r="A94" i="11" s="1"/>
  <c r="A74" i="11"/>
  <c r="A75" i="11" s="1"/>
  <c r="A76" i="11" s="1"/>
  <c r="A77" i="11" s="1"/>
  <c r="A78" i="11" s="1"/>
  <c r="A79" i="11" s="1"/>
  <c r="A80" i="11" s="1"/>
  <c r="G64" i="11"/>
  <c r="A63" i="11"/>
  <c r="A64" i="11" s="1"/>
  <c r="A65" i="11" s="1"/>
  <c r="A66" i="11" s="1"/>
  <c r="A67" i="11" s="1"/>
  <c r="A68" i="11" s="1"/>
  <c r="A69" i="11" s="1"/>
  <c r="A70" i="11" s="1"/>
  <c r="A71" i="11" s="1"/>
  <c r="G51" i="11"/>
  <c r="A50" i="11"/>
  <c r="A47" i="11"/>
  <c r="A39" i="11"/>
  <c r="A40" i="11" s="1"/>
  <c r="A41" i="11" s="1"/>
  <c r="A42" i="11" s="1"/>
  <c r="A43" i="11" s="1"/>
  <c r="A37" i="11"/>
  <c r="A44" i="11" s="1"/>
  <c r="A45" i="11" s="1"/>
  <c r="A48" i="11" s="1"/>
  <c r="A51" i="11" s="1"/>
  <c r="A52" i="11" s="1"/>
  <c r="A54" i="11" s="1"/>
  <c r="A55" i="11" s="1"/>
  <c r="A56" i="11" s="1"/>
  <c r="A57" i="11" s="1"/>
  <c r="A58" i="11" s="1"/>
  <c r="A59" i="11" s="1"/>
  <c r="A60" i="11" s="1"/>
  <c r="A32" i="11"/>
  <c r="A33" i="11" s="1"/>
  <c r="A34" i="11" s="1"/>
  <c r="A35" i="11" s="1"/>
  <c r="A36" i="11" s="1"/>
  <c r="A22" i="11"/>
  <c r="A23" i="11" s="1"/>
  <c r="A24" i="11" s="1"/>
  <c r="A25" i="11" s="1"/>
  <c r="A26" i="11" s="1"/>
  <c r="A20" i="11"/>
  <c r="A27" i="11" s="1"/>
  <c r="A15" i="11"/>
  <c r="A16" i="11" s="1"/>
  <c r="A17" i="11" s="1"/>
  <c r="A18" i="11" s="1"/>
  <c r="A19" i="11" s="1"/>
  <c r="E10" i="6"/>
  <c r="E10" i="7"/>
  <c r="G13" i="16" l="1"/>
  <c r="G19" i="16" s="1"/>
  <c r="E19" i="16"/>
  <c r="G86" i="15"/>
  <c r="G94" i="15" s="1"/>
  <c r="C24" i="17" s="1"/>
  <c r="E94" i="15"/>
  <c r="G54" i="15"/>
  <c r="G59" i="15" s="1"/>
  <c r="E59" i="15"/>
  <c r="G12" i="15"/>
  <c r="G27" i="15" s="1"/>
  <c r="C18" i="17" s="1"/>
  <c r="E27" i="15"/>
  <c r="E71" i="15"/>
  <c r="G31" i="15"/>
  <c r="G52" i="15" s="1"/>
  <c r="E52" i="15"/>
  <c r="G62" i="15"/>
  <c r="G71" i="15" s="1"/>
  <c r="C20" i="17" s="1"/>
  <c r="G13" i="12"/>
  <c r="G19" i="12" s="1"/>
  <c r="C28" i="13" s="1"/>
  <c r="E19" i="12"/>
  <c r="E71" i="11"/>
  <c r="E52" i="11"/>
  <c r="E80" i="11"/>
  <c r="G86" i="11"/>
  <c r="G94" i="11" s="1"/>
  <c r="E94" i="11"/>
  <c r="E59" i="11"/>
  <c r="G62" i="11"/>
  <c r="G34" i="12"/>
  <c r="C31" i="13" s="1"/>
  <c r="G24" i="10"/>
  <c r="E30" i="16"/>
  <c r="G24" i="16"/>
  <c r="G30" i="16" s="1"/>
  <c r="C30" i="17" s="1"/>
  <c r="E34" i="16"/>
  <c r="C35" i="16"/>
  <c r="E80" i="15"/>
  <c r="E27" i="11"/>
  <c r="C13" i="17"/>
  <c r="G14" i="16"/>
  <c r="E22" i="16"/>
  <c r="G32" i="16"/>
  <c r="G34" i="16" s="1"/>
  <c r="C31" i="17" s="1"/>
  <c r="G73" i="15"/>
  <c r="G80" i="15" s="1"/>
  <c r="C21" i="17" s="1"/>
  <c r="C35" i="12"/>
  <c r="E30" i="12"/>
  <c r="E34" i="12"/>
  <c r="G63" i="11"/>
  <c r="G54" i="11"/>
  <c r="G59" i="11" s="1"/>
  <c r="G27" i="11"/>
  <c r="C24" i="13"/>
  <c r="G24" i="12"/>
  <c r="G30" i="12" s="1"/>
  <c r="C30" i="13" s="1"/>
  <c r="G31" i="11"/>
  <c r="G52" i="11" s="1"/>
  <c r="G73" i="11"/>
  <c r="G80" i="11" s="1"/>
  <c r="C21" i="13" s="1"/>
  <c r="C34" i="7"/>
  <c r="C30" i="7"/>
  <c r="C28" i="17" l="1"/>
  <c r="C32" i="17" s="1"/>
  <c r="G71" i="11"/>
  <c r="C18" i="13"/>
  <c r="E60" i="11"/>
  <c r="E97" i="11" s="1"/>
  <c r="G60" i="11"/>
  <c r="G97" i="11" s="1"/>
  <c r="G38" i="10"/>
  <c r="C10" i="13"/>
  <c r="C20" i="13"/>
  <c r="G37" i="10"/>
  <c r="E35" i="16"/>
  <c r="E60" i="15"/>
  <c r="E97" i="15" s="1"/>
  <c r="G60" i="15"/>
  <c r="C19" i="17" s="1"/>
  <c r="C26" i="17" s="1"/>
  <c r="G35" i="16"/>
  <c r="C15" i="17"/>
  <c r="C12" i="17"/>
  <c r="C11" i="17" s="1"/>
  <c r="E21" i="12"/>
  <c r="A37" i="6"/>
  <c r="A38" i="6" s="1"/>
  <c r="A39" i="6" s="1"/>
  <c r="A40" i="6" s="1"/>
  <c r="A41" i="6" s="1"/>
  <c r="E34" i="6"/>
  <c r="E32" i="6"/>
  <c r="E30" i="6"/>
  <c r="E36" i="6"/>
  <c r="E38" i="6"/>
  <c r="A30" i="6"/>
  <c r="A31" i="6" s="1"/>
  <c r="A32" i="6" s="1"/>
  <c r="A33" i="6" s="1"/>
  <c r="A34" i="6" s="1"/>
  <c r="A18" i="6"/>
  <c r="A25" i="6" s="1"/>
  <c r="A13" i="6"/>
  <c r="A14" i="6" s="1"/>
  <c r="A15" i="6" s="1"/>
  <c r="A16" i="6" s="1"/>
  <c r="A17" i="6" s="1"/>
  <c r="C33" i="17" l="1"/>
  <c r="G97" i="15"/>
  <c r="G39" i="10"/>
  <c r="C14" i="13"/>
  <c r="C11" i="13"/>
  <c r="C15" i="13"/>
  <c r="C19" i="13"/>
  <c r="C26" i="13" s="1"/>
  <c r="C14" i="17"/>
  <c r="C16" i="17" s="1"/>
  <c r="G21" i="12"/>
  <c r="G22" i="12" s="1"/>
  <c r="E22" i="12"/>
  <c r="E35" i="12" s="1"/>
  <c r="E21" i="6"/>
  <c r="E17" i="6"/>
  <c r="E15" i="6"/>
  <c r="E13" i="6"/>
  <c r="C35" i="17" l="1"/>
  <c r="D8" i="26" s="1"/>
  <c r="C16" i="13"/>
  <c r="G35" i="12"/>
  <c r="C29" i="13"/>
  <c r="C32" i="13" s="1"/>
  <c r="C33" i="13" s="1"/>
  <c r="E11" i="8"/>
  <c r="E60" i="6"/>
  <c r="E52" i="6"/>
  <c r="E32" i="7"/>
  <c r="E25" i="7"/>
  <c r="E13" i="7"/>
  <c r="A30" i="9"/>
  <c r="A31" i="9" s="1"/>
  <c r="A29" i="9"/>
  <c r="A28" i="9"/>
  <c r="A19" i="9"/>
  <c r="A20" i="9" s="1"/>
  <c r="A21" i="9" s="1"/>
  <c r="A22" i="9" s="1"/>
  <c r="A23" i="9" s="1"/>
  <c r="A24" i="9" s="1"/>
  <c r="A25" i="9" s="1"/>
  <c r="A18" i="9"/>
  <c r="A11" i="9"/>
  <c r="A12" i="9" s="1"/>
  <c r="A13" i="9" s="1"/>
  <c r="A14" i="9" s="1"/>
  <c r="A15" i="9" s="1"/>
  <c r="A10" i="9"/>
  <c r="A32" i="8"/>
  <c r="A31" i="8"/>
  <c r="A24" i="8"/>
  <c r="A25" i="8" s="1"/>
  <c r="A26" i="8" s="1"/>
  <c r="A27" i="8" s="1"/>
  <c r="A28" i="8" s="1"/>
  <c r="A23" i="8"/>
  <c r="A17" i="8"/>
  <c r="A13" i="8"/>
  <c r="A14" i="8" s="1"/>
  <c r="A15" i="8" s="1"/>
  <c r="A16" i="8" s="1"/>
  <c r="A12" i="8"/>
  <c r="A88" i="6"/>
  <c r="A85" i="6"/>
  <c r="A86" i="6" s="1"/>
  <c r="A72" i="6"/>
  <c r="A73" i="6" s="1"/>
  <c r="A74" i="6" s="1"/>
  <c r="A75" i="6" s="1"/>
  <c r="A76" i="6" s="1"/>
  <c r="A77" i="6" s="1"/>
  <c r="A78" i="6" s="1"/>
  <c r="A61" i="6"/>
  <c r="A62" i="6" s="1"/>
  <c r="A63" i="6" s="1"/>
  <c r="A64" i="6" s="1"/>
  <c r="A65" i="6" s="1"/>
  <c r="A66" i="6" s="1"/>
  <c r="A67" i="6" s="1"/>
  <c r="A68" i="6" s="1"/>
  <c r="A69" i="6" s="1"/>
  <c r="A48" i="6"/>
  <c r="A45" i="6"/>
  <c r="A35" i="6"/>
  <c r="A42" i="6" s="1"/>
  <c r="A43" i="6" s="1"/>
  <c r="A46" i="6" s="1"/>
  <c r="A49" i="6" s="1"/>
  <c r="A50" i="6" s="1"/>
  <c r="A52" i="6" s="1"/>
  <c r="A53" i="6" s="1"/>
  <c r="A54" i="6" s="1"/>
  <c r="A55" i="6" s="1"/>
  <c r="A56" i="6" s="1"/>
  <c r="A57" i="6" s="1"/>
  <c r="A58" i="6" s="1"/>
  <c r="A37" i="7"/>
  <c r="A38" i="7" s="1"/>
  <c r="A33" i="7"/>
  <c r="A29" i="7"/>
  <c r="C35" i="13" l="1"/>
  <c r="D7" i="26" s="1"/>
  <c r="A89" i="6"/>
  <c r="A90" i="6"/>
  <c r="A91" i="6" s="1"/>
  <c r="A92" i="6" s="1"/>
  <c r="E21" i="7"/>
  <c r="E20" i="7"/>
  <c r="E18" i="7"/>
  <c r="E17" i="7"/>
  <c r="E16" i="7"/>
  <c r="E15" i="7"/>
  <c r="E23" i="6"/>
  <c r="E19" i="6"/>
  <c r="E85" i="6"/>
  <c r="E84" i="6"/>
  <c r="C92" i="6"/>
  <c r="E91" i="6"/>
  <c r="E90" i="6"/>
  <c r="E89" i="6"/>
  <c r="E88" i="6"/>
  <c r="E87" i="6"/>
  <c r="E94" i="6"/>
  <c r="C24" i="9" s="1"/>
  <c r="E30" i="8"/>
  <c r="E24" i="8"/>
  <c r="E26" i="8"/>
  <c r="E27" i="8"/>
  <c r="E16" i="8"/>
  <c r="E15" i="8"/>
  <c r="E14" i="8"/>
  <c r="E13" i="8"/>
  <c r="E12" i="8"/>
  <c r="E19" i="8"/>
  <c r="E20" i="8" s="1"/>
  <c r="C28" i="9" s="1"/>
  <c r="C20" i="8"/>
  <c r="A34" i="7"/>
  <c r="E33" i="7"/>
  <c r="E34" i="7" s="1"/>
  <c r="C12" i="9" s="1"/>
  <c r="E29" i="7"/>
  <c r="E28" i="7"/>
  <c r="E27" i="7"/>
  <c r="E26" i="7"/>
  <c r="A26" i="7"/>
  <c r="A27" i="7" s="1"/>
  <c r="A28" i="7" s="1"/>
  <c r="A30" i="7" s="1"/>
  <c r="E82" i="6"/>
  <c r="C22" i="9" s="1"/>
  <c r="E80" i="6"/>
  <c r="C21" i="9" s="1"/>
  <c r="C78" i="6"/>
  <c r="E77" i="6"/>
  <c r="E76" i="6"/>
  <c r="E75" i="6"/>
  <c r="E74" i="6"/>
  <c r="E73" i="6"/>
  <c r="E72" i="6"/>
  <c r="E71" i="6"/>
  <c r="E68" i="6"/>
  <c r="E67" i="6"/>
  <c r="E66" i="6"/>
  <c r="E65" i="6"/>
  <c r="E64" i="6"/>
  <c r="C69" i="6"/>
  <c r="E63" i="6"/>
  <c r="E62" i="6"/>
  <c r="E61" i="6"/>
  <c r="C57" i="6"/>
  <c r="E56" i="6"/>
  <c r="E55" i="6"/>
  <c r="E54" i="6"/>
  <c r="E53" i="6"/>
  <c r="E40" i="6"/>
  <c r="A20" i="6"/>
  <c r="A21" i="6" s="1"/>
  <c r="A22" i="6" s="1"/>
  <c r="A23" i="6" s="1"/>
  <c r="A24" i="6" s="1"/>
  <c r="E17" i="8" l="1"/>
  <c r="E30" i="7"/>
  <c r="C11" i="9" s="1"/>
  <c r="C10" i="9" s="1"/>
  <c r="E69" i="6"/>
  <c r="C19" i="9" s="1"/>
  <c r="E57" i="6"/>
  <c r="E78" i="6"/>
  <c r="C20" i="9" s="1"/>
  <c r="E92" i="6"/>
  <c r="C23" i="9" s="1"/>
  <c r="C27" i="9" l="1"/>
  <c r="E42" i="6" l="1"/>
  <c r="E49" i="6"/>
  <c r="E23" i="8" l="1"/>
  <c r="E24" i="6"/>
  <c r="E16" i="6"/>
  <c r="E22" i="6"/>
  <c r="E20" i="6"/>
  <c r="E37" i="6" l="1"/>
  <c r="E44" i="6"/>
  <c r="E41" i="6"/>
  <c r="E45" i="6"/>
  <c r="E33" i="6"/>
  <c r="E12" i="6"/>
  <c r="E31" i="6"/>
  <c r="E14" i="6"/>
  <c r="E22" i="8"/>
  <c r="C25" i="6" l="1"/>
  <c r="E48" i="6"/>
  <c r="E39" i="6"/>
  <c r="E47" i="6"/>
  <c r="E25" i="6"/>
  <c r="C17" i="9" l="1"/>
  <c r="E29" i="6"/>
  <c r="C58" i="6"/>
  <c r="C95" i="6" s="1"/>
  <c r="E50" i="6" l="1"/>
  <c r="E58" i="6" s="1"/>
  <c r="C18" i="9" l="1"/>
  <c r="C25" i="9" s="1"/>
  <c r="E95" i="6"/>
  <c r="E25" i="8"/>
  <c r="E28" i="8" s="1"/>
  <c r="C28" i="8" l="1"/>
  <c r="C29" i="9"/>
  <c r="E12" i="7" l="1"/>
  <c r="E36" i="7" s="1"/>
  <c r="C9" i="9" l="1"/>
  <c r="C13" i="9"/>
  <c r="E37" i="7"/>
  <c r="C14" i="9" s="1"/>
  <c r="E38" i="7" l="1"/>
  <c r="C15" i="9"/>
  <c r="C32" i="8" l="1"/>
  <c r="C33" i="8" s="1"/>
  <c r="E31" i="8"/>
  <c r="E32" i="8" s="1"/>
  <c r="C30" i="9" l="1"/>
  <c r="C31" i="9" s="1"/>
  <c r="E33" i="8"/>
  <c r="C32" i="9" l="1"/>
  <c r="C34" i="9" s="1"/>
</calcChain>
</file>

<file path=xl/sharedStrings.xml><?xml version="1.0" encoding="utf-8"?>
<sst xmlns="http://schemas.openxmlformats.org/spreadsheetml/2006/main" count="1063" uniqueCount="273">
  <si>
    <t>1. Stock of high quality liquid assets (HQLA)</t>
  </si>
  <si>
    <t>1.1. Level 1 assets</t>
  </si>
  <si>
    <t>Reference</t>
  </si>
  <si>
    <t>Weight</t>
  </si>
  <si>
    <t>Total stock of Level 1 assets</t>
  </si>
  <si>
    <t>1.2. Level 2A assets</t>
  </si>
  <si>
    <t>Total stock of Level 2A assets</t>
  </si>
  <si>
    <t>1.3. Level 2B assets</t>
  </si>
  <si>
    <t xml:space="preserve">Non-financial common equity shares </t>
  </si>
  <si>
    <t xml:space="preserve"> </t>
  </si>
  <si>
    <t>Term deposits with a remaining maturity of  &gt; 30 days</t>
  </si>
  <si>
    <t>Central banks</t>
  </si>
  <si>
    <t>Other cash inflows</t>
  </si>
  <si>
    <t>TT$'000</t>
  </si>
  <si>
    <t>Item</t>
  </si>
  <si>
    <t>Issued or guaranteed by central banks</t>
  </si>
  <si>
    <t>Issued or guaranteed by PSEs</t>
  </si>
  <si>
    <t>Issued or guaranteed by BIS, IMF, ECB, European Community, or MDBs</t>
  </si>
  <si>
    <t>Issued in domestic currencies in the country in which the liquidity risk is being taken or in the licensee’s home country</t>
  </si>
  <si>
    <t>Issued in foreign currencies, up to the amount of the licensee’s stressed net cash outflows in that specific foreign currency stemming from the licensee’s operations in the jurisdiction where the liquidity risk is taken</t>
  </si>
  <si>
    <t>Market Value (TT$'000)</t>
  </si>
  <si>
    <t>Weighted Amount (TT$'000)</t>
  </si>
  <si>
    <t>Issued or guaranteed by sovereigns</t>
  </si>
  <si>
    <t>Level 2A qualifying securities issued or guaranteed by:</t>
  </si>
  <si>
    <t>Sovereigns</t>
  </si>
  <si>
    <t>PSEs</t>
  </si>
  <si>
    <t>MDBs</t>
  </si>
  <si>
    <t xml:space="preserve">Level 2A qualifying non-financial corporate bonds </t>
  </si>
  <si>
    <t xml:space="preserve">Corporate debt securities </t>
  </si>
  <si>
    <t>Total stock of Level 2B assets</t>
  </si>
  <si>
    <t>Adjustment to stock of HQLA for 40% cap on Level 2 assets</t>
  </si>
  <si>
    <t>Adjustment to stock of HQLA for 15% cap on Level 2B assets</t>
  </si>
  <si>
    <t>2. Cash outflows</t>
  </si>
  <si>
    <t>2.1. Retail deposit run-off</t>
  </si>
  <si>
    <t>Stable Retail deposits</t>
  </si>
  <si>
    <t>Outflow rate</t>
  </si>
  <si>
    <t>Less Stable Retail deposits</t>
  </si>
  <si>
    <t>Demand deposits in foreign currency</t>
  </si>
  <si>
    <t>Total retail deposits outflows</t>
  </si>
  <si>
    <t>Amount (TT$'000)</t>
  </si>
  <si>
    <t>Cash Outflows</t>
  </si>
  <si>
    <t>Retail Term Deposits with residual maturity or withdrawal notice period &gt; 30 days</t>
  </si>
  <si>
    <t xml:space="preserve">Unsecured wholesale funding </t>
  </si>
  <si>
    <t xml:space="preserve"> Stable Small Business Customers</t>
  </si>
  <si>
    <t>Less Stable Small Business Customers</t>
  </si>
  <si>
    <t xml:space="preserve">Operational deposits generated by clearing, custody and cash management activities </t>
  </si>
  <si>
    <t>Covered by deposit insurance</t>
  </si>
  <si>
    <t>Not covered by deposit insurance</t>
  </si>
  <si>
    <t xml:space="preserve">Funding provided by non-financial corporates and sovereigns, central banks, multilateral development banks, and PSEs </t>
  </si>
  <si>
    <t>Fully covered by deposit insurance</t>
  </si>
  <si>
    <t>Partially covered or not covered by deposit insurance</t>
  </si>
  <si>
    <t xml:space="preserve">Other legal entity customers </t>
  </si>
  <si>
    <t xml:space="preserve">Secured Wholesale Funding  </t>
  </si>
  <si>
    <t>I.</t>
  </si>
  <si>
    <t>II.</t>
  </si>
  <si>
    <t>Backed by Level 1 assets or with central banks</t>
  </si>
  <si>
    <t xml:space="preserve">Total Unsecured wholesale funding </t>
  </si>
  <si>
    <t>Backed by Level 2A assets</t>
  </si>
  <si>
    <t>Secured funding transactions with domestic sovereign, PSEs or multilateral development banks, not backed by Level 1 or 2A assets</t>
  </si>
  <si>
    <t>Backed by Level 2B assets</t>
  </si>
  <si>
    <t>All other Secured Funding Transactions</t>
  </si>
  <si>
    <t xml:space="preserve">Total Outflows Wholesale Funding </t>
  </si>
  <si>
    <t xml:space="preserve">Total Secured Wholesale Funding </t>
  </si>
  <si>
    <t>2.2.Wholesale Funding</t>
  </si>
  <si>
    <t>2.3. Additional requirements</t>
  </si>
  <si>
    <t xml:space="preserve">	Derivative Cash Outflows </t>
  </si>
  <si>
    <t xml:space="preserve">Liquidity needs related to downgrade triggers embedded in financing transactions, derivatives and other contracts </t>
  </si>
  <si>
    <t>Liquidity needs related to the potential for valuation changes on posted collateral securing derivative and other transactions, Level 1 assets</t>
  </si>
  <si>
    <t>Liquidity needs related to the potential for valuation changes on posted collateral securing derivative and other transactions, other assets</t>
  </si>
  <si>
    <t>Liquidity needs related to contractually required collateral on transactions for which the counterparty has not yet demanded the collateral be posted</t>
  </si>
  <si>
    <t>Liquidity needs related to contracts that allow collateral substitution to non-HQLA assets</t>
  </si>
  <si>
    <t>Loss of funding on asset-backed securities , covered bonds and other structured financing instruments</t>
  </si>
  <si>
    <t>Loss of funding on asset-backed commercial paper, conduits, securities investment vehicles and other such financing facilities</t>
  </si>
  <si>
    <t>2.4. Drawdowns on committed credit and liquidity facilities</t>
  </si>
  <si>
    <t>Total additional requirements</t>
  </si>
  <si>
    <t>Committed credit and liquidity facilities to retail and small business customers</t>
  </si>
  <si>
    <t>Committed liquidity facilities to non-financial corporates, sovereigns and central banks, PSEs, and MDBs</t>
  </si>
  <si>
    <t>Committed credit facilities to non-financial corporates, sovereigns and central banks, PSEs and MDBs</t>
  </si>
  <si>
    <t>Committed credit and liquidity facilities extended to banks subject to prudential supervision</t>
  </si>
  <si>
    <t>Committed credit facilities to other financial institutions including securities firms, insurance companies, fiduciaries and beneficiaries</t>
  </si>
  <si>
    <t>Committed liquidity facilities to other financial institutions including securities firms, insurance companies, fiduciaries, and beneficiaries</t>
  </si>
  <si>
    <t>Committed credit and liquidity facilities to other legal entities (including SPVs), conduits and special purpose vehicles and other entities not included in the prior categories</t>
  </si>
  <si>
    <t xml:space="preserve">2.5. Contractual obligations to extend funds within a 30-day period </t>
  </si>
  <si>
    <t>Obligations to financial institutions not captured elsewhere</t>
  </si>
  <si>
    <t>2.6. Trade Finance Instruments-Contingent Funding Obligations</t>
  </si>
  <si>
    <t xml:space="preserve">2.7. Other contingent funding obligations </t>
  </si>
  <si>
    <t>Unconditionally revocable "uncommitted" credit and liquidity facilities</t>
  </si>
  <si>
    <t>Guarantees and letters of credit unrelated to trade finance obligations</t>
  </si>
  <si>
    <t xml:space="preserve">Non-contractual obligations such as: </t>
  </si>
  <si>
    <t xml:space="preserve">a. potential requests for debt repurchases </t>
  </si>
  <si>
    <t>Outflows from potential repurchases of outstanding debt obligations of issues with an affiliated dealer or market maker</t>
  </si>
  <si>
    <t xml:space="preserve">Non-contractual obligations where customer short positions are covered by other customers’ collateral </t>
  </si>
  <si>
    <t>Total other contingent funding obligations</t>
  </si>
  <si>
    <t xml:space="preserve">Any other contractual cash outflows </t>
  </si>
  <si>
    <t>Inflow rate</t>
  </si>
  <si>
    <t>Cash Inflows</t>
  </si>
  <si>
    <t>3. Cash Inflows</t>
  </si>
  <si>
    <t>Maturing secured lending transactions backed by the following collateral:</t>
  </si>
  <si>
    <t>Level 1 assets</t>
  </si>
  <si>
    <t>Level 2A assets</t>
  </si>
  <si>
    <t>Level 2B assets</t>
  </si>
  <si>
    <t>Margin lending backed by all other collateral</t>
  </si>
  <si>
    <t>Collateral is used to cover short positions</t>
  </si>
  <si>
    <t>All other collateral</t>
  </si>
  <si>
    <t>Total secured lending inflows</t>
  </si>
  <si>
    <t xml:space="preserve">3.1. Secured Lending </t>
  </si>
  <si>
    <t xml:space="preserve">3.2. Committed facilities </t>
  </si>
  <si>
    <t xml:space="preserve">Credit facilities, liquidity facilities and contingent funding facilities that an institution holds at other institutions </t>
  </si>
  <si>
    <t>3.3. Inflows by counterparty</t>
  </si>
  <si>
    <t xml:space="preserve">Retail and small business customer inflows </t>
  </si>
  <si>
    <t>Wholesale inflows: financial institution and central bank counterparties</t>
  </si>
  <si>
    <t>Wholesale inflows: non-financial counterparties (including non-financial corporates, sovereigns, MDBs, and PSEs)</t>
  </si>
  <si>
    <t xml:space="preserve">Operational deposits held at other financial institutions for clearing, custody, and cash management purposes </t>
  </si>
  <si>
    <t>Balances held at other financial institutions in excess of operational deposits (“excess balances”)</t>
  </si>
  <si>
    <t xml:space="preserve">Total inflows by counterparty </t>
  </si>
  <si>
    <t xml:space="preserve">3.4. Other cash inflows </t>
  </si>
  <si>
    <t>Total other cash inflows</t>
  </si>
  <si>
    <t>Derivatives net cash inflows</t>
  </si>
  <si>
    <t xml:space="preserve">Other contractual cash inflows  </t>
  </si>
  <si>
    <t>3.5. Total Cash Inflows</t>
  </si>
  <si>
    <t>4. The LCR calculation</t>
  </si>
  <si>
    <t>Level 1 Assets</t>
  </si>
  <si>
    <t>Level 2 Assets</t>
  </si>
  <si>
    <t>Level 2A Assets</t>
  </si>
  <si>
    <t>Level 2B Assets</t>
  </si>
  <si>
    <t>Total adjusted stock of HQLA</t>
  </si>
  <si>
    <t xml:space="preserve">Retail deposits </t>
  </si>
  <si>
    <t xml:space="preserve">Wholesale Funding </t>
  </si>
  <si>
    <t>Additional requirements</t>
  </si>
  <si>
    <t>Secured lending inflows</t>
  </si>
  <si>
    <t xml:space="preserve">Inflows by counterparty </t>
  </si>
  <si>
    <t>Total Cash Outflows</t>
  </si>
  <si>
    <t>Total Cash Inflows</t>
  </si>
  <si>
    <t>1.4. Stock of HQLA</t>
  </si>
  <si>
    <t>Stock of HQLA after caps</t>
  </si>
  <si>
    <t>Insert data in the white cells only</t>
  </si>
  <si>
    <t>2.8. Other contractual cash flows</t>
  </si>
  <si>
    <t>2.9. Total Cash Outflows</t>
  </si>
  <si>
    <t>4.1. HQLAs</t>
  </si>
  <si>
    <t>4.2. Cash Outflows</t>
  </si>
  <si>
    <t>4.3. Cash Inflows</t>
  </si>
  <si>
    <t>4.4. Net Cash Outflows</t>
  </si>
  <si>
    <t xml:space="preserve">Securities issued or guaranteed by the government of Trinidad and Tobago </t>
  </si>
  <si>
    <t xml:space="preserve">Securities issued or guaranteed by the Central Bank of Trinidad and Tobago </t>
  </si>
  <si>
    <t>Liquidity needs related to excess non-segregated collateral held by the licensee that could contractually be called at any time by the counterparty</t>
  </si>
  <si>
    <t>Trade Finance Instruments</t>
  </si>
  <si>
    <t>Qualifying demand deposits in TT dollars</t>
  </si>
  <si>
    <t>Qualifying saving deposits in TT dollars</t>
  </si>
  <si>
    <t>Qualifying time deposits in TT dollars</t>
  </si>
  <si>
    <t>Demand deposits in TT dollar</t>
  </si>
  <si>
    <t>Saving deposits in TT dollar</t>
  </si>
  <si>
    <t>Saving deposits in foreign currency</t>
  </si>
  <si>
    <t>Qualifying demand deposits in foreign currency</t>
  </si>
  <si>
    <t>Qualifying saving deposits in foreign currency</t>
  </si>
  <si>
    <t>Qualifying time deposits in foreign currency</t>
  </si>
  <si>
    <t>Time deposits in TT dollar</t>
  </si>
  <si>
    <t>Time deposits in foreign currency</t>
  </si>
  <si>
    <t xml:space="preserve">Inflows from securities not included in the stock of HQLA </t>
  </si>
  <si>
    <t>4.5. Liquidity Coverage Ratio (%)</t>
  </si>
  <si>
    <t>Coins and banknotes (including qualifying cash items in the process of collection)</t>
  </si>
  <si>
    <t>Liquidity Coverage Ratio (LCR)</t>
  </si>
  <si>
    <t xml:space="preserve">Liquidity Coverage Ratio (LCR) </t>
  </si>
  <si>
    <t>All items reported in thousand of TT dollars. A separate worksheet is required  for each significant currency</t>
  </si>
  <si>
    <t>Exchange rate</t>
  </si>
  <si>
    <t>Market Value ($'000) in foreign currency</t>
  </si>
  <si>
    <t>Market Value - In TT$'000 equivalent</t>
  </si>
  <si>
    <t>Exchange Rate</t>
  </si>
  <si>
    <t>Amount ($'000) in foreign currency</t>
  </si>
  <si>
    <t>Amount in TT$'000 equivalent</t>
  </si>
  <si>
    <t xml:space="preserve"> Separate worksheets are required for each significant currency</t>
  </si>
  <si>
    <t>A separate worksheet is required  for each significant currency</t>
  </si>
  <si>
    <t xml:space="preserve"> A separate worksheet is required  for each significant currency</t>
  </si>
  <si>
    <t>Other eligible securities with a 0% risk weight:</t>
  </si>
  <si>
    <t>Reserves held at the Central Bank in excess of the reserves required under section 57(1) of the FIA</t>
  </si>
  <si>
    <t>LCR Guideline Reference - Section:</t>
  </si>
  <si>
    <t>8.60</t>
  </si>
  <si>
    <t>8.84 a.</t>
  </si>
  <si>
    <t>8.84 f.</t>
  </si>
  <si>
    <t>8.84 b.</t>
  </si>
  <si>
    <t xml:space="preserve">8.84 c. </t>
  </si>
  <si>
    <t xml:space="preserve">8.84 d. </t>
  </si>
  <si>
    <t>8.84 e.</t>
  </si>
  <si>
    <t>8.84 g.</t>
  </si>
  <si>
    <t>8.90</t>
  </si>
  <si>
    <t>8.95 a.</t>
  </si>
  <si>
    <t>8.95 b.</t>
  </si>
  <si>
    <t>8.95 c.</t>
  </si>
  <si>
    <t>8.95 c. i.</t>
  </si>
  <si>
    <t>8.95 c. ii.</t>
  </si>
  <si>
    <t>8.95 c. iii.</t>
  </si>
  <si>
    <t>8.95 e.</t>
  </si>
  <si>
    <t>8.95 d.</t>
  </si>
  <si>
    <t>9.4 a.</t>
  </si>
  <si>
    <t>9.4 b.</t>
  </si>
  <si>
    <t>9.4 c. iv.</t>
  </si>
  <si>
    <t>9.4 c. v. 2.</t>
  </si>
  <si>
    <t>9.4 c. v. 1.</t>
  </si>
  <si>
    <t>9.4 c. vi.</t>
  </si>
  <si>
    <t>9.4 c. vii.</t>
  </si>
  <si>
    <t>9.4 c. viii.</t>
  </si>
  <si>
    <t>9.4 d. i.</t>
  </si>
  <si>
    <t>9.4 d. iv.</t>
  </si>
  <si>
    <t>Contingent funding obligations stemming from trade finance instruments</t>
  </si>
  <si>
    <t>Significant Currency Type:</t>
  </si>
  <si>
    <t>Other non-0% risk-weighted eligible sovereign or central bank securities:</t>
  </si>
  <si>
    <t>TTD</t>
  </si>
  <si>
    <t xml:space="preserve">Amount TT$'000 </t>
  </si>
  <si>
    <t xml:space="preserve">Market Value TT$'000 </t>
  </si>
  <si>
    <t>Significant Currency - TTD</t>
  </si>
  <si>
    <t>Significant Foreign Currency 1 (SC1)</t>
  </si>
  <si>
    <t>Significant Foreign Currency 2 (SC2)</t>
  </si>
  <si>
    <t xml:space="preserve">CENTRAL BANK OF TRINIDAD AND TOBAGO </t>
  </si>
  <si>
    <t>LIQUIDITY COVERAGE RATIO RETURN</t>
  </si>
  <si>
    <t>Version.QIS2</t>
  </si>
  <si>
    <t xml:space="preserve">FOR </t>
  </si>
  <si>
    <t>Select Return Type</t>
  </si>
  <si>
    <t>RETURN DATE:</t>
  </si>
  <si>
    <t>SUMMARY SHEET</t>
  </si>
  <si>
    <t>LCR</t>
  </si>
  <si>
    <t>Year</t>
  </si>
  <si>
    <t>Month</t>
  </si>
  <si>
    <t>Select Month</t>
  </si>
  <si>
    <t>Select Year</t>
  </si>
  <si>
    <t>Select Institution</t>
  </si>
  <si>
    <t>First Citizens Bank Limited</t>
  </si>
  <si>
    <t>ANSA Bank Limited</t>
  </si>
  <si>
    <t>Citibank (Trinidad &amp; Tobago) Limited</t>
  </si>
  <si>
    <t>FirstCaribbean International Bank (Trinidad and Tobago) Limited</t>
  </si>
  <si>
    <t>JMMB Bank (T&amp;T) Limited</t>
  </si>
  <si>
    <t>RBC Royal Bank (Trinidad and Tobago) Limited</t>
  </si>
  <si>
    <t>Republic Bank Limited</t>
  </si>
  <si>
    <t>Scotiabank Trinidad and Tobago Limited</t>
  </si>
  <si>
    <t>ANSA Merchant Bank Limited</t>
  </si>
  <si>
    <t>Caribbean Finance Company Limited</t>
  </si>
  <si>
    <t>Citicorp Merchant Bank Limited</t>
  </si>
  <si>
    <t>Development Finance Limited</t>
  </si>
  <si>
    <t>Fidelity Finance and Leasing Company Limited</t>
  </si>
  <si>
    <t>First Citizens Depository Services Limited</t>
  </si>
  <si>
    <t>First Citizens Trustee Services Limited</t>
  </si>
  <si>
    <t>Guardian Group Trust Limited</t>
  </si>
  <si>
    <t>Island Finance Trinidad and Tobago Limited</t>
  </si>
  <si>
    <t>JMMB Express Finance (T&amp;T) Limited</t>
  </si>
  <si>
    <t>Massy Finance GFC Limited</t>
  </si>
  <si>
    <t>NCB Merchant Bank (Trinidad and Tobago) Limited</t>
  </si>
  <si>
    <t>RBC Investment Management (Caribbean) Limited</t>
  </si>
  <si>
    <t>RBC Merchant Bank (Caribbean) Limited</t>
  </si>
  <si>
    <t>RBC Trust (Trinidad and Tobago) Limited</t>
  </si>
  <si>
    <t>Scotia Investments (Trinidad and Tobago) Limited</t>
  </si>
  <si>
    <t>ANSA Merchant Bank Limited Consolidated</t>
  </si>
  <si>
    <t>Citicorp Merchant Bank Limited Consolidated</t>
  </si>
  <si>
    <t>First Citizens Bank Limited Consolidated</t>
  </si>
  <si>
    <t>First Citizens Group Financial Holdings Limited</t>
  </si>
  <si>
    <t>JMMB Bank (T&amp;T) Limited Consolidated</t>
  </si>
  <si>
    <t>Jamaica Money Market Brokers (Trinidad and Tobago) Limited</t>
  </si>
  <si>
    <t>RBC Financial (Caribbean) Limited</t>
  </si>
  <si>
    <t>Republic Bank Limited Consolidated</t>
  </si>
  <si>
    <t>Republic Financial Holdings Limited</t>
  </si>
  <si>
    <t>Scotiabank Trinidad and Tobago Limited Consolidated</t>
  </si>
  <si>
    <t>LIQUIDITY COVERAGE RATIOS</t>
  </si>
  <si>
    <t>LCR - TTD</t>
  </si>
  <si>
    <t>LCR - SC1</t>
  </si>
  <si>
    <t>LCR - SC2</t>
  </si>
  <si>
    <t>Aggregate</t>
  </si>
  <si>
    <t>Total committed credit and liquidity facilities</t>
  </si>
  <si>
    <t>b. structured products where customers anticipate ready marketability</t>
  </si>
  <si>
    <t xml:space="preserve">c. 	managed funds that are marketed with the objective of maintaining a stable value </t>
  </si>
  <si>
    <t>Total committed facilities</t>
  </si>
  <si>
    <t>All items reported in thousand of TT dollars. Separate worksheets are required for each significant currency</t>
  </si>
  <si>
    <t>LCR Guideline Reference -Section:</t>
  </si>
  <si>
    <t>Committed credit and liquidity facilities</t>
  </si>
  <si>
    <t>Contractual obligations to financial institutions</t>
  </si>
  <si>
    <t>Committed facilities</t>
  </si>
  <si>
    <t>Separate worksheets are required for each significant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</si>
</sst>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3" formatCode="_-* #,##0.00_-;\-* #,##0.00_-;_-* &quot;-&quot;??_-;_-@_-"/>
    <numFmt numFmtId="164" formatCode="0.00000"/>
    <numFmt numFmtId="165" formatCode=";;;"/>
    <numFmt numFmtId="166" formatCode="#,##0;[Red]&quot;no minus&quot;;\-0\-"/>
    <numFmt numFmtId="167" formatCode="General_)"/>
  </numFmts>
  <fonts count="38">
    <font>
      <sz val="11"/>
      <color theme="1"/>
      <name val="Calibri"/>
      <family val="2"/>
      <scheme val="minor"/>
    </font>
    <font>
      <sz val="11"/>
      <color theme="1"/>
      <name val="Calibri"/>
      <family val="2"/>
      <scheme val="minor"/>
    </font>
    <font>
      <b/>
      <sz val="20"/>
      <name val="Arial"/>
      <family val="2"/>
    </font>
    <font>
      <b/>
      <sz val="12"/>
      <name val="Arial"/>
      <family val="2"/>
    </font>
    <font>
      <sz val="10"/>
      <color theme="1"/>
      <name val="Calibri"/>
      <family val="2"/>
    </font>
    <font>
      <sz val="10"/>
      <name val="Arial"/>
      <family val="2"/>
    </font>
    <font>
      <b/>
      <sz val="10"/>
      <name val="Arial"/>
      <family val="2"/>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sz val="8"/>
      <name val="Calibri"/>
      <family val="2"/>
      <scheme val="minor"/>
    </font>
    <font>
      <b/>
      <sz val="12"/>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b/>
      <sz val="18"/>
      <color theme="0"/>
      <name val="Calibri"/>
      <family val="2"/>
      <scheme val="minor"/>
    </font>
    <font>
      <sz val="10"/>
      <name val="Arial"/>
    </font>
    <font>
      <sz val="10"/>
      <name val="MS Sans Serif"/>
      <family val="2"/>
    </font>
    <font>
      <b/>
      <sz val="10"/>
      <color indexed="10"/>
      <name val="TimesNewRomanPS"/>
    </font>
    <font>
      <sz val="10"/>
      <name val="Helv"/>
    </font>
    <font>
      <sz val="11"/>
      <color indexed="8"/>
      <name val="Calibri"/>
      <family val="2"/>
    </font>
    <font>
      <b/>
      <sz val="10"/>
      <color indexed="12"/>
      <name val="TimesNewRomanPS"/>
    </font>
    <font>
      <sz val="10"/>
      <name val="Times New Roman"/>
      <family val="1"/>
    </font>
    <font>
      <sz val="10"/>
      <name val="TimesNewRomanPS"/>
    </font>
    <font>
      <b/>
      <i/>
      <sz val="10"/>
      <color indexed="16"/>
      <name val="TimesNewRomanPS"/>
    </font>
    <font>
      <b/>
      <sz val="12"/>
      <color indexed="10"/>
      <name val="TimesNewRomanPS"/>
    </font>
    <font>
      <sz val="11"/>
      <color theme="0"/>
      <name val="Calibri"/>
      <family val="2"/>
      <scheme val="minor"/>
    </font>
    <font>
      <sz val="10"/>
      <name val="Courier"/>
    </font>
    <font>
      <b/>
      <sz val="12"/>
      <color theme="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B03A59"/>
        <bgColor indexed="64"/>
      </patternFill>
    </fill>
    <fill>
      <patternFill patternType="solid">
        <fgColor rgb="FFD47A92"/>
        <bgColor indexed="64"/>
      </patternFill>
    </fill>
    <fill>
      <patternFill patternType="solid">
        <fgColor rgb="FF660033"/>
        <bgColor indexed="64"/>
      </patternFill>
    </fill>
    <fill>
      <patternFill patternType="solid">
        <fgColor theme="2" tint="-0.249977111117893"/>
        <bgColor indexed="64"/>
      </patternFill>
    </fill>
    <fill>
      <patternFill patternType="solid">
        <fgColor rgb="FF882C44"/>
        <bgColor indexed="64"/>
      </patternFill>
    </fill>
  </fills>
  <borders count="28">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2" fillId="2" borderId="1" applyNumberFormat="0" applyFill="0" applyBorder="0" applyAlignment="0" applyProtection="0">
      <alignment horizontal="left"/>
    </xf>
    <xf numFmtId="0" fontId="3" fillId="0" borderId="0" applyNumberFormat="0" applyFill="0" applyBorder="0" applyAlignment="0" applyProtection="0"/>
    <xf numFmtId="0" fontId="4" fillId="0" borderId="0"/>
    <xf numFmtId="3" fontId="5" fillId="2" borderId="5" applyFont="0">
      <alignment horizontal="right" vertical="center"/>
    </xf>
    <xf numFmtId="0" fontId="6" fillId="2" borderId="3" applyFont="0" applyBorder="0">
      <alignment horizontal="center" wrapText="1"/>
    </xf>
    <xf numFmtId="0" fontId="5" fillId="3" borderId="5" applyNumberFormat="0" applyFont="0" applyBorder="0">
      <alignment horizontal="center" vertical="center"/>
    </xf>
    <xf numFmtId="43" fontId="1" fillId="0" borderId="0" applyFont="0" applyFill="0" applyBorder="0" applyAlignment="0" applyProtection="0"/>
    <xf numFmtId="164" fontId="5" fillId="2" borderId="5" applyFont="0">
      <alignment horizontal="right" vertical="center"/>
    </xf>
    <xf numFmtId="165" fontId="5" fillId="0" borderId="5">
      <alignment horizontal="right" vertical="center"/>
      <protection locked="0"/>
    </xf>
    <xf numFmtId="0" fontId="5" fillId="4" borderId="3" applyNumberFormat="0" applyFont="0" applyBorder="0" applyProtection="0">
      <alignment horizontal="left" vertical="center"/>
    </xf>
    <xf numFmtId="9" fontId="1" fillId="0" borderId="0" applyFont="0" applyFill="0" applyBorder="0" applyAlignment="0" applyProtection="0"/>
    <xf numFmtId="0" fontId="1" fillId="0" borderId="0"/>
    <xf numFmtId="0" fontId="5" fillId="0" borderId="0"/>
    <xf numFmtId="0" fontId="25" fillId="0" borderId="0"/>
    <xf numFmtId="43" fontId="5" fillId="0" borderId="0" applyFont="0" applyFill="0" applyBorder="0" applyAlignment="0" applyProtection="0"/>
    <xf numFmtId="0" fontId="26" fillId="0" borderId="0"/>
    <xf numFmtId="0" fontId="1" fillId="0" borderId="0"/>
    <xf numFmtId="0" fontId="27" fillId="0" borderId="0">
      <alignment vertical="top" wrapText="1"/>
    </xf>
    <xf numFmtId="4" fontId="28"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8" fontId="28" fillId="0" borderId="0" applyFont="0" applyFill="0" applyBorder="0" applyAlignment="0" applyProtection="0"/>
    <xf numFmtId="0" fontId="30" fillId="0" borderId="1" applyProtection="0">
      <alignment vertical="top" wrapText="1"/>
    </xf>
    <xf numFmtId="0" fontId="31" fillId="0" borderId="0"/>
    <xf numFmtId="0" fontId="5" fillId="0" borderId="0"/>
    <xf numFmtId="0" fontId="1" fillId="0" borderId="0"/>
    <xf numFmtId="0" fontId="1" fillId="0" borderId="0"/>
    <xf numFmtId="166" fontId="32" fillId="0" borderId="16" applyFont="0" applyBorder="0">
      <alignment horizontal="right"/>
      <protection locked="0"/>
    </xf>
    <xf numFmtId="0" fontId="33" fillId="0" borderId="1" applyBorder="0" applyAlignment="0" applyProtection="0">
      <alignment horizontal="center"/>
    </xf>
    <xf numFmtId="0" fontId="32" fillId="0" borderId="16">
      <alignment horizontal="right"/>
      <protection locked="0"/>
    </xf>
    <xf numFmtId="0" fontId="34" fillId="0" borderId="0"/>
    <xf numFmtId="0" fontId="1" fillId="0" borderId="0"/>
    <xf numFmtId="0" fontId="1" fillId="0" borderId="0"/>
    <xf numFmtId="43" fontId="29" fillId="0" borderId="0" applyFont="0" applyFill="0" applyBorder="0" applyAlignment="0" applyProtection="0"/>
    <xf numFmtId="43" fontId="5" fillId="0" borderId="0" applyFont="0" applyFill="0" applyBorder="0" applyAlignment="0" applyProtection="0"/>
    <xf numFmtId="8" fontId="28" fillId="0" borderId="0" applyFont="0" applyFill="0" applyBorder="0" applyAlignment="0" applyProtection="0"/>
    <xf numFmtId="0" fontId="1" fillId="0" borderId="0"/>
    <xf numFmtId="0" fontId="1" fillId="0" borderId="0"/>
    <xf numFmtId="0" fontId="1" fillId="0" borderId="0"/>
    <xf numFmtId="167" fontId="36" fillId="0" borderId="0"/>
    <xf numFmtId="40" fontId="26" fillId="0" borderId="0" applyFont="0" applyFill="0" applyBorder="0" applyAlignment="0" applyProtection="0"/>
    <xf numFmtId="0" fontId="28" fillId="0" borderId="0"/>
    <xf numFmtId="0" fontId="26" fillId="0" borderId="0"/>
    <xf numFmtId="43" fontId="5" fillId="0" borderId="0" applyFont="0" applyFill="0" applyBorder="0" applyAlignment="0" applyProtection="0"/>
  </cellStyleXfs>
  <cellXfs count="372">
    <xf numFmtId="0" fontId="0" fillId="0" borderId="0" xfId="0"/>
    <xf numFmtId="0" fontId="7" fillId="0" borderId="0" xfId="0" applyFont="1"/>
    <xf numFmtId="0" fontId="8" fillId="0" borderId="0" xfId="0" applyFont="1"/>
    <xf numFmtId="0" fontId="9" fillId="0" borderId="0" xfId="0" applyFont="1"/>
    <xf numFmtId="0" fontId="0" fillId="0" borderId="0" xfId="0" applyFont="1"/>
    <xf numFmtId="0" fontId="0" fillId="0" borderId="0" xfId="0" applyFont="1" applyFill="1"/>
    <xf numFmtId="0" fontId="0" fillId="0" borderId="0" xfId="0" applyFont="1" applyFill="1" applyAlignment="1"/>
    <xf numFmtId="0" fontId="10" fillId="0" borderId="0" xfId="2" applyFont="1" applyFill="1" applyBorder="1" applyAlignment="1" applyProtection="1">
      <alignment horizontal="left"/>
    </xf>
    <xf numFmtId="0" fontId="10" fillId="0" borderId="0" xfId="3" applyFont="1" applyFill="1" applyAlignment="1">
      <alignment vertical="center"/>
    </xf>
    <xf numFmtId="3" fontId="11" fillId="0" borderId="0" xfId="4" applyFont="1" applyFill="1" applyBorder="1">
      <alignment horizontal="right" vertical="center"/>
    </xf>
    <xf numFmtId="0" fontId="12" fillId="0" borderId="0" xfId="3" applyFont="1" applyFill="1" applyAlignment="1">
      <alignment horizontal="left"/>
    </xf>
    <xf numFmtId="0" fontId="12" fillId="0" borderId="0" xfId="3" applyFont="1" applyFill="1" applyAlignment="1">
      <alignment vertical="center"/>
    </xf>
    <xf numFmtId="3" fontId="12" fillId="0" borderId="0" xfId="3" applyNumberFormat="1" applyFont="1" applyFill="1" applyAlignment="1">
      <alignment horizontal="right"/>
    </xf>
    <xf numFmtId="0" fontId="15" fillId="5" borderId="0" xfId="0" applyFont="1" applyFill="1"/>
    <xf numFmtId="0" fontId="7" fillId="5" borderId="0" xfId="0" applyFont="1" applyFill="1"/>
    <xf numFmtId="0" fontId="17" fillId="6" borderId="0" xfId="0" applyFont="1" applyFill="1" applyAlignment="1">
      <alignment horizontal="left" indent="1"/>
    </xf>
    <xf numFmtId="0" fontId="0" fillId="6" borderId="0" xfId="0" applyFill="1"/>
    <xf numFmtId="0" fontId="15" fillId="6" borderId="0" xfId="0" applyFont="1" applyFill="1" applyAlignment="1">
      <alignment horizontal="center"/>
    </xf>
    <xf numFmtId="0" fontId="17" fillId="6" borderId="0" xfId="0" applyFont="1" applyFill="1" applyAlignment="1">
      <alignment horizontal="left" wrapText="1" indent="1"/>
    </xf>
    <xf numFmtId="0" fontId="17" fillId="6" borderId="0" xfId="0" applyFont="1" applyFill="1" applyBorder="1" applyAlignment="1">
      <alignment horizontal="left" wrapText="1" indent="1"/>
    </xf>
    <xf numFmtId="0" fontId="7" fillId="5" borderId="6" xfId="0" applyFont="1" applyFill="1" applyBorder="1" applyAlignment="1">
      <alignment horizontal="left" wrapText="1"/>
    </xf>
    <xf numFmtId="0" fontId="0" fillId="6" borderId="0" xfId="0" applyFill="1" applyAlignment="1">
      <alignment horizontal="left" indent="2"/>
    </xf>
    <xf numFmtId="0" fontId="15" fillId="7" borderId="0" xfId="0" applyFont="1" applyFill="1" applyAlignment="1">
      <alignment vertical="center"/>
    </xf>
    <xf numFmtId="0" fontId="7" fillId="7" borderId="0" xfId="0" applyFont="1" applyFill="1"/>
    <xf numFmtId="0" fontId="0" fillId="6" borderId="0" xfId="0" applyFill="1" applyAlignment="1">
      <alignment wrapText="1"/>
    </xf>
    <xf numFmtId="0" fontId="0" fillId="9" borderId="0" xfId="0" applyFill="1"/>
    <xf numFmtId="0" fontId="16" fillId="6" borderId="0" xfId="0" applyFont="1" applyFill="1" applyAlignment="1">
      <alignment horizontal="left" indent="2"/>
    </xf>
    <xf numFmtId="0" fontId="0" fillId="6" borderId="0" xfId="0" applyFont="1" applyFill="1" applyBorder="1" applyAlignment="1">
      <alignment vertical="center" wrapText="1"/>
    </xf>
    <xf numFmtId="0" fontId="7" fillId="8" borderId="2" xfId="0" applyFont="1" applyFill="1" applyBorder="1" applyAlignment="1">
      <alignment horizontal="left" wrapText="1"/>
    </xf>
    <xf numFmtId="0" fontId="15" fillId="8" borderId="2" xfId="0" applyFont="1" applyFill="1" applyBorder="1"/>
    <xf numFmtId="0" fontId="7" fillId="9" borderId="0" xfId="0" applyFont="1" applyFill="1"/>
    <xf numFmtId="0" fontId="0" fillId="6" borderId="0" xfId="0" applyFill="1" applyAlignment="1">
      <alignment horizontal="left" wrapText="1"/>
    </xf>
    <xf numFmtId="0" fontId="7" fillId="9" borderId="2" xfId="0" applyFont="1" applyFill="1" applyBorder="1"/>
    <xf numFmtId="0" fontId="12" fillId="6" borderId="12" xfId="3" applyFont="1" applyFill="1" applyBorder="1" applyAlignment="1">
      <alignment vertical="center"/>
    </xf>
    <xf numFmtId="0" fontId="14" fillId="6" borderId="12" xfId="3" applyFont="1" applyFill="1" applyBorder="1" applyAlignment="1">
      <alignment horizontal="left" vertical="center" indent="2"/>
    </xf>
    <xf numFmtId="0" fontId="10" fillId="8" borderId="12" xfId="3" applyFont="1" applyFill="1" applyBorder="1" applyAlignment="1">
      <alignment horizontal="center" vertical="center"/>
    </xf>
    <xf numFmtId="0" fontId="10" fillId="8" borderId="12" xfId="5" applyFont="1" applyFill="1" applyBorder="1" applyAlignment="1">
      <alignment horizontal="center" vertical="center" wrapText="1"/>
    </xf>
    <xf numFmtId="0" fontId="19" fillId="8" borderId="0" xfId="2" applyFont="1" applyFill="1" applyBorder="1" applyAlignment="1" applyProtection="1">
      <alignment horizontal="left"/>
    </xf>
    <xf numFmtId="0" fontId="13" fillId="8" borderId="10" xfId="3" applyFont="1" applyFill="1" applyBorder="1" applyAlignment="1">
      <alignment vertical="center"/>
    </xf>
    <xf numFmtId="0" fontId="12" fillId="6" borderId="8" xfId="3" applyFont="1" applyFill="1" applyBorder="1" applyAlignment="1">
      <alignment vertical="center"/>
    </xf>
    <xf numFmtId="0" fontId="19" fillId="8" borderId="4" xfId="2" applyFont="1" applyFill="1" applyBorder="1" applyAlignment="1" applyProtection="1">
      <alignment horizontal="left"/>
    </xf>
    <xf numFmtId="0" fontId="15" fillId="9" borderId="2" xfId="0" applyFont="1" applyFill="1" applyBorder="1"/>
    <xf numFmtId="0" fontId="16" fillId="6" borderId="6" xfId="0" applyFont="1" applyFill="1" applyBorder="1" applyAlignment="1">
      <alignment horizontal="left" indent="2"/>
    </xf>
    <xf numFmtId="2" fontId="15" fillId="6" borderId="0" xfId="0" applyNumberFormat="1" applyFont="1" applyFill="1" applyBorder="1" applyAlignment="1">
      <alignment horizontal="center" vertical="center" wrapText="1"/>
    </xf>
    <xf numFmtId="2" fontId="15" fillId="6" borderId="0" xfId="0" applyNumberFormat="1" applyFont="1" applyFill="1" applyAlignment="1">
      <alignment horizont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xf>
    <xf numFmtId="0" fontId="7" fillId="8" borderId="2" xfId="0" applyFont="1" applyFill="1" applyBorder="1" applyAlignment="1">
      <alignment horizontal="center" vertical="center"/>
    </xf>
    <xf numFmtId="0" fontId="19" fillId="8" borderId="5" xfId="5" applyFont="1" applyFill="1" applyBorder="1" applyAlignment="1">
      <alignment horizontal="center" vertical="center" wrapText="1"/>
    </xf>
    <xf numFmtId="0" fontId="19" fillId="8" borderId="5" xfId="3" applyFont="1" applyFill="1" applyBorder="1" applyAlignment="1">
      <alignment horizontal="center" vertical="center"/>
    </xf>
    <xf numFmtId="2" fontId="15" fillId="6" borderId="0" xfId="0" applyNumberFormat="1" applyFont="1" applyFill="1" applyBorder="1" applyAlignment="1">
      <alignment horizontal="center"/>
    </xf>
    <xf numFmtId="0" fontId="17" fillId="6" borderId="0" xfId="0" applyFont="1" applyFill="1"/>
    <xf numFmtId="0" fontId="16" fillId="6" borderId="0" xfId="0" applyFont="1" applyFill="1" applyAlignment="1">
      <alignment horizontal="left" wrapText="1" indent="3"/>
    </xf>
    <xf numFmtId="2" fontId="0" fillId="0" borderId="0" xfId="0" applyNumberFormat="1"/>
    <xf numFmtId="0" fontId="15" fillId="8" borderId="0" xfId="0" applyFont="1" applyFill="1" applyBorder="1"/>
    <xf numFmtId="0" fontId="7" fillId="8" borderId="0" xfId="0" applyFont="1" applyFill="1" applyBorder="1" applyAlignment="1">
      <alignment horizontal="left" wrapText="1"/>
    </xf>
    <xf numFmtId="0" fontId="0" fillId="9" borderId="2" xfId="0" applyFill="1" applyBorder="1"/>
    <xf numFmtId="3" fontId="0" fillId="6" borderId="0" xfId="0" applyNumberFormat="1" applyFont="1" applyFill="1" applyBorder="1" applyAlignment="1">
      <alignment horizontal="right" vertical="center" wrapText="1"/>
    </xf>
    <xf numFmtId="3" fontId="0" fillId="6" borderId="0" xfId="0" applyNumberFormat="1" applyFill="1"/>
    <xf numFmtId="3" fontId="15" fillId="8" borderId="2" xfId="0" applyNumberFormat="1" applyFont="1" applyFill="1" applyBorder="1"/>
    <xf numFmtId="3" fontId="0" fillId="9" borderId="0" xfId="0" applyNumberFormat="1" applyFill="1"/>
    <xf numFmtId="3" fontId="0" fillId="9" borderId="2" xfId="0" applyNumberFormat="1" applyFill="1" applyBorder="1"/>
    <xf numFmtId="3" fontId="15" fillId="8" borderId="0" xfId="0" applyNumberFormat="1" applyFont="1" applyFill="1" applyBorder="1"/>
    <xf numFmtId="3" fontId="11" fillId="6" borderId="12" xfId="6" applyNumberFormat="1" applyFont="1" applyFill="1" applyBorder="1" applyAlignment="1">
      <alignment vertical="center"/>
    </xf>
    <xf numFmtId="3" fontId="11" fillId="0" borderId="12" xfId="7" applyNumberFormat="1" applyFont="1" applyFill="1" applyBorder="1" applyAlignment="1" applyProtection="1">
      <alignment vertical="center"/>
      <protection locked="0"/>
    </xf>
    <xf numFmtId="3" fontId="13" fillId="6" borderId="12" xfId="6" applyNumberFormat="1" applyFont="1" applyFill="1" applyBorder="1" applyAlignment="1">
      <alignment wrapText="1"/>
    </xf>
    <xf numFmtId="3" fontId="12" fillId="0" borderId="12" xfId="7" applyNumberFormat="1" applyFont="1" applyFill="1" applyBorder="1" applyAlignment="1" applyProtection="1">
      <alignment vertical="center"/>
      <protection locked="0"/>
    </xf>
    <xf numFmtId="3" fontId="10" fillId="8" borderId="10" xfId="6" applyNumberFormat="1" applyFont="1" applyFill="1" applyBorder="1" applyAlignment="1">
      <alignment vertical="center"/>
    </xf>
    <xf numFmtId="3" fontId="10" fillId="8" borderId="12" xfId="5" applyNumberFormat="1" applyFont="1" applyFill="1" applyBorder="1" applyAlignment="1">
      <alignment vertical="center" wrapText="1"/>
    </xf>
    <xf numFmtId="3" fontId="13" fillId="6" borderId="8" xfId="6" applyNumberFormat="1" applyFont="1" applyFill="1" applyBorder="1" applyAlignment="1">
      <alignment wrapText="1"/>
    </xf>
    <xf numFmtId="3" fontId="12" fillId="0" borderId="8" xfId="7" applyNumberFormat="1" applyFont="1" applyFill="1" applyBorder="1" applyAlignment="1" applyProtection="1">
      <alignment vertical="center"/>
      <protection locked="0"/>
    </xf>
    <xf numFmtId="3" fontId="15" fillId="8" borderId="2" xfId="0" applyNumberFormat="1" applyFont="1" applyFill="1" applyBorder="1" applyAlignment="1">
      <alignment horizontal="right"/>
    </xf>
    <xf numFmtId="3" fontId="0" fillId="0" borderId="0" xfId="0" applyNumberFormat="1"/>
    <xf numFmtId="3" fontId="15" fillId="6" borderId="0" xfId="0" applyNumberFormat="1" applyFont="1" applyFill="1"/>
    <xf numFmtId="3" fontId="0" fillId="5" borderId="0" xfId="0" applyNumberFormat="1" applyFill="1"/>
    <xf numFmtId="3" fontId="15" fillId="5" borderId="6" xfId="0" applyNumberFormat="1" applyFont="1" applyFill="1" applyBorder="1"/>
    <xf numFmtId="3" fontId="0" fillId="7" borderId="0" xfId="0" applyNumberFormat="1" applyFill="1"/>
    <xf numFmtId="3" fontId="15" fillId="9" borderId="2" xfId="0" applyNumberFormat="1" applyFont="1" applyFill="1" applyBorder="1"/>
    <xf numFmtId="3" fontId="0" fillId="6" borderId="0" xfId="0" applyNumberFormat="1" applyFill="1" applyAlignment="1">
      <alignment horizontal="right"/>
    </xf>
    <xf numFmtId="3" fontId="15" fillId="6" borderId="0" xfId="0" applyNumberFormat="1" applyFont="1" applyFill="1" applyAlignment="1">
      <alignment horizontal="right"/>
    </xf>
    <xf numFmtId="3" fontId="0" fillId="9" borderId="0" xfId="0" applyNumberFormat="1" applyFill="1" applyAlignment="1">
      <alignment horizontal="right"/>
    </xf>
    <xf numFmtId="3" fontId="0" fillId="5" borderId="0" xfId="0" applyNumberFormat="1" applyFill="1" applyAlignment="1">
      <alignment horizontal="right"/>
    </xf>
    <xf numFmtId="3" fontId="15" fillId="5" borderId="6" xfId="0" applyNumberFormat="1" applyFont="1" applyFill="1" applyBorder="1" applyAlignment="1">
      <alignment horizontal="right"/>
    </xf>
    <xf numFmtId="3" fontId="0" fillId="7" borderId="0" xfId="0" applyNumberFormat="1" applyFill="1" applyAlignment="1">
      <alignment horizontal="right"/>
    </xf>
    <xf numFmtId="3" fontId="15" fillId="9" borderId="2" xfId="0" applyNumberFormat="1" applyFont="1" applyFill="1" applyBorder="1" applyAlignment="1">
      <alignment horizontal="right"/>
    </xf>
    <xf numFmtId="3" fontId="15" fillId="6" borderId="6" xfId="0" applyNumberFormat="1" applyFont="1" applyFill="1" applyBorder="1"/>
    <xf numFmtId="3" fontId="0" fillId="6" borderId="0" xfId="0" applyNumberFormat="1" applyFill="1" applyBorder="1"/>
    <xf numFmtId="3" fontId="0" fillId="6" borderId="0" xfId="0" applyNumberFormat="1" applyFont="1" applyFill="1"/>
    <xf numFmtId="3" fontId="15" fillId="8" borderId="3" xfId="0" applyNumberFormat="1" applyFont="1" applyFill="1" applyBorder="1" applyAlignment="1">
      <alignment horizontal="right"/>
    </xf>
    <xf numFmtId="0" fontId="12" fillId="6" borderId="1" xfId="3" applyFont="1" applyFill="1" applyBorder="1" applyAlignment="1">
      <alignment horizontal="center"/>
    </xf>
    <xf numFmtId="0" fontId="13" fillId="8" borderId="11" xfId="3" applyFont="1" applyFill="1" applyBorder="1" applyAlignment="1">
      <alignment horizontal="center"/>
    </xf>
    <xf numFmtId="0" fontId="12" fillId="6" borderId="9" xfId="3" applyFont="1" applyFill="1" applyBorder="1" applyAlignment="1">
      <alignment horizontal="center"/>
    </xf>
    <xf numFmtId="0" fontId="12" fillId="6" borderId="8" xfId="3" applyFont="1" applyFill="1" applyBorder="1" applyAlignment="1">
      <alignment horizontal="center"/>
    </xf>
    <xf numFmtId="0" fontId="0" fillId="6" borderId="12" xfId="0" applyFont="1" applyFill="1" applyBorder="1" applyAlignment="1">
      <alignment horizontal="center"/>
    </xf>
    <xf numFmtId="0" fontId="15" fillId="8" borderId="2" xfId="0" applyFont="1" applyFill="1" applyBorder="1" applyAlignment="1">
      <alignment horizontal="center"/>
    </xf>
    <xf numFmtId="0" fontId="0" fillId="6" borderId="0" xfId="0" applyFont="1" applyFill="1" applyAlignment="1">
      <alignment horizontal="center" vertical="center"/>
    </xf>
    <xf numFmtId="0" fontId="0" fillId="6" borderId="0" xfId="0" applyFill="1" applyAlignment="1">
      <alignment horizontal="center"/>
    </xf>
    <xf numFmtId="0" fontId="0" fillId="6" borderId="0" xfId="0" applyFont="1" applyFill="1" applyAlignment="1">
      <alignment horizontal="center"/>
    </xf>
    <xf numFmtId="0" fontId="0" fillId="6" borderId="0" xfId="0" applyFill="1" applyAlignment="1">
      <alignment horizontal="left" indent="4"/>
    </xf>
    <xf numFmtId="0" fontId="0" fillId="6" borderId="0" xfId="0" applyFont="1" applyFill="1" applyAlignment="1">
      <alignment horizontal="left" indent="4"/>
    </xf>
    <xf numFmtId="2" fontId="15" fillId="6" borderId="0" xfId="0" applyNumberFormat="1" applyFont="1" applyFill="1"/>
    <xf numFmtId="2" fontId="15" fillId="6" borderId="6" xfId="0" applyNumberFormat="1" applyFont="1" applyFill="1" applyBorder="1" applyAlignment="1">
      <alignment horizontal="center"/>
    </xf>
    <xf numFmtId="2" fontId="15" fillId="5" borderId="0" xfId="0" applyNumberFormat="1" applyFont="1" applyFill="1" applyAlignment="1">
      <alignment horizontal="center"/>
    </xf>
    <xf numFmtId="2" fontId="15" fillId="5" borderId="6" xfId="0" applyNumberFormat="1" applyFont="1" applyFill="1" applyBorder="1" applyAlignment="1">
      <alignment horizontal="center"/>
    </xf>
    <xf numFmtId="2" fontId="15" fillId="7" borderId="0" xfId="0" applyNumberFormat="1" applyFont="1" applyFill="1" applyAlignment="1">
      <alignment horizontal="center"/>
    </xf>
    <xf numFmtId="2" fontId="15" fillId="8" borderId="2" xfId="0" applyNumberFormat="1" applyFont="1" applyFill="1" applyBorder="1"/>
    <xf numFmtId="2" fontId="0" fillId="9" borderId="0" xfId="0" applyNumberFormat="1" applyFill="1"/>
    <xf numFmtId="2" fontId="15" fillId="9" borderId="2" xfId="0" applyNumberFormat="1" applyFont="1" applyFill="1" applyBorder="1"/>
    <xf numFmtId="0" fontId="15" fillId="5" borderId="6" xfId="0" applyFont="1" applyFill="1" applyBorder="1" applyAlignment="1">
      <alignment horizontal="center" vertical="center"/>
    </xf>
    <xf numFmtId="0" fontId="0" fillId="6" borderId="0" xfId="0" applyFont="1" applyFill="1" applyBorder="1" applyAlignment="1">
      <alignment horizontal="center" vertical="center"/>
    </xf>
    <xf numFmtId="0" fontId="20" fillId="9" borderId="3" xfId="0" applyFont="1" applyFill="1" applyBorder="1"/>
    <xf numFmtId="0" fontId="21" fillId="9" borderId="2" xfId="0" applyFont="1" applyFill="1" applyBorder="1"/>
    <xf numFmtId="2" fontId="15" fillId="8" borderId="2" xfId="0" applyNumberFormat="1" applyFont="1" applyFill="1" applyBorder="1" applyAlignment="1">
      <alignment horizontal="center"/>
    </xf>
    <xf numFmtId="2" fontId="0" fillId="9" borderId="0" xfId="0" applyNumberFormat="1" applyFill="1" applyAlignment="1">
      <alignment horizontal="center"/>
    </xf>
    <xf numFmtId="0" fontId="12" fillId="6" borderId="1" xfId="3" applyFont="1" applyFill="1" applyBorder="1" applyAlignment="1">
      <alignment horizontal="left" indent="5"/>
    </xf>
    <xf numFmtId="0" fontId="16" fillId="6" borderId="0" xfId="0" applyFont="1" applyFill="1" applyBorder="1" applyAlignment="1">
      <alignment horizontal="left" indent="2"/>
    </xf>
    <xf numFmtId="0" fontId="12" fillId="8" borderId="11" xfId="3" applyFont="1" applyFill="1" applyBorder="1" applyAlignment="1">
      <alignment horizontal="center"/>
    </xf>
    <xf numFmtId="9" fontId="20" fillId="9" borderId="4" xfId="11" applyFont="1" applyFill="1" applyBorder="1"/>
    <xf numFmtId="9" fontId="0" fillId="0" borderId="0" xfId="11" applyFont="1"/>
    <xf numFmtId="0" fontId="0" fillId="6" borderId="0" xfId="0" applyFill="1" applyAlignment="1">
      <alignment horizontal="center" vertical="center"/>
    </xf>
    <xf numFmtId="0" fontId="20" fillId="0" borderId="0" xfId="0" applyFont="1"/>
    <xf numFmtId="3" fontId="11" fillId="6" borderId="12" xfId="7" applyNumberFormat="1" applyFont="1" applyFill="1" applyBorder="1" applyAlignment="1" applyProtection="1">
      <alignment vertical="center"/>
      <protection locked="0"/>
    </xf>
    <xf numFmtId="3" fontId="12" fillId="6" borderId="12" xfId="7" applyNumberFormat="1" applyFont="1" applyFill="1" applyBorder="1" applyAlignment="1" applyProtection="1">
      <alignment vertical="center"/>
      <protection locked="0"/>
    </xf>
    <xf numFmtId="3" fontId="12" fillId="6" borderId="8" xfId="7" applyNumberFormat="1" applyFont="1" applyFill="1" applyBorder="1" applyAlignment="1" applyProtection="1">
      <alignment vertical="center"/>
      <protection locked="0"/>
    </xf>
    <xf numFmtId="0" fontId="0" fillId="8" borderId="0" xfId="0" applyFont="1" applyFill="1"/>
    <xf numFmtId="0" fontId="7" fillId="8" borderId="0" xfId="0" applyFont="1" applyFill="1" applyBorder="1" applyAlignment="1">
      <alignment horizontal="center" vertical="center"/>
    </xf>
    <xf numFmtId="0" fontId="7" fillId="8" borderId="0" xfId="0" applyFont="1" applyFill="1" applyBorder="1" applyAlignment="1">
      <alignment horizontal="center" vertical="center" wrapText="1"/>
    </xf>
    <xf numFmtId="3" fontId="0" fillId="6" borderId="0" xfId="0" applyNumberFormat="1" applyFont="1" applyFill="1" applyAlignment="1">
      <alignment horizontal="right"/>
    </xf>
    <xf numFmtId="3" fontId="0" fillId="6" borderId="6" xfId="0" applyNumberFormat="1" applyFont="1" applyFill="1" applyBorder="1" applyAlignment="1">
      <alignment horizontal="right"/>
    </xf>
    <xf numFmtId="3" fontId="0" fillId="6" borderId="0" xfId="0" applyNumberFormat="1" applyFill="1" applyBorder="1" applyAlignment="1">
      <alignment horizontal="right"/>
    </xf>
    <xf numFmtId="0" fontId="19" fillId="8" borderId="0" xfId="5" applyFont="1" applyFill="1" applyBorder="1" applyAlignment="1">
      <alignment horizontal="center" vertical="center" wrapText="1"/>
    </xf>
    <xf numFmtId="2" fontId="10" fillId="6" borderId="0" xfId="0" applyNumberFormat="1" applyFont="1" applyFill="1" applyAlignment="1">
      <alignment horizontal="center"/>
    </xf>
    <xf numFmtId="0" fontId="12" fillId="6" borderId="5" xfId="3" applyFont="1" applyFill="1" applyBorder="1" applyAlignment="1">
      <alignment horizontal="center" vertical="center"/>
    </xf>
    <xf numFmtId="0" fontId="12" fillId="6" borderId="5" xfId="3" applyFont="1" applyFill="1" applyBorder="1" applyAlignment="1">
      <alignment vertical="center" wrapText="1"/>
    </xf>
    <xf numFmtId="3" fontId="11" fillId="0" borderId="5" xfId="7" applyNumberFormat="1" applyFont="1" applyFill="1" applyBorder="1" applyAlignment="1" applyProtection="1">
      <alignment vertical="center"/>
      <protection locked="0"/>
    </xf>
    <xf numFmtId="0" fontId="12" fillId="6" borderId="5" xfId="3" applyFont="1" applyFill="1" applyBorder="1" applyAlignment="1">
      <alignment horizontal="center"/>
    </xf>
    <xf numFmtId="0" fontId="12" fillId="6" borderId="5" xfId="3" applyFont="1" applyFill="1" applyBorder="1" applyAlignment="1">
      <alignment vertical="center"/>
    </xf>
    <xf numFmtId="3" fontId="13" fillId="6" borderId="5" xfId="6" applyNumberFormat="1" applyFont="1" applyFill="1" applyBorder="1" applyAlignment="1">
      <alignment wrapText="1"/>
    </xf>
    <xf numFmtId="0" fontId="12" fillId="6" borderId="5" xfId="3" applyFont="1" applyFill="1" applyBorder="1" applyAlignment="1">
      <alignment horizontal="left" indent="5"/>
    </xf>
    <xf numFmtId="0" fontId="14" fillId="6" borderId="5" xfId="3" applyFont="1" applyFill="1" applyBorder="1" applyAlignment="1">
      <alignment horizontal="left" vertical="center" indent="2"/>
    </xf>
    <xf numFmtId="3" fontId="12" fillId="0" borderId="5" xfId="7" applyNumberFormat="1" applyFont="1" applyFill="1" applyBorder="1" applyAlignment="1" applyProtection="1">
      <alignment vertical="center"/>
      <protection locked="0"/>
    </xf>
    <xf numFmtId="0" fontId="12" fillId="6" borderId="5" xfId="3" applyFont="1" applyFill="1" applyBorder="1" applyAlignment="1">
      <alignment horizontal="left" vertical="center"/>
    </xf>
    <xf numFmtId="3" fontId="11" fillId="6" borderId="5" xfId="6" applyNumberFormat="1" applyFont="1" applyFill="1" applyBorder="1" applyAlignment="1">
      <alignment vertical="center"/>
    </xf>
    <xf numFmtId="0" fontId="12" fillId="6" borderId="5" xfId="3" applyFont="1" applyFill="1" applyBorder="1" applyAlignment="1">
      <alignment horizontal="left" vertical="center" indent="5"/>
    </xf>
    <xf numFmtId="0" fontId="14" fillId="6" borderId="5" xfId="3" applyFont="1" applyFill="1" applyBorder="1" applyAlignment="1">
      <alignment horizontal="left" vertical="center" wrapText="1" indent="2"/>
    </xf>
    <xf numFmtId="0" fontId="19" fillId="8" borderId="5" xfId="2" applyFont="1" applyFill="1" applyBorder="1" applyAlignment="1" applyProtection="1">
      <alignment horizontal="left"/>
    </xf>
    <xf numFmtId="3" fontId="10" fillId="8" borderId="5" xfId="5" applyNumberFormat="1" applyFont="1" applyFill="1" applyBorder="1" applyAlignment="1">
      <alignment vertical="center" wrapText="1"/>
    </xf>
    <xf numFmtId="0" fontId="10" fillId="8" borderId="5" xfId="5" applyFont="1" applyFill="1" applyBorder="1" applyAlignment="1">
      <alignment horizontal="center" vertical="center" wrapText="1"/>
    </xf>
    <xf numFmtId="0" fontId="11" fillId="6" borderId="5" xfId="3" applyFont="1" applyFill="1" applyBorder="1" applyAlignment="1">
      <alignment vertical="center"/>
    </xf>
    <xf numFmtId="3" fontId="15" fillId="8" borderId="3" xfId="0" applyNumberFormat="1" applyFont="1" applyFill="1" applyBorder="1" applyAlignment="1" applyProtection="1">
      <alignment horizontal="right"/>
    </xf>
    <xf numFmtId="2" fontId="13" fillId="6" borderId="5" xfId="8" applyNumberFormat="1" applyFont="1" applyFill="1" applyBorder="1" applyAlignment="1" applyProtection="1">
      <alignment horizontal="center" vertical="center"/>
    </xf>
    <xf numFmtId="0" fontId="10" fillId="6" borderId="5" xfId="6" applyFont="1" applyFill="1" applyBorder="1" applyProtection="1">
      <alignment horizontal="center" vertical="center"/>
    </xf>
    <xf numFmtId="0" fontId="10" fillId="8" borderId="10" xfId="6" applyFont="1" applyFill="1" applyBorder="1" applyProtection="1">
      <alignment horizontal="center" vertical="center"/>
    </xf>
    <xf numFmtId="0" fontId="10" fillId="8" borderId="12" xfId="5" applyFont="1" applyFill="1" applyBorder="1" applyAlignment="1" applyProtection="1">
      <alignment horizontal="center" vertical="center" wrapText="1"/>
    </xf>
    <xf numFmtId="2" fontId="13" fillId="6" borderId="5" xfId="6" applyNumberFormat="1" applyFont="1" applyFill="1" applyBorder="1" applyAlignment="1" applyProtection="1">
      <alignment horizontal="center" wrapText="1"/>
    </xf>
    <xf numFmtId="0" fontId="10" fillId="8" borderId="5" xfId="6" applyFont="1" applyFill="1" applyBorder="1" applyProtection="1">
      <alignment horizontal="center" vertical="center"/>
    </xf>
    <xf numFmtId="0" fontId="10" fillId="8" borderId="5" xfId="5" applyFont="1" applyFill="1" applyBorder="1" applyAlignment="1" applyProtection="1">
      <alignment horizontal="center" vertical="center" wrapText="1"/>
    </xf>
    <xf numFmtId="0" fontId="10" fillId="8" borderId="1" xfId="5" applyFont="1" applyFill="1" applyBorder="1" applyAlignment="1" applyProtection="1">
      <alignment horizontal="center" vertical="center" wrapText="1"/>
    </xf>
    <xf numFmtId="3" fontId="10" fillId="8" borderId="10" xfId="6" applyNumberFormat="1" applyFont="1" applyFill="1" applyBorder="1" applyAlignment="1" applyProtection="1">
      <alignment vertical="center"/>
    </xf>
    <xf numFmtId="0" fontId="19" fillId="8" borderId="5" xfId="5" applyFont="1" applyFill="1" applyBorder="1" applyAlignment="1" applyProtection="1">
      <alignment horizontal="center" vertical="center" wrapText="1"/>
    </xf>
    <xf numFmtId="0" fontId="19" fillId="8" borderId="5" xfId="3" applyFont="1" applyFill="1" applyBorder="1" applyAlignment="1" applyProtection="1">
      <alignment horizontal="center" vertical="center"/>
    </xf>
    <xf numFmtId="0" fontId="10" fillId="8" borderId="12" xfId="3" applyFont="1" applyFill="1" applyBorder="1" applyAlignment="1" applyProtection="1">
      <alignment horizontal="center" vertical="center"/>
    </xf>
    <xf numFmtId="0" fontId="12" fillId="6" borderId="5" xfId="3" applyFont="1" applyFill="1" applyBorder="1" applyAlignment="1" applyProtection="1">
      <alignment horizontal="center" vertical="center"/>
    </xf>
    <xf numFmtId="0" fontId="12" fillId="6" borderId="5" xfId="3" applyFont="1" applyFill="1" applyBorder="1" applyAlignment="1" applyProtection="1">
      <alignment vertical="center" wrapText="1"/>
    </xf>
    <xf numFmtId="0" fontId="12" fillId="6" borderId="5" xfId="3" applyFont="1" applyFill="1" applyBorder="1" applyAlignment="1" applyProtection="1">
      <alignment horizontal="center"/>
    </xf>
    <xf numFmtId="0" fontId="12" fillId="6" borderId="5" xfId="3" applyFont="1" applyFill="1" applyBorder="1" applyAlignment="1" applyProtection="1">
      <alignment vertical="center"/>
    </xf>
    <xf numFmtId="0" fontId="11" fillId="6" borderId="5" xfId="3" applyFont="1" applyFill="1" applyBorder="1" applyAlignment="1" applyProtection="1">
      <alignment vertical="center"/>
    </xf>
    <xf numFmtId="0" fontId="12" fillId="6" borderId="5" xfId="3" applyFont="1" applyFill="1" applyBorder="1" applyAlignment="1" applyProtection="1">
      <alignment horizontal="left" indent="5"/>
    </xf>
    <xf numFmtId="0" fontId="14" fillId="6" borderId="5" xfId="3" applyFont="1" applyFill="1" applyBorder="1" applyAlignment="1" applyProtection="1">
      <alignment horizontal="left" vertical="center" indent="2"/>
    </xf>
    <xf numFmtId="0" fontId="12" fillId="6" borderId="5" xfId="3" applyFont="1" applyFill="1" applyBorder="1" applyAlignment="1" applyProtection="1">
      <alignment horizontal="left" vertical="center"/>
    </xf>
    <xf numFmtId="0" fontId="12" fillId="6" borderId="5" xfId="3" applyFont="1" applyFill="1" applyBorder="1" applyAlignment="1" applyProtection="1">
      <alignment horizontal="left" vertical="center" indent="5"/>
    </xf>
    <xf numFmtId="0" fontId="14" fillId="6" borderId="5" xfId="3" applyFont="1" applyFill="1" applyBorder="1" applyAlignment="1" applyProtection="1">
      <alignment horizontal="left" vertical="center" wrapText="1" indent="2"/>
    </xf>
    <xf numFmtId="0" fontId="13" fillId="8" borderId="11" xfId="3" applyFont="1" applyFill="1" applyBorder="1" applyAlignment="1" applyProtection="1">
      <alignment horizontal="center"/>
    </xf>
    <xf numFmtId="0" fontId="13" fillId="8" borderId="10" xfId="3" applyFont="1" applyFill="1" applyBorder="1" applyAlignment="1" applyProtection="1">
      <alignment vertical="center"/>
    </xf>
    <xf numFmtId="0" fontId="12" fillId="8" borderId="5" xfId="3" applyFont="1" applyFill="1" applyBorder="1" applyAlignment="1" applyProtection="1">
      <alignment horizontal="center"/>
    </xf>
    <xf numFmtId="0" fontId="13" fillId="8" borderId="5" xfId="3" applyFont="1" applyFill="1" applyBorder="1" applyAlignment="1" applyProtection="1">
      <alignment vertical="center"/>
    </xf>
    <xf numFmtId="0" fontId="10" fillId="8" borderId="5" xfId="3" applyFont="1" applyFill="1" applyBorder="1" applyAlignment="1" applyProtection="1">
      <alignment horizontal="center" vertical="center"/>
    </xf>
    <xf numFmtId="0" fontId="12" fillId="8" borderId="11" xfId="3" applyFont="1" applyFill="1" applyBorder="1" applyAlignment="1" applyProtection="1">
      <alignment horizontal="center"/>
    </xf>
    <xf numFmtId="0" fontId="12" fillId="6" borderId="8" xfId="3" applyFont="1" applyFill="1" applyBorder="1" applyAlignment="1" applyProtection="1">
      <alignment horizontal="center"/>
    </xf>
    <xf numFmtId="0" fontId="0" fillId="6" borderId="12" xfId="0" applyFont="1" applyFill="1" applyBorder="1" applyAlignment="1" applyProtection="1">
      <alignment horizontal="center"/>
    </xf>
    <xf numFmtId="0" fontId="15" fillId="8" borderId="2" xfId="0" applyFont="1" applyFill="1" applyBorder="1" applyAlignment="1" applyProtection="1">
      <alignment horizontal="center"/>
    </xf>
    <xf numFmtId="0" fontId="7" fillId="8" borderId="2" xfId="0" applyFont="1" applyFill="1" applyBorder="1" applyAlignment="1" applyProtection="1">
      <alignment horizontal="left" wrapText="1"/>
    </xf>
    <xf numFmtId="0" fontId="15" fillId="8" borderId="2" xfId="0" applyFont="1" applyFill="1" applyBorder="1" applyProtection="1"/>
    <xf numFmtId="3" fontId="10" fillId="8" borderId="5" xfId="6" applyNumberFormat="1" applyFont="1" applyFill="1" applyBorder="1" applyAlignment="1" applyProtection="1">
      <alignment vertical="center"/>
    </xf>
    <xf numFmtId="3" fontId="11" fillId="0" borderId="5" xfId="6" applyNumberFormat="1" applyFont="1" applyFill="1" applyBorder="1" applyAlignment="1" applyProtection="1">
      <alignment vertical="center"/>
      <protection locked="0"/>
    </xf>
    <xf numFmtId="0" fontId="0" fillId="9" borderId="0" xfId="0" applyFill="1" applyProtection="1"/>
    <xf numFmtId="2" fontId="15" fillId="6" borderId="0" xfId="0" applyNumberFormat="1" applyFont="1" applyFill="1" applyBorder="1" applyAlignment="1" applyProtection="1">
      <alignment horizontal="center" vertical="center" wrapText="1"/>
    </xf>
    <xf numFmtId="3" fontId="0" fillId="6" borderId="0" xfId="0" applyNumberFormat="1" applyFill="1" applyProtection="1"/>
    <xf numFmtId="2" fontId="15" fillId="6" borderId="0" xfId="0" applyNumberFormat="1" applyFont="1" applyFill="1" applyProtection="1"/>
    <xf numFmtId="2" fontId="15" fillId="6" borderId="0" xfId="0" applyNumberFormat="1" applyFont="1" applyFill="1" applyAlignment="1" applyProtection="1">
      <alignment horizontal="center"/>
    </xf>
    <xf numFmtId="3" fontId="15" fillId="6" borderId="0" xfId="0" applyNumberFormat="1" applyFont="1" applyFill="1" applyProtection="1"/>
    <xf numFmtId="2" fontId="15" fillId="6" borderId="6" xfId="0" applyNumberFormat="1" applyFont="1" applyFill="1" applyBorder="1" applyAlignment="1" applyProtection="1">
      <alignment horizontal="center"/>
    </xf>
    <xf numFmtId="3" fontId="15" fillId="6" borderId="6" xfId="0" applyNumberFormat="1" applyFont="1" applyFill="1" applyBorder="1" applyProtection="1"/>
    <xf numFmtId="3" fontId="15" fillId="8" borderId="2" xfId="0" applyNumberFormat="1" applyFont="1" applyFill="1" applyBorder="1" applyProtection="1"/>
    <xf numFmtId="3" fontId="0" fillId="9" borderId="0" xfId="0" applyNumberFormat="1" applyFill="1" applyProtection="1"/>
    <xf numFmtId="2" fontId="15" fillId="5" borderId="0" xfId="0" applyNumberFormat="1" applyFont="1" applyFill="1" applyAlignment="1" applyProtection="1">
      <alignment horizontal="center"/>
    </xf>
    <xf numFmtId="3" fontId="0" fillId="5" borderId="0" xfId="0" applyNumberFormat="1" applyFill="1" applyProtection="1"/>
    <xf numFmtId="2" fontId="15" fillId="6" borderId="0" xfId="0" applyNumberFormat="1" applyFont="1" applyFill="1" applyBorder="1" applyAlignment="1" applyProtection="1">
      <alignment horizontal="center"/>
    </xf>
    <xf numFmtId="3" fontId="0" fillId="6" borderId="0" xfId="0" applyNumberFormat="1" applyFill="1" applyBorder="1" applyProtection="1"/>
    <xf numFmtId="2" fontId="15" fillId="5" borderId="6" xfId="0" applyNumberFormat="1" applyFont="1" applyFill="1" applyBorder="1" applyAlignment="1" applyProtection="1">
      <alignment horizontal="center"/>
    </xf>
    <xf numFmtId="3" fontId="15" fillId="5" borderId="6" xfId="0" applyNumberFormat="1" applyFont="1" applyFill="1" applyBorder="1" applyProtection="1"/>
    <xf numFmtId="2" fontId="15" fillId="7" borderId="0" xfId="0" applyNumberFormat="1" applyFont="1" applyFill="1" applyAlignment="1" applyProtection="1">
      <alignment horizontal="center"/>
    </xf>
    <xf numFmtId="3" fontId="0" fillId="7" borderId="0" xfId="0" applyNumberFormat="1" applyFill="1" applyProtection="1"/>
    <xf numFmtId="2" fontId="15" fillId="8" borderId="2" xfId="0" applyNumberFormat="1" applyFont="1" applyFill="1" applyBorder="1" applyProtection="1"/>
    <xf numFmtId="2" fontId="0" fillId="9" borderId="0" xfId="0" applyNumberFormat="1" applyFill="1" applyProtection="1"/>
    <xf numFmtId="2" fontId="15" fillId="8" borderId="2" xfId="0" applyNumberFormat="1" applyFont="1" applyFill="1" applyBorder="1" applyAlignment="1" applyProtection="1">
      <alignment horizontal="center"/>
    </xf>
    <xf numFmtId="2" fontId="0" fillId="9" borderId="0" xfId="0" applyNumberFormat="1" applyFill="1" applyAlignment="1" applyProtection="1">
      <alignment horizontal="center"/>
    </xf>
    <xf numFmtId="2" fontId="10" fillId="6" borderId="0" xfId="0" applyNumberFormat="1" applyFont="1" applyFill="1" applyAlignment="1" applyProtection="1">
      <alignment horizontal="center"/>
    </xf>
    <xf numFmtId="2" fontId="15" fillId="9" borderId="2" xfId="0" applyNumberFormat="1" applyFont="1" applyFill="1" applyBorder="1" applyProtection="1"/>
    <xf numFmtId="3" fontId="15" fillId="9" borderId="2" xfId="0" applyNumberFormat="1" applyFont="1" applyFill="1" applyBorder="1" applyProtection="1"/>
    <xf numFmtId="0" fontId="7" fillId="8" borderId="3" xfId="0" applyFont="1" applyFill="1" applyBorder="1" applyAlignment="1" applyProtection="1">
      <alignment horizontal="center" vertical="center"/>
    </xf>
    <xf numFmtId="0" fontId="7" fillId="9" borderId="0" xfId="0" applyFont="1" applyFill="1" applyProtection="1"/>
    <xf numFmtId="0" fontId="0" fillId="6" borderId="0" xfId="0" applyFont="1" applyFill="1" applyAlignment="1" applyProtection="1">
      <alignment horizontal="center" vertical="center"/>
    </xf>
    <xf numFmtId="0" fontId="0" fillId="6" borderId="0" xfId="0" applyFont="1" applyFill="1" applyBorder="1" applyAlignment="1" applyProtection="1">
      <alignment vertical="center" wrapText="1"/>
    </xf>
    <xf numFmtId="0" fontId="0" fillId="6" borderId="0" xfId="0" applyFont="1" applyFill="1" applyAlignment="1" applyProtection="1">
      <alignment horizontal="center"/>
    </xf>
    <xf numFmtId="0" fontId="17" fillId="6" borderId="0" xfId="0" applyFont="1" applyFill="1" applyProtection="1"/>
    <xf numFmtId="0" fontId="0" fillId="6" borderId="0" xfId="0" applyFill="1" applyAlignment="1" applyProtection="1">
      <alignment horizontal="left" indent="4"/>
    </xf>
    <xf numFmtId="0" fontId="16" fillId="6" borderId="0" xfId="0" applyFont="1" applyFill="1" applyAlignment="1" applyProtection="1">
      <alignment horizontal="left" indent="2"/>
    </xf>
    <xf numFmtId="0" fontId="0" fillId="6" borderId="0" xfId="0" applyFont="1" applyFill="1" applyAlignment="1" applyProtection="1">
      <alignment horizontal="left" indent="4"/>
    </xf>
    <xf numFmtId="0" fontId="16" fillId="6" borderId="6" xfId="0" applyFont="1" applyFill="1" applyBorder="1" applyAlignment="1" applyProtection="1">
      <alignment horizontal="left" indent="2"/>
    </xf>
    <xf numFmtId="0" fontId="15" fillId="5" borderId="0" xfId="0" applyFont="1" applyFill="1" applyProtection="1"/>
    <xf numFmtId="0" fontId="7" fillId="5" borderId="0" xfId="0" applyFont="1" applyFill="1" applyProtection="1"/>
    <xf numFmtId="0" fontId="17" fillId="6" borderId="0" xfId="0" applyFont="1" applyFill="1" applyAlignment="1" applyProtection="1">
      <alignment horizontal="left" indent="1"/>
    </xf>
    <xf numFmtId="0" fontId="16" fillId="6" borderId="0" xfId="0" applyFont="1" applyFill="1" applyBorder="1" applyAlignment="1" applyProtection="1">
      <alignment horizontal="left" indent="2"/>
    </xf>
    <xf numFmtId="0" fontId="17" fillId="6" borderId="0" xfId="0" applyFont="1" applyFill="1" applyAlignment="1" applyProtection="1">
      <alignment horizontal="left" wrapText="1" indent="1"/>
    </xf>
    <xf numFmtId="0" fontId="0" fillId="6" borderId="0" xfId="0" applyFill="1" applyAlignment="1" applyProtection="1">
      <alignment horizontal="left" indent="2"/>
    </xf>
    <xf numFmtId="0" fontId="0" fillId="6" borderId="0" xfId="0" applyFont="1" applyFill="1" applyBorder="1" applyAlignment="1" applyProtection="1">
      <alignment horizontal="center" vertical="center"/>
    </xf>
    <xf numFmtId="0" fontId="17" fillId="6" borderId="0" xfId="0" applyFont="1" applyFill="1" applyBorder="1" applyAlignment="1" applyProtection="1">
      <alignment horizontal="left" wrapText="1" indent="1"/>
    </xf>
    <xf numFmtId="0" fontId="15" fillId="5" borderId="6" xfId="0" applyFont="1" applyFill="1" applyBorder="1" applyAlignment="1" applyProtection="1">
      <alignment horizontal="center" vertical="center"/>
    </xf>
    <xf numFmtId="0" fontId="7" fillId="5" borderId="6" xfId="0" applyFont="1" applyFill="1" applyBorder="1" applyAlignment="1" applyProtection="1">
      <alignment horizontal="left" wrapText="1"/>
    </xf>
    <xf numFmtId="0" fontId="15" fillId="7" borderId="0" xfId="0" applyFont="1" applyFill="1" applyAlignment="1" applyProtection="1">
      <alignment vertical="center"/>
    </xf>
    <xf numFmtId="0" fontId="7" fillId="7" borderId="0" xfId="0" applyFont="1" applyFill="1" applyProtection="1"/>
    <xf numFmtId="0" fontId="0" fillId="6" borderId="0" xfId="0" applyFill="1" applyAlignment="1" applyProtection="1">
      <alignment horizontal="center"/>
    </xf>
    <xf numFmtId="0" fontId="0" fillId="6" borderId="0" xfId="0" applyFill="1" applyProtection="1"/>
    <xf numFmtId="0" fontId="0" fillId="6" borderId="0" xfId="0" applyFill="1" applyAlignment="1" applyProtection="1">
      <alignment wrapText="1"/>
    </xf>
    <xf numFmtId="0" fontId="0" fillId="6" borderId="0" xfId="0" applyFill="1" applyAlignment="1" applyProtection="1">
      <alignment horizontal="center" vertical="center"/>
    </xf>
    <xf numFmtId="0" fontId="16" fillId="6" borderId="0" xfId="0" applyFont="1" applyFill="1" applyAlignment="1" applyProtection="1">
      <alignment horizontal="left" wrapText="1" indent="3"/>
    </xf>
    <xf numFmtId="0" fontId="0" fillId="6" borderId="0" xfId="0" applyFill="1" applyAlignment="1" applyProtection="1">
      <alignment horizontal="left" wrapText="1"/>
    </xf>
    <xf numFmtId="0" fontId="7" fillId="9" borderId="2" xfId="0" applyFont="1" applyFill="1" applyBorder="1" applyProtection="1"/>
    <xf numFmtId="0" fontId="15" fillId="9" borderId="2" xfId="0" applyFont="1" applyFill="1" applyBorder="1" applyProtection="1"/>
    <xf numFmtId="3" fontId="15" fillId="8" borderId="2" xfId="0" applyNumberFormat="1" applyFont="1" applyFill="1" applyBorder="1" applyAlignment="1" applyProtection="1">
      <alignment horizontal="right"/>
    </xf>
    <xf numFmtId="3" fontId="15" fillId="5" borderId="6" xfId="0" applyNumberFormat="1" applyFont="1" applyFill="1" applyBorder="1" applyAlignment="1" applyProtection="1">
      <alignment horizontal="right"/>
    </xf>
    <xf numFmtId="3" fontId="15" fillId="9" borderId="2" xfId="0" applyNumberFormat="1" applyFont="1" applyFill="1" applyBorder="1" applyAlignment="1" applyProtection="1">
      <alignment horizontal="right"/>
    </xf>
    <xf numFmtId="3" fontId="0" fillId="0" borderId="0" xfId="0" applyNumberFormat="1" applyFont="1" applyBorder="1" applyAlignment="1" applyProtection="1">
      <alignment horizontal="right" vertical="center" wrapText="1"/>
      <protection locked="0"/>
    </xf>
    <xf numFmtId="3" fontId="0" fillId="0" borderId="0" xfId="0" applyNumberFormat="1" applyAlignment="1" applyProtection="1">
      <alignment horizontal="right"/>
      <protection locked="0"/>
    </xf>
    <xf numFmtId="3" fontId="15" fillId="0" borderId="0" xfId="0" applyNumberFormat="1" applyFont="1" applyAlignment="1" applyProtection="1">
      <alignment horizontal="right"/>
      <protection locked="0"/>
    </xf>
    <xf numFmtId="3" fontId="0" fillId="0" borderId="0" xfId="0" applyNumberFormat="1" applyFont="1" applyAlignment="1" applyProtection="1">
      <alignment horizontal="right"/>
      <protection locked="0"/>
    </xf>
    <xf numFmtId="3" fontId="0" fillId="0" borderId="6" xfId="0" applyNumberFormat="1" applyFont="1" applyBorder="1" applyAlignment="1" applyProtection="1">
      <alignment horizontal="right"/>
      <protection locked="0"/>
    </xf>
    <xf numFmtId="3" fontId="0" fillId="0" borderId="0" xfId="0" applyNumberFormat="1" applyFill="1" applyAlignment="1" applyProtection="1">
      <alignment horizontal="right"/>
      <protection locked="0"/>
    </xf>
    <xf numFmtId="3" fontId="0" fillId="0" borderId="0" xfId="0" applyNumberFormat="1" applyBorder="1" applyAlignment="1" applyProtection="1">
      <alignment horizontal="right"/>
      <protection locked="0"/>
    </xf>
    <xf numFmtId="3" fontId="12" fillId="6" borderId="3" xfId="7" applyNumberFormat="1" applyFont="1" applyFill="1" applyBorder="1" applyAlignment="1" applyProtection="1">
      <alignment horizontal="right" vertical="center"/>
    </xf>
    <xf numFmtId="3" fontId="11" fillId="6" borderId="3" xfId="6" applyNumberFormat="1" applyFont="1" applyFill="1" applyBorder="1" applyAlignment="1" applyProtection="1">
      <alignment horizontal="right" vertical="center"/>
    </xf>
    <xf numFmtId="3" fontId="13" fillId="8" borderId="11" xfId="7" applyNumberFormat="1" applyFont="1" applyFill="1" applyBorder="1" applyAlignment="1" applyProtection="1">
      <alignment horizontal="right" vertical="center"/>
    </xf>
    <xf numFmtId="3" fontId="10" fillId="8" borderId="1" xfId="5" applyNumberFormat="1" applyFont="1" applyFill="1" applyBorder="1" applyAlignment="1" applyProtection="1">
      <alignment horizontal="right" vertical="center" wrapText="1"/>
    </xf>
    <xf numFmtId="3" fontId="13" fillId="6" borderId="3" xfId="6" applyNumberFormat="1" applyFont="1" applyFill="1" applyBorder="1" applyAlignment="1" applyProtection="1">
      <alignment horizontal="right" wrapText="1"/>
    </xf>
    <xf numFmtId="3" fontId="13" fillId="8" borderId="3" xfId="7" applyNumberFormat="1" applyFont="1" applyFill="1" applyBorder="1" applyAlignment="1" applyProtection="1">
      <alignment horizontal="right" vertical="center"/>
    </xf>
    <xf numFmtId="3" fontId="10" fillId="8" borderId="3" xfId="5" applyNumberFormat="1" applyFont="1" applyFill="1" applyBorder="1" applyAlignment="1" applyProtection="1">
      <alignment horizontal="right" vertical="center" wrapText="1"/>
    </xf>
    <xf numFmtId="3" fontId="12" fillId="6" borderId="1" xfId="7" applyNumberFormat="1" applyFont="1" applyFill="1" applyBorder="1" applyAlignment="1" applyProtection="1">
      <alignment horizontal="right" vertical="center"/>
    </xf>
    <xf numFmtId="0" fontId="0" fillId="10" borderId="5" xfId="0" applyFont="1" applyFill="1" applyBorder="1"/>
    <xf numFmtId="0" fontId="7" fillId="8" borderId="5" xfId="0" applyFont="1" applyFill="1" applyBorder="1" applyAlignment="1" applyProtection="1">
      <alignment horizontal="center" vertical="center"/>
    </xf>
    <xf numFmtId="0" fontId="7" fillId="8" borderId="5" xfId="0" applyFont="1" applyFill="1" applyBorder="1" applyAlignment="1">
      <alignment horizontal="center" vertical="center" wrapText="1"/>
    </xf>
    <xf numFmtId="0" fontId="7" fillId="8" borderId="5" xfId="0" applyFont="1" applyFill="1" applyBorder="1" applyAlignment="1" applyProtection="1">
      <alignment horizontal="center" vertical="center" wrapText="1"/>
    </xf>
    <xf numFmtId="0" fontId="0" fillId="10" borderId="5" xfId="0" applyFill="1" applyBorder="1"/>
    <xf numFmtId="49" fontId="0" fillId="10" borderId="5" xfId="0" applyNumberFormat="1" applyFill="1" applyBorder="1" applyAlignment="1">
      <alignment horizontal="right"/>
    </xf>
    <xf numFmtId="0" fontId="0" fillId="10" borderId="5" xfId="0" applyFill="1" applyBorder="1" applyAlignment="1">
      <alignment horizontal="right"/>
    </xf>
    <xf numFmtId="0" fontId="7" fillId="8" borderId="5" xfId="0" applyFont="1" applyFill="1" applyBorder="1" applyAlignment="1">
      <alignment horizontal="center" vertical="center"/>
    </xf>
    <xf numFmtId="3" fontId="0" fillId="0" borderId="0" xfId="0" applyNumberFormat="1" applyProtection="1">
      <protection locked="0"/>
    </xf>
    <xf numFmtId="3" fontId="15" fillId="0" borderId="0" xfId="0" applyNumberFormat="1" applyFont="1" applyProtection="1">
      <protection locked="0"/>
    </xf>
    <xf numFmtId="3" fontId="0" fillId="0" borderId="0" xfId="0" applyNumberFormat="1" applyFont="1" applyProtection="1">
      <protection locked="0"/>
    </xf>
    <xf numFmtId="3" fontId="11" fillId="0" borderId="12" xfId="6" applyNumberFormat="1" applyFont="1" applyFill="1" applyBorder="1" applyAlignment="1" applyProtection="1">
      <alignment vertical="center"/>
      <protection locked="0"/>
    </xf>
    <xf numFmtId="0" fontId="0" fillId="0" borderId="0" xfId="0" applyFont="1" applyFill="1" applyProtection="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0" fillId="0" borderId="12" xfId="5" applyFont="1" applyFill="1" applyBorder="1" applyAlignment="1" applyProtection="1">
      <alignment horizontal="center" vertical="center" wrapText="1"/>
      <protection locked="0"/>
    </xf>
    <xf numFmtId="3" fontId="13" fillId="8" borderId="10" xfId="7" applyNumberFormat="1" applyFont="1" applyFill="1" applyBorder="1" applyAlignment="1" applyProtection="1">
      <alignment horizontal="right" vertical="center"/>
    </xf>
    <xf numFmtId="3" fontId="11" fillId="6" borderId="12" xfId="7" applyNumberFormat="1" applyFont="1" applyFill="1" applyBorder="1" applyAlignment="1" applyProtection="1">
      <alignment vertical="center"/>
    </xf>
    <xf numFmtId="3" fontId="12" fillId="6" borderId="12" xfId="7" applyNumberFormat="1" applyFont="1" applyFill="1" applyBorder="1" applyAlignment="1" applyProtection="1">
      <alignment vertical="center"/>
    </xf>
    <xf numFmtId="3" fontId="12" fillId="6" borderId="12" xfId="7" applyNumberFormat="1" applyFont="1" applyFill="1" applyBorder="1" applyAlignment="1" applyProtection="1">
      <alignment horizontal="right" vertical="center"/>
    </xf>
    <xf numFmtId="3" fontId="11" fillId="6" borderId="12" xfId="6" applyNumberFormat="1" applyFont="1" applyFill="1" applyBorder="1" applyAlignment="1" applyProtection="1">
      <alignment horizontal="right" vertical="center"/>
    </xf>
    <xf numFmtId="3" fontId="12" fillId="6" borderId="8" xfId="7" applyNumberFormat="1" applyFont="1" applyFill="1" applyBorder="1" applyAlignment="1" applyProtection="1">
      <alignment horizontal="right" vertical="center"/>
    </xf>
    <xf numFmtId="3" fontId="10" fillId="8" borderId="12" xfId="5" applyNumberFormat="1" applyFont="1" applyFill="1" applyBorder="1" applyAlignment="1" applyProtection="1">
      <alignment vertical="center" wrapText="1"/>
    </xf>
    <xf numFmtId="3" fontId="12" fillId="6" borderId="8" xfId="7" applyNumberFormat="1" applyFont="1" applyFill="1" applyBorder="1" applyAlignment="1" applyProtection="1">
      <alignment vertical="center"/>
    </xf>
    <xf numFmtId="3" fontId="0" fillId="6" borderId="0" xfId="0" applyNumberFormat="1" applyFill="1" applyAlignment="1"/>
    <xf numFmtId="3" fontId="0" fillId="6" borderId="0" xfId="0" applyNumberFormat="1" applyFill="1" applyAlignment="1" applyProtection="1">
      <alignment horizontal="right"/>
    </xf>
    <xf numFmtId="3" fontId="0" fillId="5" borderId="0" xfId="0" applyNumberFormat="1" applyFill="1" applyAlignment="1" applyProtection="1">
      <alignment horizontal="right"/>
    </xf>
    <xf numFmtId="3" fontId="15" fillId="6" borderId="0" xfId="0" applyNumberFormat="1" applyFont="1" applyFill="1" applyAlignment="1" applyProtection="1">
      <alignment horizontal="right"/>
    </xf>
    <xf numFmtId="3" fontId="11" fillId="6" borderId="12" xfId="6" applyNumberFormat="1" applyFont="1" applyFill="1" applyBorder="1" applyAlignment="1" applyProtection="1">
      <alignment vertical="center"/>
    </xf>
    <xf numFmtId="3" fontId="13" fillId="6" borderId="8" xfId="6" applyNumberFormat="1" applyFont="1" applyFill="1" applyBorder="1" applyAlignment="1" applyProtection="1">
      <alignment wrapText="1"/>
    </xf>
    <xf numFmtId="2" fontId="13" fillId="6" borderId="8" xfId="6" applyNumberFormat="1" applyFont="1" applyFill="1" applyBorder="1" applyAlignment="1" applyProtection="1">
      <alignment horizontal="center" wrapText="1"/>
    </xf>
    <xf numFmtId="3" fontId="13" fillId="6" borderId="8" xfId="6" applyNumberFormat="1" applyFont="1" applyFill="1" applyBorder="1" applyAlignment="1" applyProtection="1">
      <alignment horizontal="right" wrapText="1"/>
    </xf>
    <xf numFmtId="2" fontId="13" fillId="6" borderId="12" xfId="8" applyNumberFormat="1" applyFont="1" applyFill="1" applyBorder="1" applyAlignment="1" applyProtection="1">
      <alignment horizontal="center" vertical="center"/>
    </xf>
    <xf numFmtId="3" fontId="10" fillId="8" borderId="12" xfId="5" applyNumberFormat="1" applyFont="1" applyFill="1" applyBorder="1" applyAlignment="1" applyProtection="1">
      <alignment horizontal="right" vertical="center" wrapText="1"/>
    </xf>
    <xf numFmtId="2" fontId="13" fillId="6" borderId="7" xfId="8" applyNumberFormat="1" applyFont="1" applyFill="1" applyBorder="1" applyAlignment="1" applyProtection="1">
      <alignment horizontal="center" vertical="center"/>
    </xf>
    <xf numFmtId="2" fontId="13" fillId="6" borderId="0" xfId="8" applyNumberFormat="1" applyFont="1" applyFill="1" applyBorder="1" applyAlignment="1" applyProtection="1">
      <alignment horizontal="center" vertical="center"/>
    </xf>
    <xf numFmtId="3" fontId="10" fillId="8" borderId="5" xfId="5" applyNumberFormat="1" applyFont="1" applyFill="1" applyBorder="1" applyAlignment="1" applyProtection="1">
      <alignment horizontal="right" vertical="center" wrapText="1"/>
    </xf>
    <xf numFmtId="3" fontId="13" fillId="6" borderId="12" xfId="6" applyNumberFormat="1" applyFont="1" applyFill="1" applyBorder="1" applyAlignment="1" applyProtection="1">
      <alignment wrapText="1"/>
    </xf>
    <xf numFmtId="0" fontId="22" fillId="11" borderId="0" xfId="0" applyFont="1" applyFill="1" applyAlignment="1">
      <alignment horizontal="center" wrapText="1"/>
    </xf>
    <xf numFmtId="0" fontId="0" fillId="0" borderId="0" xfId="0" applyFont="1" applyFill="1" applyAlignment="1">
      <alignment horizontal="left"/>
    </xf>
    <xf numFmtId="0" fontId="22" fillId="11" borderId="0" xfId="0" applyFont="1" applyFill="1" applyAlignment="1">
      <alignment horizontal="left" wrapText="1"/>
    </xf>
    <xf numFmtId="0" fontId="22" fillId="11" borderId="0" xfId="0" applyFont="1" applyFill="1" applyAlignment="1" applyProtection="1">
      <alignment horizontal="left" wrapText="1"/>
    </xf>
    <xf numFmtId="0" fontId="23" fillId="11" borderId="0" xfId="0" applyFont="1" applyFill="1" applyAlignment="1" applyProtection="1">
      <alignment horizontal="center"/>
      <protection locked="0"/>
    </xf>
    <xf numFmtId="0" fontId="22" fillId="11" borderId="0" xfId="0" applyFont="1" applyFill="1" applyAlignment="1" applyProtection="1">
      <alignment horizontal="center" wrapText="1"/>
    </xf>
    <xf numFmtId="0" fontId="22" fillId="11" borderId="0" xfId="0" applyNumberFormat="1" applyFont="1" applyFill="1" applyAlignment="1" applyProtection="1">
      <alignment horizontal="center" wrapText="1"/>
    </xf>
    <xf numFmtId="0" fontId="22" fillId="11" borderId="0" xfId="0" applyFont="1" applyFill="1" applyAlignment="1" applyProtection="1">
      <alignment horizontal="center"/>
    </xf>
    <xf numFmtId="0" fontId="22" fillId="13" borderId="0" xfId="0" applyFont="1" applyFill="1" applyBorder="1" applyAlignment="1" applyProtection="1">
      <alignment vertical="center"/>
    </xf>
    <xf numFmtId="0" fontId="22" fillId="13" borderId="15" xfId="0" applyFont="1" applyFill="1" applyBorder="1" applyAlignment="1" applyProtection="1">
      <alignment vertical="center"/>
    </xf>
    <xf numFmtId="0" fontId="22" fillId="13" borderId="0" xfId="0" applyFont="1" applyFill="1" applyBorder="1" applyAlignment="1" applyProtection="1">
      <alignment horizontal="center" vertical="center"/>
    </xf>
    <xf numFmtId="0" fontId="22" fillId="13" borderId="1" xfId="0" applyFont="1" applyFill="1" applyBorder="1" applyAlignment="1" applyProtection="1">
      <alignment vertical="center"/>
    </xf>
    <xf numFmtId="0" fontId="24" fillId="13" borderId="0" xfId="0" applyFont="1" applyFill="1" applyBorder="1" applyAlignment="1" applyProtection="1">
      <alignment vertical="center"/>
    </xf>
    <xf numFmtId="0" fontId="22" fillId="13" borderId="5" xfId="0" applyFont="1" applyFill="1" applyBorder="1" applyAlignment="1" applyProtection="1">
      <alignment horizontal="center" vertical="center"/>
    </xf>
    <xf numFmtId="0" fontId="0" fillId="0" borderId="0" xfId="0" applyBorder="1" applyAlignment="1">
      <alignment horizontal="right"/>
    </xf>
    <xf numFmtId="0" fontId="35" fillId="0" borderId="0" xfId="0" applyFont="1" applyBorder="1" applyAlignment="1">
      <alignment horizontal="right"/>
    </xf>
    <xf numFmtId="0" fontId="22" fillId="13" borderId="5" xfId="0" applyFont="1" applyFill="1" applyBorder="1" applyAlignment="1" applyProtection="1">
      <alignment horizontal="center" vertical="center"/>
      <protection locked="0"/>
    </xf>
    <xf numFmtId="0" fontId="9" fillId="0" borderId="0" xfId="0" applyFont="1" applyProtection="1"/>
    <xf numFmtId="0" fontId="0" fillId="0" borderId="0" xfId="0" applyProtection="1"/>
    <xf numFmtId="0" fontId="8" fillId="0" borderId="0" xfId="0" applyFont="1" applyProtection="1"/>
    <xf numFmtId="0" fontId="7" fillId="0" borderId="20" xfId="0" applyFont="1" applyBorder="1" applyAlignment="1" applyProtection="1">
      <alignment horizontal="left" vertical="center"/>
    </xf>
    <xf numFmtId="0" fontId="7" fillId="0" borderId="21" xfId="0" applyFont="1" applyBorder="1" applyAlignment="1" applyProtection="1">
      <alignment horizontal="center" vertical="center"/>
    </xf>
    <xf numFmtId="9" fontId="7" fillId="14" borderId="22" xfId="0" applyNumberFormat="1" applyFont="1" applyFill="1" applyBorder="1" applyAlignment="1" applyProtection="1">
      <alignment horizontal="center" vertical="center"/>
    </xf>
    <xf numFmtId="0" fontId="7" fillId="0" borderId="23" xfId="0" applyFont="1" applyBorder="1" applyAlignment="1" applyProtection="1">
      <alignment horizontal="left" vertical="center"/>
    </xf>
    <xf numFmtId="0" fontId="7" fillId="0" borderId="8" xfId="0" applyFont="1" applyBorder="1" applyAlignment="1" applyProtection="1">
      <alignment horizontal="center" vertical="center"/>
    </xf>
    <xf numFmtId="9" fontId="7" fillId="14" borderId="24" xfId="0" applyNumberFormat="1" applyFont="1" applyFill="1" applyBorder="1" applyAlignment="1" applyProtection="1">
      <alignment horizontal="center" vertical="center"/>
    </xf>
    <xf numFmtId="0" fontId="7" fillId="0" borderId="25" xfId="0" applyFont="1" applyBorder="1" applyAlignment="1" applyProtection="1">
      <alignment horizontal="left" vertical="center"/>
    </xf>
    <xf numFmtId="0" fontId="7" fillId="0" borderId="26" xfId="0" applyFont="1" applyBorder="1" applyAlignment="1" applyProtection="1">
      <alignment horizontal="center" vertical="center"/>
    </xf>
    <xf numFmtId="9" fontId="7" fillId="14" borderId="27" xfId="0" applyNumberFormat="1" applyFont="1" applyFill="1" applyBorder="1" applyAlignment="1" applyProtection="1">
      <alignment horizontal="center" vertical="center"/>
    </xf>
    <xf numFmtId="3" fontId="12" fillId="10" borderId="12" xfId="7" applyNumberFormat="1" applyFont="1" applyFill="1" applyBorder="1" applyAlignment="1" applyProtection="1">
      <alignment horizontal="right" vertical="center"/>
    </xf>
    <xf numFmtId="3" fontId="11" fillId="10" borderId="12" xfId="6" applyNumberFormat="1" applyFont="1" applyFill="1" applyBorder="1" applyAlignment="1" applyProtection="1">
      <alignment horizontal="right" vertical="center"/>
    </xf>
    <xf numFmtId="3" fontId="13" fillId="10" borderId="8" xfId="6" applyNumberFormat="1" applyFont="1" applyFill="1" applyBorder="1" applyAlignment="1" applyProtection="1">
      <alignment horizontal="right" wrapText="1"/>
    </xf>
    <xf numFmtId="3" fontId="12" fillId="10" borderId="8" xfId="7" applyNumberFormat="1" applyFont="1" applyFill="1" applyBorder="1" applyAlignment="1" applyProtection="1">
      <alignment horizontal="right" vertical="center"/>
    </xf>
    <xf numFmtId="0" fontId="0" fillId="10" borderId="10" xfId="0" applyFill="1" applyBorder="1"/>
    <xf numFmtId="0" fontId="0" fillId="9" borderId="8" xfId="0" applyFill="1" applyBorder="1" applyProtection="1"/>
    <xf numFmtId="0" fontId="0" fillId="9" borderId="10" xfId="0" applyFill="1" applyBorder="1"/>
    <xf numFmtId="3" fontId="0" fillId="10" borderId="0" xfId="0" applyNumberFormat="1" applyFill="1"/>
    <xf numFmtId="3" fontId="15" fillId="10" borderId="0" xfId="0" applyNumberFormat="1" applyFont="1" applyFill="1"/>
    <xf numFmtId="3" fontId="15" fillId="10" borderId="6" xfId="0" applyNumberFormat="1" applyFont="1" applyFill="1" applyBorder="1"/>
    <xf numFmtId="3" fontId="0" fillId="10" borderId="0" xfId="0" applyNumberFormat="1" applyFill="1" applyBorder="1"/>
    <xf numFmtId="3" fontId="0" fillId="10" borderId="0" xfId="0" applyNumberFormat="1" applyFont="1" applyFill="1"/>
    <xf numFmtId="0" fontId="22" fillId="13" borderId="1" xfId="0" applyFont="1" applyFill="1" applyBorder="1" applyAlignment="1" applyProtection="1">
      <alignment horizontal="center" vertical="center"/>
    </xf>
    <xf numFmtId="0" fontId="22" fillId="13" borderId="0" xfId="0" applyFont="1" applyFill="1" applyBorder="1" applyAlignment="1" applyProtection="1">
      <alignment horizontal="center" vertical="center"/>
    </xf>
    <xf numFmtId="0" fontId="22" fillId="13" borderId="15" xfId="0" applyFont="1" applyFill="1" applyBorder="1" applyAlignment="1" applyProtection="1">
      <alignment horizontal="center" vertical="center"/>
    </xf>
    <xf numFmtId="0" fontId="24" fillId="13" borderId="9" xfId="0" applyFont="1" applyFill="1" applyBorder="1" applyAlignment="1" applyProtection="1">
      <alignment horizontal="center" vertical="center"/>
    </xf>
    <xf numFmtId="0" fontId="24" fillId="13" borderId="7" xfId="0" applyFont="1" applyFill="1" applyBorder="1" applyAlignment="1" applyProtection="1">
      <alignment horizontal="center" vertical="center"/>
    </xf>
    <xf numFmtId="0" fontId="24" fillId="13" borderId="14" xfId="0" applyFont="1" applyFill="1" applyBorder="1" applyAlignment="1" applyProtection="1">
      <alignment horizontal="center" vertical="center"/>
    </xf>
    <xf numFmtId="0" fontId="24" fillId="13" borderId="1" xfId="0" applyFont="1" applyFill="1" applyBorder="1" applyAlignment="1" applyProtection="1">
      <alignment horizontal="center" vertical="center"/>
    </xf>
    <xf numFmtId="0" fontId="24" fillId="13" borderId="0" xfId="0" applyFont="1" applyFill="1" applyBorder="1" applyAlignment="1" applyProtection="1">
      <alignment horizontal="center" vertical="center"/>
    </xf>
    <xf numFmtId="0" fontId="24" fillId="13" borderId="15" xfId="0" applyFont="1" applyFill="1" applyBorder="1" applyAlignment="1" applyProtection="1">
      <alignment horizontal="center" vertical="center"/>
    </xf>
    <xf numFmtId="0" fontId="24" fillId="13" borderId="1" xfId="0" applyFont="1" applyFill="1" applyBorder="1" applyAlignment="1" applyProtection="1">
      <alignment horizontal="right" vertical="center"/>
    </xf>
    <xf numFmtId="0" fontId="24" fillId="13" borderId="0" xfId="0" applyFont="1" applyFill="1" applyBorder="1" applyAlignment="1" applyProtection="1">
      <alignment horizontal="right" vertical="center"/>
    </xf>
    <xf numFmtId="0" fontId="24" fillId="13" borderId="15" xfId="0" applyFont="1" applyFill="1" applyBorder="1" applyAlignment="1" applyProtection="1">
      <alignment horizontal="right" vertical="center"/>
    </xf>
    <xf numFmtId="0" fontId="9" fillId="12" borderId="1" xfId="12" applyFont="1" applyFill="1" applyBorder="1" applyAlignment="1" applyProtection="1">
      <alignment horizontal="center"/>
      <protection locked="0"/>
    </xf>
    <xf numFmtId="0" fontId="9" fillId="12" borderId="0" xfId="12" applyFont="1" applyFill="1" applyBorder="1" applyAlignment="1" applyProtection="1">
      <alignment horizontal="center"/>
      <protection locked="0"/>
    </xf>
    <xf numFmtId="0" fontId="9" fillId="12" borderId="15" xfId="12" applyFont="1" applyFill="1" applyBorder="1" applyAlignment="1" applyProtection="1">
      <alignment horizontal="center"/>
      <protection locked="0"/>
    </xf>
    <xf numFmtId="0" fontId="37" fillId="15" borderId="19" xfId="0" applyFont="1" applyFill="1" applyBorder="1" applyAlignment="1" applyProtection="1">
      <alignment horizontal="center" vertical="center"/>
    </xf>
    <xf numFmtId="0" fontId="37" fillId="15" borderId="17" xfId="0" applyFont="1" applyFill="1" applyBorder="1" applyAlignment="1" applyProtection="1">
      <alignment horizontal="center" vertical="center"/>
    </xf>
    <xf numFmtId="0" fontId="37" fillId="15" borderId="18" xfId="0" applyFont="1" applyFill="1" applyBorder="1" applyAlignment="1" applyProtection="1">
      <alignment horizontal="center" vertical="center"/>
    </xf>
    <xf numFmtId="0" fontId="12" fillId="6" borderId="7" xfId="3" applyFont="1" applyFill="1" applyBorder="1" applyAlignment="1" applyProtection="1">
      <alignment horizontal="left" vertical="center"/>
    </xf>
    <xf numFmtId="0" fontId="12" fillId="6" borderId="0" xfId="3" applyFont="1" applyFill="1" applyBorder="1" applyAlignment="1" applyProtection="1">
      <alignment horizontal="left" vertical="center"/>
    </xf>
    <xf numFmtId="0" fontId="12" fillId="6" borderId="7" xfId="3" applyFont="1" applyFill="1" applyBorder="1" applyAlignment="1">
      <alignment horizontal="left" vertical="center"/>
    </xf>
    <xf numFmtId="0" fontId="12" fillId="6" borderId="0" xfId="3" applyFont="1" applyFill="1" applyBorder="1" applyAlignment="1">
      <alignment horizontal="left" vertical="center"/>
    </xf>
    <xf numFmtId="0" fontId="12" fillId="6" borderId="9" xfId="3" applyFont="1" applyFill="1" applyBorder="1" applyAlignment="1">
      <alignment horizontal="left" vertical="center"/>
    </xf>
    <xf numFmtId="0" fontId="12" fillId="6" borderId="14" xfId="3" applyFont="1" applyFill="1" applyBorder="1" applyAlignment="1">
      <alignment horizontal="left" vertical="center"/>
    </xf>
    <xf numFmtId="0" fontId="12" fillId="6" borderId="11" xfId="3" applyFont="1" applyFill="1" applyBorder="1" applyAlignment="1">
      <alignment horizontal="left" vertical="center"/>
    </xf>
    <xf numFmtId="0" fontId="12" fillId="6" borderId="6" xfId="3" applyFont="1" applyFill="1" applyBorder="1" applyAlignment="1">
      <alignment horizontal="left" vertical="center"/>
    </xf>
    <xf numFmtId="0" fontId="12" fillId="6" borderId="13" xfId="3" applyFont="1" applyFill="1" applyBorder="1" applyAlignment="1">
      <alignment horizontal="left" vertical="center"/>
    </xf>
    <xf numFmtId="3" fontId="0" fillId="0" borderId="0" xfId="0" applyNumberFormat="1" applyFont="1" applyFill="1" applyBorder="1" applyAlignment="1" applyProtection="1">
      <alignment horizontal="right" vertical="center" wrapText="1"/>
      <protection locked="0"/>
    </xf>
    <xf numFmtId="3" fontId="15" fillId="0" borderId="0" xfId="0" applyNumberFormat="1" applyFont="1" applyFill="1" applyAlignment="1" applyProtection="1">
      <alignment horizontal="right"/>
      <protection locked="0"/>
    </xf>
    <xf numFmtId="3" fontId="0" fillId="0" borderId="0" xfId="0" applyNumberFormat="1" applyFont="1" applyFill="1" applyAlignment="1" applyProtection="1">
      <alignment horizontal="right"/>
      <protection locked="0"/>
    </xf>
    <xf numFmtId="3" fontId="0" fillId="0" borderId="6" xfId="0" applyNumberFormat="1" applyFont="1" applyFill="1" applyBorder="1" applyAlignment="1" applyProtection="1">
      <alignment horizontal="right"/>
      <protection locked="0"/>
    </xf>
    <xf numFmtId="3" fontId="0" fillId="0" borderId="0" xfId="0" applyNumberFormat="1" applyFill="1" applyBorder="1" applyAlignment="1" applyProtection="1">
      <alignment horizontal="right"/>
      <protection locked="0"/>
    </xf>
    <xf numFmtId="3" fontId="0" fillId="0" borderId="0" xfId="0" applyNumberFormat="1" applyFill="1" applyProtection="1">
      <protection locked="0"/>
    </xf>
    <xf numFmtId="3" fontId="15" fillId="0" borderId="0" xfId="0" applyNumberFormat="1" applyFont="1" applyFill="1" applyProtection="1">
      <protection locked="0"/>
    </xf>
    <xf numFmtId="3" fontId="0" fillId="0" borderId="0" xfId="0" applyNumberFormat="1" applyFont="1" applyFill="1" applyProtection="1">
      <protection locked="0"/>
    </xf>
  </cellXfs>
  <cellStyles count="45">
    <cellStyle name="BANK" xfId="18"/>
    <cellStyle name="Comma 2" xfId="7"/>
    <cellStyle name="Comma 2 2" xfId="19"/>
    <cellStyle name="Comma 3" xfId="20"/>
    <cellStyle name="Comma 3 2" xfId="34"/>
    <cellStyle name="Comma 4" xfId="21"/>
    <cellStyle name="Comma 4 2" xfId="35"/>
    <cellStyle name="Comma 4 3" xfId="44"/>
    <cellStyle name="Comma 5" xfId="15"/>
    <cellStyle name="Comma 6" xfId="41"/>
    <cellStyle name="Currency 2" xfId="22"/>
    <cellStyle name="Currency 2 2" xfId="36"/>
    <cellStyle name="greyed" xfId="6"/>
    <cellStyle name="Heading 1 2" xfId="1"/>
    <cellStyle name="Heading 2 2" xfId="2"/>
    <cellStyle name="HeadingTable" xfId="5"/>
    <cellStyle name="highlightText" xfId="10"/>
    <cellStyle name="INFO HEADER" xfId="23"/>
    <cellStyle name="inputExposure" xfId="9"/>
    <cellStyle name="Normal" xfId="0" builtinId="0"/>
    <cellStyle name="Normal 10" xfId="40"/>
    <cellStyle name="Normal 2" xfId="3"/>
    <cellStyle name="Normal 2 2" xfId="12"/>
    <cellStyle name="Normal 2 2 2" xfId="37"/>
    <cellStyle name="Normal 2 3" xfId="32"/>
    <cellStyle name="Normal 2 4" xfId="42"/>
    <cellStyle name="Normal 3" xfId="13"/>
    <cellStyle name="Normal 3 2" xfId="33"/>
    <cellStyle name="Normal 3 3" xfId="17"/>
    <cellStyle name="Normal 3 4" xfId="43"/>
    <cellStyle name="Normal 4" xfId="24"/>
    <cellStyle name="Normal 5" xfId="25"/>
    <cellStyle name="Normal 6" xfId="26"/>
    <cellStyle name="Normal 6 2" xfId="38"/>
    <cellStyle name="Normal 7" xfId="16"/>
    <cellStyle name="Normal 8" xfId="27"/>
    <cellStyle name="Normal 8 2" xfId="39"/>
    <cellStyle name="Normal 9" xfId="14"/>
    <cellStyle name="number" xfId="28"/>
    <cellStyle name="Percent" xfId="11" builtinId="5"/>
    <cellStyle name="showExposure" xfId="4"/>
    <cellStyle name="showParameterE" xfId="8"/>
    <cellStyle name="SUBHEAD" xfId="29"/>
    <cellStyle name="test" xfId="30"/>
    <cellStyle name="TOTAL HEADER" xfId="31"/>
  </cellStyles>
  <dxfs count="3">
    <dxf>
      <fill>
        <patternFill>
          <bgColor theme="9"/>
        </patternFill>
      </fill>
    </dxf>
    <dxf>
      <fill>
        <patternFill>
          <bgColor rgb="FFFF0000"/>
        </patternFill>
      </fill>
    </dxf>
    <dxf>
      <fill>
        <patternFill>
          <bgColor rgb="FF00B050"/>
        </patternFill>
      </fill>
    </dxf>
  </dxfs>
  <tableStyles count="0" defaultTableStyle="TableStyleMedium2" defaultPivotStyle="PivotStyleLight16"/>
  <colors>
    <mruColors>
      <color rgb="FF882C44"/>
      <color rgb="FFB03A59"/>
      <color rgb="FFD47A92"/>
      <color rgb="FFA82800"/>
      <color rgb="FFCC6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ral-bank.org.tt\cbtt\Data\STATISTICS\BANKS_NFIs\PROJECTS\FEDM\2022\FINAL%20FEDM%20WORKBOOKS\Bank_CB20_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layne\AppData\Local\Microsoft\Windows\INetCache\Content.Outlook\97MO7KM4\Bank_CB40_V1.1_Unlocked2709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pserv2\data\Documents%20and%20Settings\aguy\Local%20Settings\Temporary%20Internet%20Files\Content.Outlook\IMI99ADP\BB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pserv2\data\Data%20Submissions\Dec%202012\Completed%20Excel\Demerara%20Life%20Dec%202012%20v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Supervision/Policy%20And%20Support/DMU/BASEL%20II%20III%20CAPITAL%20ADEQUACY%20RETURNS/CITI/2023/DEC/CB100B_Basel%20II_III%20Reporting%20Template_2023_DECEMBER_2023(CTTL)TO%20PG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itution_Codes"/>
      <sheetName val="General Instructions"/>
      <sheetName val="CBTT VALIDATION"/>
      <sheetName val="CB20ASCL"/>
      <sheetName val="CB20ASCL_VALI"/>
      <sheetName val="PG_01_02"/>
      <sheetName val="PG_03"/>
      <sheetName val="PG_04_05"/>
      <sheetName val="PG_06_09"/>
      <sheetName val="PG_10"/>
      <sheetName val="PG_11"/>
      <sheetName val="PG_12_16"/>
      <sheetName val="PG_17"/>
      <sheetName val="PG_18"/>
      <sheetName val="PG_19"/>
      <sheetName val="PG_20"/>
      <sheetName val="PG_21"/>
      <sheetName val="PG_22"/>
      <sheetName val="PG_23"/>
      <sheetName val="PG_24"/>
      <sheetName val="PG_25"/>
      <sheetName val="PG_26"/>
      <sheetName val="PG_27"/>
      <sheetName val="PG_28"/>
      <sheetName val="PG_29"/>
      <sheetName val="PG_30"/>
      <sheetName val="PG_31"/>
      <sheetName val="PG_32"/>
    </sheetNames>
    <sheetDataSet>
      <sheetData sheetId="0" refreshError="1"/>
      <sheetData sheetId="1">
        <row r="2">
          <cell r="D2" t="str">
            <v>January</v>
          </cell>
          <cell r="H2">
            <v>2000</v>
          </cell>
        </row>
        <row r="3">
          <cell r="D3" t="str">
            <v>February</v>
          </cell>
          <cell r="H3">
            <v>2001</v>
          </cell>
        </row>
        <row r="4">
          <cell r="D4" t="str">
            <v>March</v>
          </cell>
          <cell r="H4">
            <v>2002</v>
          </cell>
        </row>
        <row r="5">
          <cell r="D5" t="str">
            <v>April</v>
          </cell>
          <cell r="H5">
            <v>2003</v>
          </cell>
        </row>
        <row r="6">
          <cell r="D6" t="str">
            <v>May</v>
          </cell>
          <cell r="H6">
            <v>2004</v>
          </cell>
        </row>
        <row r="7">
          <cell r="D7" t="str">
            <v>June</v>
          </cell>
          <cell r="H7">
            <v>2005</v>
          </cell>
        </row>
        <row r="8">
          <cell r="D8" t="str">
            <v>July</v>
          </cell>
          <cell r="H8">
            <v>2006</v>
          </cell>
        </row>
        <row r="9">
          <cell r="D9" t="str">
            <v>August</v>
          </cell>
          <cell r="H9">
            <v>2007</v>
          </cell>
        </row>
        <row r="10">
          <cell r="D10" t="str">
            <v>September</v>
          </cell>
          <cell r="H10">
            <v>2008</v>
          </cell>
        </row>
        <row r="11">
          <cell r="D11" t="str">
            <v>October</v>
          </cell>
          <cell r="H11">
            <v>2009</v>
          </cell>
        </row>
        <row r="12">
          <cell r="D12" t="str">
            <v>November</v>
          </cell>
          <cell r="H12">
            <v>2010</v>
          </cell>
        </row>
        <row r="13">
          <cell r="D13" t="str">
            <v>December</v>
          </cell>
          <cell r="H13">
            <v>2011</v>
          </cell>
        </row>
        <row r="14">
          <cell r="H14">
            <v>2012</v>
          </cell>
        </row>
        <row r="15">
          <cell r="H15">
            <v>2013</v>
          </cell>
        </row>
        <row r="16">
          <cell r="H16">
            <v>2014</v>
          </cell>
        </row>
        <row r="17">
          <cell r="H17">
            <v>2015</v>
          </cell>
        </row>
        <row r="18">
          <cell r="H18">
            <v>2016</v>
          </cell>
        </row>
        <row r="19">
          <cell r="H19">
            <v>2017</v>
          </cell>
        </row>
        <row r="20">
          <cell r="H20">
            <v>2018</v>
          </cell>
        </row>
        <row r="21">
          <cell r="H21">
            <v>2019</v>
          </cell>
        </row>
        <row r="22">
          <cell r="H22">
            <v>2020</v>
          </cell>
        </row>
        <row r="23">
          <cell r="H23">
            <v>2021</v>
          </cell>
        </row>
        <row r="24">
          <cell r="H24">
            <v>2022</v>
          </cell>
        </row>
        <row r="25">
          <cell r="H25">
            <v>2023</v>
          </cell>
        </row>
        <row r="26">
          <cell r="H26">
            <v>2024</v>
          </cell>
        </row>
        <row r="27">
          <cell r="H27">
            <v>2025</v>
          </cell>
        </row>
        <row r="28">
          <cell r="H28">
            <v>2026</v>
          </cell>
        </row>
        <row r="29">
          <cell r="H29">
            <v>2027</v>
          </cell>
        </row>
        <row r="30">
          <cell r="H30">
            <v>2028</v>
          </cell>
        </row>
        <row r="31">
          <cell r="H31">
            <v>2029</v>
          </cell>
        </row>
        <row r="32">
          <cell r="H32">
            <v>2030</v>
          </cell>
        </row>
        <row r="33">
          <cell r="H33">
            <v>2031</v>
          </cell>
        </row>
        <row r="34">
          <cell r="H34">
            <v>2032</v>
          </cell>
        </row>
        <row r="35">
          <cell r="H35">
            <v>2033</v>
          </cell>
        </row>
        <row r="36">
          <cell r="H36">
            <v>2034</v>
          </cell>
        </row>
        <row r="37">
          <cell r="H37">
            <v>2035</v>
          </cell>
        </row>
        <row r="38">
          <cell r="H38">
            <v>2036</v>
          </cell>
        </row>
        <row r="39">
          <cell r="H39">
            <v>2037</v>
          </cell>
        </row>
        <row r="40">
          <cell r="H40">
            <v>2038</v>
          </cell>
        </row>
        <row r="41">
          <cell r="H41">
            <v>2039</v>
          </cell>
        </row>
        <row r="42">
          <cell r="H42">
            <v>2040</v>
          </cell>
        </row>
        <row r="43">
          <cell r="H43">
            <v>2041</v>
          </cell>
        </row>
        <row r="44">
          <cell r="H44">
            <v>2042</v>
          </cell>
        </row>
        <row r="45">
          <cell r="H45">
            <v>2043</v>
          </cell>
        </row>
        <row r="46">
          <cell r="H46">
            <v>2044</v>
          </cell>
        </row>
        <row r="47">
          <cell r="H47">
            <v>2045</v>
          </cell>
        </row>
        <row r="48">
          <cell r="H48">
            <v>2046</v>
          </cell>
        </row>
        <row r="49">
          <cell r="H49">
            <v>2047</v>
          </cell>
        </row>
        <row r="50">
          <cell r="H50">
            <v>2048</v>
          </cell>
        </row>
        <row r="51">
          <cell r="H51">
            <v>2049</v>
          </cell>
        </row>
        <row r="52">
          <cell r="H52">
            <v>2050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CBTT VALIDATION"/>
      <sheetName val="Page 1"/>
      <sheetName val="Page 2"/>
      <sheetName val="Page 3"/>
      <sheetName val="Page 4"/>
      <sheetName val="Page 5"/>
      <sheetName val="Page 6"/>
      <sheetName val="Ascii"/>
      <sheetName val="Controls"/>
    </sheetNames>
    <sheetDataSet>
      <sheetData sheetId="0"/>
      <sheetData sheetId="1"/>
      <sheetData sheetId="2"/>
      <sheetData sheetId="3"/>
      <sheetData sheetId="4"/>
      <sheetData sheetId="5"/>
      <sheetData sheetId="6"/>
      <sheetData sheetId="7"/>
      <sheetData sheetId="8"/>
      <sheetData sheetId="9"/>
      <sheetData sheetId="10">
        <row r="7">
          <cell r="B7" t="str">
            <v>SELECT INSTITUTION</v>
          </cell>
        </row>
        <row r="8">
          <cell r="B8" t="str">
            <v xml:space="preserve">ANSA Bank Limited </v>
          </cell>
        </row>
        <row r="9">
          <cell r="B9" t="str">
            <v xml:space="preserve">ANSA Merchant Bank Limited </v>
          </cell>
        </row>
        <row r="10">
          <cell r="B10" t="str">
            <v>Caribbean Finance Company Limited</v>
          </cell>
        </row>
        <row r="11">
          <cell r="B11" t="str">
            <v>Citibank (Trinidad &amp; Tobago) Limited</v>
          </cell>
        </row>
        <row r="12">
          <cell r="B12" t="str">
            <v>Citicorp Merchant Bank Limited</v>
          </cell>
        </row>
        <row r="13">
          <cell r="B13" t="str">
            <v xml:space="preserve">Development Finance Limited </v>
          </cell>
        </row>
        <row r="14">
          <cell r="B14" t="str">
            <v xml:space="preserve">Fidelity Finance and Leasing Company Limited </v>
          </cell>
        </row>
        <row r="15">
          <cell r="B15" t="str">
            <v>First Citizens Bank Limited</v>
          </cell>
        </row>
        <row r="16">
          <cell r="B16" t="str">
            <v>First Citizens Depository Services Limited</v>
          </cell>
        </row>
        <row r="17">
          <cell r="B17" t="str">
            <v>First Citizens Trustee Services Limited</v>
          </cell>
        </row>
        <row r="18">
          <cell r="B18" t="str">
            <v xml:space="preserve">FirstCaribbean International Bank (Trinidad and Tobago) Limited </v>
          </cell>
        </row>
        <row r="19">
          <cell r="B19" t="str">
            <v xml:space="preserve">Guardian Group Trust Limited </v>
          </cell>
        </row>
        <row r="20">
          <cell r="B20" t="str">
            <v>Island Finance Trinidad and Tobago Limited</v>
          </cell>
        </row>
        <row r="21">
          <cell r="B21" t="str">
            <v xml:space="preserve">JMMB Bank (T&amp;T) Limited </v>
          </cell>
        </row>
        <row r="22">
          <cell r="B22" t="str">
            <v>JMMB Express Finance (T&amp;T) Limited</v>
          </cell>
        </row>
        <row r="23">
          <cell r="B23" t="str">
            <v xml:space="preserve">Massy Finance GFC Limited </v>
          </cell>
        </row>
        <row r="24">
          <cell r="B24" t="str">
            <v>NCB Merchant Bank (Trinidad and Tobago) Limited</v>
          </cell>
        </row>
        <row r="25">
          <cell r="B25" t="str">
            <v>RBC Investment Management (Caribbean) Limited</v>
          </cell>
        </row>
        <row r="26">
          <cell r="B26" t="str">
            <v>RBC Merchant Bank (Caribbean) Limited</v>
          </cell>
        </row>
        <row r="27">
          <cell r="B27" t="str">
            <v>RBC Royal Bank (Trinidad and Tobago) Limited</v>
          </cell>
        </row>
        <row r="28">
          <cell r="B28" t="str">
            <v>RBC Trust (Trinidad and Tobago) Limited</v>
          </cell>
        </row>
        <row r="29">
          <cell r="B29" t="str">
            <v xml:space="preserve">Republic Bank Limited </v>
          </cell>
        </row>
        <row r="30">
          <cell r="B30" t="str">
            <v>Republic Financial Holdings Limited</v>
          </cell>
        </row>
        <row r="31">
          <cell r="B31" t="str">
            <v>Scotia Investments Trinidad and Tobago Limited</v>
          </cell>
        </row>
        <row r="32">
          <cell r="B32" t="str">
            <v xml:space="preserve">Scotiabank Trinidad and Tobago Limited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1"/>
      <sheetName val="PG2"/>
      <sheetName val="PG3"/>
      <sheetName val="Mat-Str"/>
      <sheetName val="LAR_FORM_NEW"/>
      <sheetName val="Cb10ascl"/>
      <sheetName val="CB10ASCLL_NEW"/>
      <sheetName val="Codes"/>
    </sheetNames>
    <sheetDataSet>
      <sheetData sheetId="0">
        <row r="6">
          <cell r="A6" t="str">
            <v xml:space="preserve">  Select Institution</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C1" t="str">
            <v xml:space="preserve">  Select Institution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B40"/>
      <sheetName val="CB20"/>
      <sheetName val="1A"/>
      <sheetName val="1B"/>
      <sheetName val="CB201"/>
      <sheetName val="CB202"/>
      <sheetName val="Stat Fund-LT"/>
      <sheetName val="Stat Deposit"/>
      <sheetName val="Stat Fund-MV"/>
      <sheetName val="Notes"/>
      <sheetName val="INSASCII"/>
      <sheetName val="Cod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 xml:space="preserve"> SELECT INSURANCE COMPANY</v>
          </cell>
        </row>
        <row r="2">
          <cell r="C2" t="str">
            <v>American Life and General Insurance Company Limited (General Division)</v>
          </cell>
        </row>
        <row r="3">
          <cell r="C3" t="str">
            <v>American Life and General Insurance Company Limited (Life Division)</v>
          </cell>
        </row>
        <row r="4">
          <cell r="C4" t="str">
            <v>Bancassurance Caribbean Limited</v>
          </cell>
        </row>
        <row r="5">
          <cell r="C5" t="str">
            <v>Bankers Insurance Company of Trinidad and Tobago Limited</v>
          </cell>
        </row>
        <row r="6">
          <cell r="C6" t="str">
            <v>British American Insurance Company (Trinidad) Limited</v>
          </cell>
        </row>
        <row r="7">
          <cell r="C7" t="str">
            <v>Capital Insurance Limited</v>
          </cell>
        </row>
        <row r="8">
          <cell r="C8" t="str">
            <v>Caribbean Atlantic Life Insurance Company Limited</v>
          </cell>
        </row>
        <row r="9">
          <cell r="C9" t="str">
            <v>Caribbean Insurance Company Limited</v>
          </cell>
        </row>
        <row r="10">
          <cell r="C10" t="str">
            <v>Citizen Insurance Company Limited</v>
          </cell>
        </row>
        <row r="11">
          <cell r="C11" t="str">
            <v>Colonial Fire and General Insurance Company Limited</v>
          </cell>
        </row>
        <row r="12">
          <cell r="C12" t="str">
            <v>Colonial Life Insurance Company (Trinidad) Limited</v>
          </cell>
        </row>
        <row r="13">
          <cell r="C13" t="str">
            <v>Cuna Caribbean Insurance Society Limited</v>
          </cell>
        </row>
        <row r="14">
          <cell r="C14" t="str">
            <v>Cuna Mutual Insurance Society</v>
          </cell>
        </row>
        <row r="15">
          <cell r="C15" t="str">
            <v>Demerara Life Assurance Company of Trinidad &amp; Tobago Limited</v>
          </cell>
        </row>
        <row r="16">
          <cell r="C16" t="str">
            <v>Export Import Bank of Trinidad &amp; Tobago (Eximbank) Limited</v>
          </cell>
        </row>
        <row r="17">
          <cell r="C17" t="str">
            <v>Furness Anchorage General Insurance Limited</v>
          </cell>
        </row>
        <row r="18">
          <cell r="C18" t="str">
            <v>Goodwill General Insurance Company Limited</v>
          </cell>
        </row>
        <row r="19">
          <cell r="C19" t="str">
            <v>GTM Insurance Company Limited</v>
          </cell>
        </row>
        <row r="20">
          <cell r="C20" t="str">
            <v>Guardian General Insurance Limited</v>
          </cell>
        </row>
        <row r="21">
          <cell r="C21" t="str">
            <v>Guardian Life of the Caribbean Limited</v>
          </cell>
        </row>
        <row r="22">
          <cell r="C22" t="str">
            <v>Gulf Insurance Limited</v>
          </cell>
        </row>
        <row r="23">
          <cell r="C23" t="str">
            <v>Maritime General Insurance Company Limited</v>
          </cell>
        </row>
        <row r="24">
          <cell r="C24" t="str">
            <v>Maritime Life (Caribbean) Limited</v>
          </cell>
        </row>
        <row r="25">
          <cell r="C25" t="str">
            <v>Mega Insurance Company Limited</v>
          </cell>
        </row>
        <row r="26">
          <cell r="C26" t="str">
            <v>Motor and General Insurance Limited</v>
          </cell>
        </row>
        <row r="27">
          <cell r="C27" t="str">
            <v>Motor One Insurance Company Limited</v>
          </cell>
        </row>
        <row r="28">
          <cell r="C28" t="str">
            <v>Nationwide Insurance Company Limited</v>
          </cell>
        </row>
        <row r="29">
          <cell r="C29" t="str">
            <v>Royal Caribbean Insurance Limited</v>
          </cell>
        </row>
        <row r="30">
          <cell r="C30" t="str">
            <v>Sagicor General Insurance Inc.</v>
          </cell>
        </row>
        <row r="31">
          <cell r="C31" t="str">
            <v>Sagicor Life Inc</v>
          </cell>
        </row>
        <row r="32">
          <cell r="C32" t="str">
            <v>Scotialife Trinidad and Tobago Limited</v>
          </cell>
        </row>
        <row r="33">
          <cell r="C33" t="str">
            <v>Sun Life Assurance Company of Canada</v>
          </cell>
        </row>
        <row r="34">
          <cell r="C34" t="str">
            <v>Tatil Life Assurance Limited</v>
          </cell>
        </row>
        <row r="35">
          <cell r="C35" t="str">
            <v>The Beacon Insurance Company Limited</v>
          </cell>
        </row>
        <row r="36">
          <cell r="C36" t="str">
            <v>The Great Northern Insurance Company Limited</v>
          </cell>
        </row>
        <row r="37">
          <cell r="C37" t="str">
            <v>The Mountain General Insurance Company Limited</v>
          </cell>
        </row>
        <row r="38">
          <cell r="C38" t="str">
            <v>The New India Assurance Company Limited</v>
          </cell>
        </row>
        <row r="39">
          <cell r="C39" t="str">
            <v>The Presidential Insurance Company Limited</v>
          </cell>
        </row>
        <row r="40">
          <cell r="C40" t="str">
            <v>The Reinsurance Company of Trinidad and Tobago Limited</v>
          </cell>
        </row>
        <row r="41">
          <cell r="C41" t="str">
            <v>The Western General Insurance Company Limited</v>
          </cell>
        </row>
        <row r="42">
          <cell r="C42" t="str">
            <v>Trinidad and Tobago Insurance Limited</v>
          </cell>
        </row>
        <row r="43">
          <cell r="C43" t="str">
            <v>United Insurance Company Limited</v>
          </cell>
        </row>
        <row r="44">
          <cell r="C44" t="str">
            <v>United Security Life Insurance Company Limited</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Listing"/>
      <sheetName val="1 Capital Ratios"/>
      <sheetName val="2 RWA Summary"/>
      <sheetName val="3 Capital"/>
      <sheetName val="3A Capital from Subs"/>
      <sheetName val="3B Supp. Subs. Info."/>
      <sheetName val="4 Allowance"/>
      <sheetName val="5 Sovereign"/>
      <sheetName val="6 PSEs"/>
      <sheetName val="7 MDBs"/>
      <sheetName val="8 Bank &amp; Sec. Firms LT"/>
      <sheetName val="8A Bank &amp; Sec. Firms ST"/>
      <sheetName val=" 9 Corp. &amp; Sec. firms LT"/>
      <sheetName val="9A Corp. &amp; Sec. Firms ST"/>
      <sheetName val="10 Commercial Real Estate"/>
      <sheetName val="11 Residential Real Estate"/>
      <sheetName val="12 Other Retail"/>
      <sheetName val="13 SBE Other Retail"/>
      <sheetName val="14 Private Equity"/>
      <sheetName val="15 Trading"/>
      <sheetName val="16 Securitization Calcn"/>
      <sheetName val="17 Other Assets"/>
      <sheetName val="18 Off-Balance Sheet"/>
      <sheetName val="19 Derivatives"/>
      <sheetName val="20 Securitization Banking book"/>
      <sheetName val="21 Market Risk - Foreign Exch."/>
      <sheetName val="21A Market  Risk - Trigger"/>
      <sheetName val="21B Market Risk - IRR Spec."/>
      <sheetName val="21C Market Risk - IRR Gen."/>
      <sheetName val="21D Market Risk - Equity &amp; Com."/>
      <sheetName val="21E Market Risk - Options"/>
      <sheetName val="22 Op Risk"/>
      <sheetName val="23 Obligor - Guarantor"/>
      <sheetName val="24 Reconciliation"/>
      <sheetName val="Lists"/>
      <sheetName val="Validations"/>
      <sheetName val="ASC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Select Return Date</v>
          </cell>
        </row>
        <row r="2">
          <cell r="C2">
            <v>42766</v>
          </cell>
        </row>
        <row r="3">
          <cell r="C3">
            <v>42794</v>
          </cell>
        </row>
        <row r="4">
          <cell r="C4">
            <v>42825</v>
          </cell>
        </row>
        <row r="5">
          <cell r="C5">
            <v>42855</v>
          </cell>
        </row>
        <row r="6">
          <cell r="C6">
            <v>42886</v>
          </cell>
        </row>
        <row r="7">
          <cell r="C7">
            <v>42916</v>
          </cell>
        </row>
        <row r="8">
          <cell r="C8">
            <v>42947</v>
          </cell>
        </row>
        <row r="9">
          <cell r="C9">
            <v>42978</v>
          </cell>
        </row>
        <row r="10">
          <cell r="C10">
            <v>43008</v>
          </cell>
        </row>
        <row r="11">
          <cell r="C11">
            <v>43039</v>
          </cell>
        </row>
        <row r="12">
          <cell r="C12">
            <v>43069</v>
          </cell>
        </row>
        <row r="13">
          <cell r="C13">
            <v>43100</v>
          </cell>
        </row>
        <row r="14">
          <cell r="C14">
            <v>43131</v>
          </cell>
        </row>
        <row r="15">
          <cell r="C15">
            <v>43159</v>
          </cell>
        </row>
        <row r="16">
          <cell r="C16">
            <v>43190</v>
          </cell>
        </row>
        <row r="17">
          <cell r="C17">
            <v>43220</v>
          </cell>
        </row>
        <row r="18">
          <cell r="C18">
            <v>43251</v>
          </cell>
        </row>
        <row r="19">
          <cell r="C19">
            <v>43281</v>
          </cell>
        </row>
        <row r="20">
          <cell r="C20">
            <v>43312</v>
          </cell>
        </row>
        <row r="21">
          <cell r="C21">
            <v>43343</v>
          </cell>
        </row>
        <row r="22">
          <cell r="C22">
            <v>43373</v>
          </cell>
        </row>
        <row r="23">
          <cell r="C23">
            <v>43404</v>
          </cell>
        </row>
        <row r="24">
          <cell r="C24">
            <v>43434</v>
          </cell>
        </row>
        <row r="25">
          <cell r="C25">
            <v>43465</v>
          </cell>
        </row>
        <row r="26">
          <cell r="C26">
            <v>43496</v>
          </cell>
        </row>
        <row r="27">
          <cell r="C27">
            <v>43524</v>
          </cell>
        </row>
        <row r="28">
          <cell r="C28">
            <v>43555</v>
          </cell>
        </row>
        <row r="29">
          <cell r="C29">
            <v>43585</v>
          </cell>
        </row>
        <row r="30">
          <cell r="C30">
            <v>43616</v>
          </cell>
        </row>
        <row r="31">
          <cell r="C31">
            <v>43646</v>
          </cell>
        </row>
        <row r="32">
          <cell r="C32">
            <v>43677</v>
          </cell>
        </row>
        <row r="33">
          <cell r="C33">
            <v>43708</v>
          </cell>
        </row>
        <row r="34">
          <cell r="C34">
            <v>43738</v>
          </cell>
        </row>
        <row r="35">
          <cell r="C35">
            <v>43769</v>
          </cell>
        </row>
        <row r="36">
          <cell r="C36">
            <v>43799</v>
          </cell>
        </row>
        <row r="37">
          <cell r="C37">
            <v>43830</v>
          </cell>
        </row>
        <row r="38">
          <cell r="C38">
            <v>43861</v>
          </cell>
        </row>
        <row r="39">
          <cell r="C39">
            <v>43890</v>
          </cell>
        </row>
        <row r="40">
          <cell r="C40">
            <v>43921</v>
          </cell>
        </row>
        <row r="41">
          <cell r="C41">
            <v>43951</v>
          </cell>
        </row>
        <row r="42">
          <cell r="C42">
            <v>43982</v>
          </cell>
        </row>
        <row r="43">
          <cell r="C43">
            <v>44012</v>
          </cell>
        </row>
        <row r="44">
          <cell r="C44">
            <v>44043</v>
          </cell>
        </row>
        <row r="45">
          <cell r="C45">
            <v>44074</v>
          </cell>
        </row>
        <row r="46">
          <cell r="C46">
            <v>44104</v>
          </cell>
        </row>
        <row r="47">
          <cell r="C47">
            <v>44135</v>
          </cell>
        </row>
        <row r="48">
          <cell r="C48">
            <v>44165</v>
          </cell>
        </row>
        <row r="49">
          <cell r="C49">
            <v>44196</v>
          </cell>
        </row>
        <row r="50">
          <cell r="C50">
            <v>44227</v>
          </cell>
        </row>
        <row r="51">
          <cell r="C51">
            <v>44255</v>
          </cell>
        </row>
        <row r="52">
          <cell r="C52">
            <v>44286</v>
          </cell>
        </row>
        <row r="53">
          <cell r="C53">
            <v>44316</v>
          </cell>
        </row>
        <row r="54">
          <cell r="C54">
            <v>44347</v>
          </cell>
        </row>
        <row r="55">
          <cell r="C55">
            <v>44377</v>
          </cell>
        </row>
        <row r="56">
          <cell r="C56">
            <v>44408</v>
          </cell>
        </row>
        <row r="57">
          <cell r="C57">
            <v>44439</v>
          </cell>
        </row>
        <row r="58">
          <cell r="C58">
            <v>44469</v>
          </cell>
        </row>
        <row r="59">
          <cell r="C59">
            <v>44500</v>
          </cell>
        </row>
        <row r="60">
          <cell r="C60">
            <v>44530</v>
          </cell>
        </row>
        <row r="61">
          <cell r="C61">
            <v>44561</v>
          </cell>
        </row>
        <row r="62">
          <cell r="C62">
            <v>44592</v>
          </cell>
        </row>
        <row r="63">
          <cell r="C63">
            <v>44620</v>
          </cell>
        </row>
        <row r="64">
          <cell r="C64">
            <v>44651</v>
          </cell>
        </row>
        <row r="65">
          <cell r="C65">
            <v>44681</v>
          </cell>
        </row>
        <row r="66">
          <cell r="C66">
            <v>44712</v>
          </cell>
        </row>
        <row r="67">
          <cell r="C67">
            <v>44742</v>
          </cell>
        </row>
        <row r="68">
          <cell r="C68">
            <v>44773</v>
          </cell>
        </row>
        <row r="69">
          <cell r="C69">
            <v>44804</v>
          </cell>
        </row>
        <row r="70">
          <cell r="C70">
            <v>44834</v>
          </cell>
        </row>
        <row r="71">
          <cell r="C71">
            <v>44865</v>
          </cell>
        </row>
        <row r="72">
          <cell r="C72">
            <v>44895</v>
          </cell>
        </row>
        <row r="73">
          <cell r="C73">
            <v>44926</v>
          </cell>
        </row>
        <row r="74">
          <cell r="C74">
            <v>44957</v>
          </cell>
        </row>
        <row r="75">
          <cell r="C75">
            <v>44985</v>
          </cell>
        </row>
        <row r="76">
          <cell r="C76">
            <v>45016</v>
          </cell>
        </row>
        <row r="77">
          <cell r="C77">
            <v>45046</v>
          </cell>
        </row>
        <row r="78">
          <cell r="C78">
            <v>45077</v>
          </cell>
        </row>
        <row r="79">
          <cell r="C79">
            <v>45107</v>
          </cell>
        </row>
        <row r="80">
          <cell r="C80">
            <v>45138</v>
          </cell>
        </row>
        <row r="81">
          <cell r="C81">
            <v>45169</v>
          </cell>
        </row>
        <row r="82">
          <cell r="C82">
            <v>45199</v>
          </cell>
        </row>
        <row r="83">
          <cell r="C83">
            <v>45230</v>
          </cell>
        </row>
        <row r="84">
          <cell r="C84">
            <v>45260</v>
          </cell>
        </row>
        <row r="85">
          <cell r="C85">
            <v>45291</v>
          </cell>
        </row>
        <row r="86">
          <cell r="C86">
            <v>45322</v>
          </cell>
        </row>
        <row r="87">
          <cell r="C87">
            <v>45351</v>
          </cell>
        </row>
        <row r="88">
          <cell r="C88">
            <v>45382</v>
          </cell>
        </row>
        <row r="89">
          <cell r="C89">
            <v>45412</v>
          </cell>
        </row>
        <row r="90">
          <cell r="C90">
            <v>45443</v>
          </cell>
        </row>
        <row r="91">
          <cell r="C91">
            <v>45473</v>
          </cell>
        </row>
        <row r="92">
          <cell r="C92">
            <v>45504</v>
          </cell>
        </row>
        <row r="93">
          <cell r="C93">
            <v>45535</v>
          </cell>
        </row>
        <row r="94">
          <cell r="C94">
            <v>45565</v>
          </cell>
        </row>
        <row r="95">
          <cell r="C95">
            <v>45596</v>
          </cell>
        </row>
        <row r="96">
          <cell r="C96">
            <v>45626</v>
          </cell>
        </row>
        <row r="97">
          <cell r="C97">
            <v>45657</v>
          </cell>
        </row>
        <row r="98">
          <cell r="C98">
            <v>45688</v>
          </cell>
        </row>
        <row r="99">
          <cell r="C99">
            <v>45716</v>
          </cell>
        </row>
        <row r="100">
          <cell r="C100">
            <v>45747</v>
          </cell>
        </row>
        <row r="101">
          <cell r="C101">
            <v>45777</v>
          </cell>
        </row>
        <row r="102">
          <cell r="C102">
            <v>45808</v>
          </cell>
        </row>
        <row r="103">
          <cell r="C103">
            <v>45838</v>
          </cell>
        </row>
        <row r="104">
          <cell r="C104">
            <v>45869</v>
          </cell>
        </row>
        <row r="105">
          <cell r="C105">
            <v>45900</v>
          </cell>
        </row>
        <row r="106">
          <cell r="C106">
            <v>45930</v>
          </cell>
        </row>
        <row r="107">
          <cell r="C107">
            <v>45961</v>
          </cell>
        </row>
        <row r="108">
          <cell r="C108">
            <v>45991</v>
          </cell>
        </row>
        <row r="109">
          <cell r="C109">
            <v>46022</v>
          </cell>
        </row>
        <row r="110">
          <cell r="C110">
            <v>46053</v>
          </cell>
        </row>
        <row r="111">
          <cell r="C111">
            <v>46081</v>
          </cell>
        </row>
        <row r="112">
          <cell r="C112">
            <v>46112</v>
          </cell>
        </row>
        <row r="113">
          <cell r="C113">
            <v>46142</v>
          </cell>
        </row>
        <row r="114">
          <cell r="C114">
            <v>46173</v>
          </cell>
        </row>
        <row r="115">
          <cell r="C115">
            <v>46203</v>
          </cell>
        </row>
        <row r="116">
          <cell r="C116">
            <v>46234</v>
          </cell>
        </row>
        <row r="117">
          <cell r="C117">
            <v>46265</v>
          </cell>
        </row>
        <row r="118">
          <cell r="C118">
            <v>46295</v>
          </cell>
        </row>
        <row r="119">
          <cell r="C119">
            <v>46326</v>
          </cell>
        </row>
        <row r="120">
          <cell r="C120">
            <v>46356</v>
          </cell>
        </row>
        <row r="121">
          <cell r="C121">
            <v>46387</v>
          </cell>
        </row>
        <row r="122">
          <cell r="C122">
            <v>46418</v>
          </cell>
        </row>
        <row r="123">
          <cell r="C123">
            <v>46446</v>
          </cell>
        </row>
        <row r="124">
          <cell r="C124">
            <v>46477</v>
          </cell>
        </row>
        <row r="125">
          <cell r="C125">
            <v>46507</v>
          </cell>
        </row>
        <row r="126">
          <cell r="C126">
            <v>46538</v>
          </cell>
        </row>
        <row r="127">
          <cell r="C127">
            <v>46568</v>
          </cell>
        </row>
        <row r="128">
          <cell r="C128">
            <v>46599</v>
          </cell>
        </row>
        <row r="129">
          <cell r="C129">
            <v>46630</v>
          </cell>
        </row>
        <row r="130">
          <cell r="C130">
            <v>46660</v>
          </cell>
        </row>
        <row r="131">
          <cell r="C131">
            <v>46691</v>
          </cell>
        </row>
        <row r="132">
          <cell r="C132">
            <v>46721</v>
          </cell>
        </row>
        <row r="133">
          <cell r="C133">
            <v>46752</v>
          </cell>
        </row>
        <row r="134">
          <cell r="C134">
            <v>46783</v>
          </cell>
        </row>
        <row r="135">
          <cell r="C135">
            <v>46812</v>
          </cell>
        </row>
        <row r="136">
          <cell r="C136">
            <v>46843</v>
          </cell>
        </row>
        <row r="137">
          <cell r="C137">
            <v>46873</v>
          </cell>
        </row>
        <row r="138">
          <cell r="C138">
            <v>46904</v>
          </cell>
        </row>
        <row r="139">
          <cell r="C139">
            <v>46934</v>
          </cell>
        </row>
        <row r="140">
          <cell r="C140">
            <v>46965</v>
          </cell>
        </row>
        <row r="141">
          <cell r="C141">
            <v>46996</v>
          </cell>
        </row>
        <row r="142">
          <cell r="C142">
            <v>47026</v>
          </cell>
        </row>
        <row r="143">
          <cell r="C143">
            <v>47057</v>
          </cell>
        </row>
        <row r="144">
          <cell r="C144">
            <v>47087</v>
          </cell>
        </row>
        <row r="145">
          <cell r="C145">
            <v>47118</v>
          </cell>
        </row>
        <row r="146">
          <cell r="C146">
            <v>47149</v>
          </cell>
        </row>
        <row r="147">
          <cell r="C147">
            <v>47177</v>
          </cell>
        </row>
        <row r="148">
          <cell r="C148">
            <v>47208</v>
          </cell>
        </row>
        <row r="149">
          <cell r="C149">
            <v>47238</v>
          </cell>
        </row>
        <row r="150">
          <cell r="C150">
            <v>47269</v>
          </cell>
        </row>
        <row r="151">
          <cell r="C151">
            <v>47299</v>
          </cell>
        </row>
        <row r="152">
          <cell r="C152">
            <v>47330</v>
          </cell>
        </row>
        <row r="153">
          <cell r="C153">
            <v>47361</v>
          </cell>
        </row>
        <row r="154">
          <cell r="C154">
            <v>47391</v>
          </cell>
        </row>
        <row r="155">
          <cell r="C155">
            <v>47422</v>
          </cell>
        </row>
        <row r="156">
          <cell r="C156">
            <v>47452</v>
          </cell>
        </row>
        <row r="157">
          <cell r="C157">
            <v>47483</v>
          </cell>
        </row>
        <row r="158">
          <cell r="C158">
            <v>47514</v>
          </cell>
        </row>
        <row r="159">
          <cell r="C159">
            <v>47542</v>
          </cell>
        </row>
        <row r="160">
          <cell r="C160">
            <v>47573</v>
          </cell>
        </row>
        <row r="161">
          <cell r="C161">
            <v>47603</v>
          </cell>
        </row>
        <row r="162">
          <cell r="C162">
            <v>47634</v>
          </cell>
        </row>
        <row r="163">
          <cell r="C163">
            <v>47664</v>
          </cell>
        </row>
        <row r="164">
          <cell r="C164">
            <v>47695</v>
          </cell>
        </row>
        <row r="165">
          <cell r="C165">
            <v>47726</v>
          </cell>
        </row>
        <row r="166">
          <cell r="C166">
            <v>47756</v>
          </cell>
        </row>
        <row r="167">
          <cell r="C167">
            <v>47787</v>
          </cell>
        </row>
        <row r="168">
          <cell r="C168">
            <v>47817</v>
          </cell>
        </row>
        <row r="169">
          <cell r="C169">
            <v>47848</v>
          </cell>
        </row>
        <row r="170">
          <cell r="C170">
            <v>47879</v>
          </cell>
        </row>
        <row r="171">
          <cell r="C171">
            <v>47907</v>
          </cell>
        </row>
        <row r="172">
          <cell r="C172">
            <v>47938</v>
          </cell>
        </row>
        <row r="173">
          <cell r="C173">
            <v>47968</v>
          </cell>
        </row>
        <row r="174">
          <cell r="C174">
            <v>47999</v>
          </cell>
        </row>
        <row r="175">
          <cell r="C175">
            <v>48029</v>
          </cell>
        </row>
        <row r="176">
          <cell r="C176">
            <v>48060</v>
          </cell>
        </row>
        <row r="177">
          <cell r="C177">
            <v>48091</v>
          </cell>
        </row>
        <row r="178">
          <cell r="C178">
            <v>48121</v>
          </cell>
        </row>
        <row r="179">
          <cell r="C179">
            <v>48152</v>
          </cell>
        </row>
        <row r="180">
          <cell r="C180">
            <v>48182</v>
          </cell>
        </row>
        <row r="181">
          <cell r="C181">
            <v>48213</v>
          </cell>
        </row>
        <row r="182">
          <cell r="C182">
            <v>48244</v>
          </cell>
        </row>
        <row r="183">
          <cell r="C183">
            <v>48273</v>
          </cell>
        </row>
        <row r="184">
          <cell r="C184">
            <v>48304</v>
          </cell>
        </row>
        <row r="185">
          <cell r="C185">
            <v>48334</v>
          </cell>
        </row>
        <row r="186">
          <cell r="C186">
            <v>48365</v>
          </cell>
        </row>
        <row r="187">
          <cell r="C187">
            <v>48395</v>
          </cell>
        </row>
        <row r="188">
          <cell r="C188">
            <v>48426</v>
          </cell>
        </row>
        <row r="189">
          <cell r="C189">
            <v>48457</v>
          </cell>
        </row>
        <row r="190">
          <cell r="C190">
            <v>48487</v>
          </cell>
        </row>
        <row r="191">
          <cell r="C191">
            <v>48518</v>
          </cell>
        </row>
        <row r="192">
          <cell r="C192">
            <v>48548</v>
          </cell>
        </row>
        <row r="193">
          <cell r="C193">
            <v>48579</v>
          </cell>
        </row>
        <row r="194">
          <cell r="C194">
            <v>48610</v>
          </cell>
        </row>
        <row r="195">
          <cell r="C195">
            <v>48638</v>
          </cell>
        </row>
        <row r="196">
          <cell r="C196">
            <v>48669</v>
          </cell>
        </row>
        <row r="197">
          <cell r="C197">
            <v>48699</v>
          </cell>
        </row>
        <row r="198">
          <cell r="C198">
            <v>48730</v>
          </cell>
        </row>
        <row r="199">
          <cell r="C199">
            <v>48760</v>
          </cell>
        </row>
        <row r="200">
          <cell r="C200">
            <v>48791</v>
          </cell>
        </row>
        <row r="201">
          <cell r="C201">
            <v>48822</v>
          </cell>
        </row>
        <row r="202">
          <cell r="C202">
            <v>48852</v>
          </cell>
        </row>
        <row r="203">
          <cell r="C203">
            <v>48883</v>
          </cell>
        </row>
        <row r="204">
          <cell r="C204">
            <v>48913</v>
          </cell>
        </row>
        <row r="205">
          <cell r="C205">
            <v>48944</v>
          </cell>
        </row>
        <row r="206">
          <cell r="C206">
            <v>48975</v>
          </cell>
        </row>
        <row r="207">
          <cell r="C207">
            <v>49003</v>
          </cell>
        </row>
        <row r="208">
          <cell r="C208">
            <v>49034</v>
          </cell>
        </row>
        <row r="209">
          <cell r="C209">
            <v>49064</v>
          </cell>
        </row>
        <row r="210">
          <cell r="C210">
            <v>49095</v>
          </cell>
        </row>
        <row r="211">
          <cell r="C211">
            <v>49125</v>
          </cell>
        </row>
        <row r="212">
          <cell r="C212">
            <v>49156</v>
          </cell>
        </row>
        <row r="213">
          <cell r="C213">
            <v>49187</v>
          </cell>
        </row>
        <row r="214">
          <cell r="C214">
            <v>49217</v>
          </cell>
        </row>
        <row r="215">
          <cell r="C215">
            <v>49248</v>
          </cell>
        </row>
        <row r="216">
          <cell r="C216">
            <v>49278</v>
          </cell>
        </row>
        <row r="217">
          <cell r="C217">
            <v>49309</v>
          </cell>
        </row>
        <row r="218">
          <cell r="C218">
            <v>49340</v>
          </cell>
        </row>
        <row r="219">
          <cell r="C219">
            <v>49368</v>
          </cell>
        </row>
        <row r="220">
          <cell r="C220">
            <v>49399</v>
          </cell>
        </row>
        <row r="221">
          <cell r="C221">
            <v>49429</v>
          </cell>
        </row>
        <row r="222">
          <cell r="C222">
            <v>49460</v>
          </cell>
        </row>
        <row r="223">
          <cell r="C223">
            <v>49490</v>
          </cell>
        </row>
        <row r="224">
          <cell r="C224">
            <v>49521</v>
          </cell>
        </row>
        <row r="225">
          <cell r="C225">
            <v>49552</v>
          </cell>
        </row>
        <row r="226">
          <cell r="C226">
            <v>49582</v>
          </cell>
        </row>
        <row r="227">
          <cell r="C227">
            <v>49613</v>
          </cell>
        </row>
        <row r="228">
          <cell r="C228">
            <v>49643</v>
          </cell>
        </row>
        <row r="229">
          <cell r="C229">
            <v>49674</v>
          </cell>
        </row>
        <row r="230">
          <cell r="C230">
            <v>49705</v>
          </cell>
        </row>
        <row r="231">
          <cell r="C231">
            <v>49734</v>
          </cell>
        </row>
        <row r="232">
          <cell r="C232">
            <v>49765</v>
          </cell>
        </row>
        <row r="233">
          <cell r="C233">
            <v>49795</v>
          </cell>
        </row>
        <row r="234">
          <cell r="C234">
            <v>49826</v>
          </cell>
        </row>
        <row r="235">
          <cell r="C235">
            <v>49856</v>
          </cell>
        </row>
        <row r="236">
          <cell r="C236">
            <v>49887</v>
          </cell>
        </row>
        <row r="237">
          <cell r="C237">
            <v>49918</v>
          </cell>
        </row>
        <row r="238">
          <cell r="C238">
            <v>49948</v>
          </cell>
        </row>
        <row r="239">
          <cell r="C239">
            <v>49979</v>
          </cell>
        </row>
        <row r="240">
          <cell r="C240">
            <v>50009</v>
          </cell>
        </row>
        <row r="241">
          <cell r="C241">
            <v>50040</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workbookViewId="0">
      <selection activeCell="C7" sqref="C7:J7"/>
    </sheetView>
  </sheetViews>
  <sheetFormatPr defaultRowHeight="14.5"/>
  <cols>
    <col min="6" max="6" width="10.26953125" customWidth="1"/>
    <col min="7" max="7" width="16.90625" customWidth="1"/>
    <col min="13" max="13" width="20.90625" customWidth="1"/>
  </cols>
  <sheetData>
    <row r="2" spans="3:10" ht="22" customHeight="1">
      <c r="C2" s="340" t="s">
        <v>211</v>
      </c>
      <c r="D2" s="341"/>
      <c r="E2" s="341"/>
      <c r="F2" s="341"/>
      <c r="G2" s="341"/>
      <c r="H2" s="341"/>
      <c r="I2" s="341"/>
      <c r="J2" s="342"/>
    </row>
    <row r="3" spans="3:10" ht="22" customHeight="1">
      <c r="C3" s="343"/>
      <c r="D3" s="344"/>
      <c r="E3" s="344"/>
      <c r="F3" s="344"/>
      <c r="G3" s="344"/>
      <c r="H3" s="344"/>
      <c r="I3" s="344"/>
      <c r="J3" s="345"/>
    </row>
    <row r="4" spans="3:10" ht="22" customHeight="1">
      <c r="C4" s="343" t="s">
        <v>212</v>
      </c>
      <c r="D4" s="344"/>
      <c r="E4" s="344"/>
      <c r="F4" s="344"/>
      <c r="G4" s="344"/>
      <c r="H4" s="344"/>
      <c r="I4" s="344"/>
      <c r="J4" s="345"/>
    </row>
    <row r="5" spans="3:10" ht="22" customHeight="1">
      <c r="C5" s="346" t="s">
        <v>213</v>
      </c>
      <c r="D5" s="347"/>
      <c r="E5" s="347"/>
      <c r="F5" s="347"/>
      <c r="G5" s="347"/>
      <c r="H5" s="347"/>
      <c r="I5" s="347"/>
      <c r="J5" s="348"/>
    </row>
    <row r="6" spans="3:10" ht="22" customHeight="1">
      <c r="C6" s="343" t="s">
        <v>214</v>
      </c>
      <c r="D6" s="344"/>
      <c r="E6" s="344"/>
      <c r="F6" s="344"/>
      <c r="G6" s="344"/>
      <c r="H6" s="344"/>
      <c r="I6" s="344"/>
      <c r="J6" s="345"/>
    </row>
    <row r="7" spans="3:10" ht="22" customHeight="1">
      <c r="C7" s="349" t="s">
        <v>223</v>
      </c>
      <c r="D7" s="350"/>
      <c r="E7" s="350"/>
      <c r="F7" s="350"/>
      <c r="G7" s="350"/>
      <c r="H7" s="350"/>
      <c r="I7" s="350"/>
      <c r="J7" s="351"/>
    </row>
    <row r="8" spans="3:10" ht="22" customHeight="1">
      <c r="C8" s="349" t="s">
        <v>215</v>
      </c>
      <c r="D8" s="350"/>
      <c r="E8" s="350"/>
      <c r="F8" s="350"/>
      <c r="G8" s="350"/>
      <c r="H8" s="350"/>
      <c r="I8" s="350"/>
      <c r="J8" s="351"/>
    </row>
    <row r="9" spans="3:10" ht="22" customHeight="1">
      <c r="C9" s="337" t="s">
        <v>216</v>
      </c>
      <c r="D9" s="338"/>
      <c r="E9" s="338"/>
      <c r="F9" s="338"/>
      <c r="G9" s="338"/>
      <c r="H9" s="338"/>
      <c r="I9" s="338"/>
      <c r="J9" s="339"/>
    </row>
    <row r="10" spans="3:10" ht="22" customHeight="1">
      <c r="C10" s="307"/>
      <c r="D10" s="304"/>
      <c r="E10" s="304"/>
      <c r="F10" s="309" t="s">
        <v>220</v>
      </c>
      <c r="G10" s="312" t="s">
        <v>221</v>
      </c>
      <c r="H10" s="304"/>
      <c r="I10" s="304"/>
      <c r="J10" s="305"/>
    </row>
    <row r="11" spans="3:10" ht="22" customHeight="1">
      <c r="C11" s="308"/>
      <c r="D11" s="308"/>
      <c r="E11" s="308"/>
      <c r="F11" s="309" t="s">
        <v>219</v>
      </c>
      <c r="G11" s="312" t="s">
        <v>222</v>
      </c>
      <c r="H11" s="308"/>
      <c r="I11" s="308"/>
      <c r="J11" s="308"/>
    </row>
    <row r="12" spans="3:10" ht="22" customHeight="1">
      <c r="C12" s="308"/>
      <c r="D12" s="308"/>
      <c r="E12" s="308"/>
      <c r="F12" s="306"/>
      <c r="G12" s="308"/>
      <c r="H12" s="308"/>
      <c r="I12" s="308"/>
      <c r="J12" s="308"/>
    </row>
    <row r="18" spans="1:1">
      <c r="A18" s="310"/>
    </row>
    <row r="19" spans="1:1">
      <c r="A19" s="311" t="s">
        <v>223</v>
      </c>
    </row>
    <row r="20" spans="1:1">
      <c r="A20" s="311" t="s">
        <v>225</v>
      </c>
    </row>
    <row r="21" spans="1:1">
      <c r="A21" s="311" t="s">
        <v>226</v>
      </c>
    </row>
    <row r="22" spans="1:1">
      <c r="A22" s="311" t="s">
        <v>224</v>
      </c>
    </row>
    <row r="23" spans="1:1">
      <c r="A23" s="311" t="s">
        <v>227</v>
      </c>
    </row>
    <row r="24" spans="1:1">
      <c r="A24" s="311" t="s">
        <v>228</v>
      </c>
    </row>
    <row r="25" spans="1:1">
      <c r="A25" s="311" t="s">
        <v>229</v>
      </c>
    </row>
    <row r="26" spans="1:1">
      <c r="A26" s="311" t="s">
        <v>230</v>
      </c>
    </row>
    <row r="27" spans="1:1">
      <c r="A27" s="311" t="s">
        <v>231</v>
      </c>
    </row>
    <row r="28" spans="1:1">
      <c r="A28" s="311" t="s">
        <v>232</v>
      </c>
    </row>
    <row r="29" spans="1:1">
      <c r="A29" s="311" t="s">
        <v>233</v>
      </c>
    </row>
    <row r="30" spans="1:1">
      <c r="A30" s="311" t="s">
        <v>234</v>
      </c>
    </row>
    <row r="31" spans="1:1">
      <c r="A31" s="311" t="s">
        <v>235</v>
      </c>
    </row>
    <row r="32" spans="1:1">
      <c r="A32" s="311" t="s">
        <v>236</v>
      </c>
    </row>
    <row r="33" spans="1:1">
      <c r="A33" s="311" t="s">
        <v>237</v>
      </c>
    </row>
    <row r="34" spans="1:1">
      <c r="A34" s="311" t="s">
        <v>238</v>
      </c>
    </row>
    <row r="35" spans="1:1">
      <c r="A35" s="311" t="s">
        <v>239</v>
      </c>
    </row>
    <row r="36" spans="1:1">
      <c r="A36" s="311" t="s">
        <v>240</v>
      </c>
    </row>
    <row r="37" spans="1:1">
      <c r="A37" s="311" t="s">
        <v>241</v>
      </c>
    </row>
    <row r="38" spans="1:1">
      <c r="A38" s="311" t="s">
        <v>242</v>
      </c>
    </row>
    <row r="39" spans="1:1">
      <c r="A39" s="311" t="s">
        <v>243</v>
      </c>
    </row>
    <row r="40" spans="1:1">
      <c r="A40" s="311" t="s">
        <v>244</v>
      </c>
    </row>
    <row r="41" spans="1:1">
      <c r="A41" s="311" t="s">
        <v>245</v>
      </c>
    </row>
    <row r="42" spans="1:1">
      <c r="A42" s="311" t="s">
        <v>246</v>
      </c>
    </row>
    <row r="43" spans="1:1">
      <c r="A43" s="311" t="s">
        <v>247</v>
      </c>
    </row>
    <row r="44" spans="1:1">
      <c r="A44" s="311" t="s">
        <v>248</v>
      </c>
    </row>
    <row r="45" spans="1:1">
      <c r="A45" s="311" t="s">
        <v>249</v>
      </c>
    </row>
    <row r="46" spans="1:1">
      <c r="A46" s="311" t="s">
        <v>250</v>
      </c>
    </row>
    <row r="47" spans="1:1">
      <c r="A47" s="311" t="s">
        <v>251</v>
      </c>
    </row>
    <row r="48" spans="1:1">
      <c r="A48" s="311" t="s">
        <v>252</v>
      </c>
    </row>
    <row r="49" spans="1:1">
      <c r="A49" s="311" t="s">
        <v>253</v>
      </c>
    </row>
    <row r="50" spans="1:1">
      <c r="A50" s="311" t="s">
        <v>254</v>
      </c>
    </row>
    <row r="51" spans="1:1">
      <c r="A51" s="311" t="s">
        <v>255</v>
      </c>
    </row>
    <row r="52" spans="1:1">
      <c r="A52" s="311" t="s">
        <v>256</v>
      </c>
    </row>
    <row r="53" spans="1:1">
      <c r="A53" s="311" t="s">
        <v>257</v>
      </c>
    </row>
    <row r="54" spans="1:1">
      <c r="A54" s="310"/>
    </row>
    <row r="55" spans="1:1">
      <c r="A55" s="310"/>
    </row>
    <row r="56" spans="1:1">
      <c r="A56" s="310"/>
    </row>
    <row r="57" spans="1:1">
      <c r="A57" s="310"/>
    </row>
    <row r="58" spans="1:1">
      <c r="A58" s="310"/>
    </row>
    <row r="59" spans="1:1">
      <c r="A59" s="310"/>
    </row>
    <row r="60" spans="1:1">
      <c r="A60" s="310"/>
    </row>
    <row r="61" spans="1:1">
      <c r="A61" s="310"/>
    </row>
    <row r="62" spans="1:1">
      <c r="A62" s="310"/>
    </row>
    <row r="63" spans="1:1">
      <c r="A63" s="310"/>
    </row>
  </sheetData>
  <sheetProtection algorithmName="SHA-512" hashValue="Ihj4YyS7fZAC2l6JxtSsnBRTmQl7TZHAlLVDFOUkBngvxyzWNwAh2UU+n0X0Dfn/tYB5ugOQKYY72VDL01t5CQ==" saltValue="/A3QwUfsexm3agwML3do9w==" spinCount="100000" sheet="1" objects="1" scenarios="1" selectLockedCells="1"/>
  <mergeCells count="7">
    <mergeCell ref="C9:J9"/>
    <mergeCell ref="C2:J3"/>
    <mergeCell ref="C4:J4"/>
    <mergeCell ref="C5:J5"/>
    <mergeCell ref="C6:J6"/>
    <mergeCell ref="C7:J7"/>
    <mergeCell ref="C8:J8"/>
  </mergeCells>
  <dataValidations count="4">
    <dataValidation type="list" allowBlank="1" showInputMessage="1" showErrorMessage="1" sqref="G11">
      <formula1>"Select Year, 2023,2024,2025,2026,2027,2028,2029,2030,2031,2032,2033,2034,2035,2036,2037,2038,2039,2040"</formula1>
    </dataValidation>
    <dataValidation type="list" allowBlank="1" showInputMessage="1" showErrorMessage="1" sqref="G10">
      <formula1>"Select Month, January, February, March, April, May, June, July, August, September, October, November, December"</formula1>
    </dataValidation>
    <dataValidation type="list" allowBlank="1" showInputMessage="1" showErrorMessage="1" sqref="C8:J8">
      <formula1>"Select Return Type, Individual, Consolidated"</formula1>
    </dataValidation>
    <dataValidation type="list" allowBlank="1" showInputMessage="1" showErrorMessage="1" sqref="C7:J7">
      <formula1>$A$19:$A$53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ColWidth="8.81640625" defaultRowHeight="14.5"/>
  <cols>
    <col min="1" max="1" width="14.54296875" customWidth="1"/>
    <col min="2" max="2" width="54.81640625" customWidth="1"/>
    <col min="3" max="3" width="17.7265625" customWidth="1"/>
    <col min="5" max="5" width="9.1796875" bestFit="1" customWidth="1"/>
  </cols>
  <sheetData>
    <row r="1" spans="1:5" ht="23.5">
      <c r="A1" s="3" t="s">
        <v>160</v>
      </c>
    </row>
    <row r="2" spans="1:5" ht="37" customHeight="1">
      <c r="A2" s="3" t="s">
        <v>208</v>
      </c>
      <c r="C2" s="299" t="s">
        <v>203</v>
      </c>
      <c r="D2" s="303" t="s">
        <v>205</v>
      </c>
    </row>
    <row r="3" spans="1:5">
      <c r="A3" s="4" t="s">
        <v>171</v>
      </c>
    </row>
    <row r="4" spans="1:5" ht="15.5">
      <c r="A4" s="1" t="s">
        <v>13</v>
      </c>
    </row>
    <row r="7" spans="1:5" ht="21">
      <c r="A7" s="2" t="s">
        <v>120</v>
      </c>
    </row>
    <row r="8" spans="1:5" ht="15.5">
      <c r="A8" s="46" t="s">
        <v>2</v>
      </c>
      <c r="B8" s="47" t="s">
        <v>14</v>
      </c>
      <c r="C8" s="45" t="s">
        <v>39</v>
      </c>
    </row>
    <row r="9" spans="1:5" ht="15.5">
      <c r="A9" s="30" t="s">
        <v>138</v>
      </c>
      <c r="B9" s="25"/>
      <c r="C9" s="25"/>
    </row>
    <row r="10" spans="1:5" ht="14.25" customHeight="1">
      <c r="A10" s="95">
        <v>411</v>
      </c>
      <c r="B10" s="27" t="s">
        <v>121</v>
      </c>
      <c r="C10" s="57">
        <f>'5.HQLA-TTD'!E24</f>
        <v>0</v>
      </c>
    </row>
    <row r="11" spans="1:5">
      <c r="A11" s="97">
        <f t="shared" ref="A11:A16" si="0">A10+1</f>
        <v>412</v>
      </c>
      <c r="B11" s="27" t="s">
        <v>122</v>
      </c>
      <c r="C11" s="58">
        <f>C12+C13</f>
        <v>0</v>
      </c>
    </row>
    <row r="12" spans="1:5">
      <c r="A12" s="96">
        <f t="shared" si="0"/>
        <v>413</v>
      </c>
      <c r="B12" s="27" t="s">
        <v>123</v>
      </c>
      <c r="C12" s="58">
        <f>'5.HQLA-TTD'!E31</f>
        <v>0</v>
      </c>
    </row>
    <row r="13" spans="1:5">
      <c r="A13" s="97">
        <f t="shared" si="0"/>
        <v>414</v>
      </c>
      <c r="B13" s="27" t="s">
        <v>124</v>
      </c>
      <c r="C13" s="58">
        <f>'5.HQLA-TTD'!E35</f>
        <v>0</v>
      </c>
    </row>
    <row r="14" spans="1:5">
      <c r="A14" s="97">
        <f t="shared" si="0"/>
        <v>415</v>
      </c>
      <c r="B14" s="27" t="s">
        <v>31</v>
      </c>
      <c r="C14" s="58">
        <f>'5.HQLA-TTD'!E37</f>
        <v>0</v>
      </c>
    </row>
    <row r="15" spans="1:5">
      <c r="A15" s="97">
        <f t="shared" si="0"/>
        <v>416</v>
      </c>
      <c r="B15" s="27" t="s">
        <v>30</v>
      </c>
      <c r="C15" s="58">
        <f>'5.HQLA-TTD'!E38</f>
        <v>0</v>
      </c>
    </row>
    <row r="16" spans="1:5" ht="15.5">
      <c r="A16" s="94">
        <f t="shared" si="0"/>
        <v>417</v>
      </c>
      <c r="B16" s="28" t="s">
        <v>125</v>
      </c>
      <c r="C16" s="59">
        <f>C10+C11-C14-C15</f>
        <v>0</v>
      </c>
      <c r="E16" s="118"/>
    </row>
    <row r="17" spans="1:6" ht="15.5">
      <c r="A17" s="30" t="s">
        <v>139</v>
      </c>
      <c r="B17" s="25"/>
      <c r="C17" s="60"/>
    </row>
    <row r="18" spans="1:6">
      <c r="A18" s="95">
        <v>421</v>
      </c>
      <c r="B18" s="27" t="s">
        <v>126</v>
      </c>
      <c r="C18" s="57">
        <f>'6. Outflows - TTD'!E27</f>
        <v>0</v>
      </c>
    </row>
    <row r="19" spans="1:6">
      <c r="A19" s="97">
        <f>A18+1</f>
        <v>422</v>
      </c>
      <c r="B19" s="27" t="s">
        <v>127</v>
      </c>
      <c r="C19" s="58">
        <f>'6. Outflows - TTD'!E60</f>
        <v>0</v>
      </c>
    </row>
    <row r="20" spans="1:6">
      <c r="A20" s="96">
        <f t="shared" ref="A20:A26" si="1">A19+1</f>
        <v>423</v>
      </c>
      <c r="B20" s="27" t="s">
        <v>128</v>
      </c>
      <c r="C20" s="58">
        <f>'6. Outflows - TTD'!E71</f>
        <v>0</v>
      </c>
    </row>
    <row r="21" spans="1:6">
      <c r="A21" s="97">
        <f t="shared" si="1"/>
        <v>424</v>
      </c>
      <c r="B21" s="27" t="s">
        <v>269</v>
      </c>
      <c r="C21" s="58">
        <f>'6. Outflows - TTD'!E80</f>
        <v>0</v>
      </c>
    </row>
    <row r="22" spans="1:6">
      <c r="A22" s="97">
        <f t="shared" si="1"/>
        <v>425</v>
      </c>
      <c r="B22" s="27" t="s">
        <v>270</v>
      </c>
      <c r="C22" s="58">
        <f>'6. Outflows - TTD'!E82</f>
        <v>0</v>
      </c>
    </row>
    <row r="23" spans="1:6">
      <c r="A23" s="97">
        <f t="shared" si="1"/>
        <v>426</v>
      </c>
      <c r="B23" s="27" t="s">
        <v>145</v>
      </c>
      <c r="C23" s="58">
        <f>'6. Outflows - TTD'!E84</f>
        <v>0</v>
      </c>
    </row>
    <row r="24" spans="1:6">
      <c r="A24" s="97">
        <f t="shared" si="1"/>
        <v>427</v>
      </c>
      <c r="B24" s="27" t="s">
        <v>92</v>
      </c>
      <c r="C24" s="58">
        <f>'6. Outflows - TTD'!E94</f>
        <v>0</v>
      </c>
    </row>
    <row r="25" spans="1:6">
      <c r="A25" s="97">
        <f t="shared" si="1"/>
        <v>428</v>
      </c>
      <c r="B25" s="27" t="s">
        <v>93</v>
      </c>
      <c r="C25" s="58">
        <f>'6. Outflows - TTD'!E96</f>
        <v>0</v>
      </c>
    </row>
    <row r="26" spans="1:6" ht="15.5">
      <c r="A26" s="94">
        <f t="shared" si="1"/>
        <v>429</v>
      </c>
      <c r="B26" s="28" t="s">
        <v>131</v>
      </c>
      <c r="C26" s="59">
        <f>SUM(C18:C25)</f>
        <v>0</v>
      </c>
      <c r="E26" s="118"/>
      <c r="F26" s="72"/>
    </row>
    <row r="27" spans="1:6" ht="15.5">
      <c r="A27" s="30" t="s">
        <v>140</v>
      </c>
      <c r="B27" s="25"/>
      <c r="C27" s="60"/>
    </row>
    <row r="28" spans="1:6">
      <c r="A28" s="95">
        <v>431</v>
      </c>
      <c r="B28" s="27" t="s">
        <v>129</v>
      </c>
      <c r="C28" s="57">
        <f>'7. Inflows - TTD'!E19</f>
        <v>0</v>
      </c>
    </row>
    <row r="29" spans="1:6">
      <c r="A29" s="97">
        <f>A28+1</f>
        <v>432</v>
      </c>
      <c r="B29" s="27" t="s">
        <v>271</v>
      </c>
      <c r="C29" s="58">
        <f>'7. Inflows - TTD'!E22</f>
        <v>0</v>
      </c>
    </row>
    <row r="30" spans="1:6">
      <c r="A30" s="96">
        <f>A29+1</f>
        <v>433</v>
      </c>
      <c r="B30" s="27" t="s">
        <v>130</v>
      </c>
      <c r="C30" s="58">
        <f>'7. Inflows - TTD'!E30</f>
        <v>0</v>
      </c>
    </row>
    <row r="31" spans="1:6">
      <c r="A31" s="97">
        <f>A30+1</f>
        <v>434</v>
      </c>
      <c r="B31" s="27" t="s">
        <v>12</v>
      </c>
      <c r="C31" s="58">
        <f>'7. Inflows - TTD'!E34</f>
        <v>0</v>
      </c>
    </row>
    <row r="32" spans="1:6" ht="15.5">
      <c r="A32" s="94">
        <f>A31+1</f>
        <v>435</v>
      </c>
      <c r="B32" s="28" t="s">
        <v>132</v>
      </c>
      <c r="C32" s="59">
        <f>SUM(C28:C31)</f>
        <v>0</v>
      </c>
      <c r="E32" s="72"/>
    </row>
    <row r="33" spans="1:3" ht="15.5">
      <c r="A33" s="32" t="s">
        <v>141</v>
      </c>
      <c r="B33" s="56"/>
      <c r="C33" s="61">
        <f>C26-MIN(C32,0.75*C26)</f>
        <v>0</v>
      </c>
    </row>
    <row r="34" spans="1:3" ht="15.5">
      <c r="A34" s="54"/>
      <c r="B34" s="55"/>
      <c r="C34" s="62"/>
    </row>
    <row r="35" spans="1:3" ht="18.5">
      <c r="A35" s="110" t="s">
        <v>158</v>
      </c>
      <c r="B35" s="111"/>
      <c r="C35" s="117">
        <f>IFERROR(C16/C33,0)</f>
        <v>0</v>
      </c>
    </row>
  </sheetData>
  <sheetProtection algorithmName="SHA-512" hashValue="syE5OmIHS+Jef8vgHqhgQcEiSrnxa4rTiNOhjoHmxzYH+POOJgIEjhUCatWOnlEcJUX33Vc92wQEZ7chvkIDvw==" saltValue="V0gR0A8529T0NTdMnzWYt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8"/>
  <sheetViews>
    <sheetView zoomScale="80" zoomScaleNormal="80" workbookViewId="0"/>
  </sheetViews>
  <sheetFormatPr defaultColWidth="9.1796875" defaultRowHeight="14.5"/>
  <cols>
    <col min="1" max="1" width="13.453125" style="4" customWidth="1"/>
    <col min="2" max="2" width="85.81640625" style="6" customWidth="1"/>
    <col min="3" max="3" width="21" style="6" customWidth="1"/>
    <col min="4" max="4" width="13.26953125" style="6" customWidth="1"/>
    <col min="5" max="5" width="16.1796875" style="5" customWidth="1"/>
    <col min="6" max="6" width="13" style="5" customWidth="1"/>
    <col min="7" max="7" width="13.26953125" style="5" customWidth="1"/>
    <col min="8" max="8" width="11.453125" style="5" bestFit="1" customWidth="1"/>
    <col min="9" max="16384" width="9.1796875" style="4"/>
  </cols>
  <sheetData>
    <row r="1" spans="1:8" s="5" customFormat="1" ht="23.5">
      <c r="A1" s="3" t="s">
        <v>161</v>
      </c>
      <c r="B1" s="6"/>
      <c r="C1" s="6"/>
      <c r="D1" s="6"/>
    </row>
    <row r="2" spans="1:8" s="5" customFormat="1" ht="37">
      <c r="A2" s="120" t="s">
        <v>209</v>
      </c>
      <c r="B2" s="6"/>
      <c r="C2" s="298" t="s">
        <v>203</v>
      </c>
      <c r="D2" s="300"/>
    </row>
    <row r="3" spans="1:8" s="5" customFormat="1">
      <c r="A3" s="4" t="s">
        <v>272</v>
      </c>
      <c r="B3" s="6"/>
      <c r="C3" s="6"/>
      <c r="D3" s="6"/>
    </row>
    <row r="4" spans="1:8" s="5" customFormat="1">
      <c r="A4" s="4" t="s">
        <v>135</v>
      </c>
      <c r="B4" s="6"/>
      <c r="C4" s="297"/>
      <c r="D4" s="6"/>
    </row>
    <row r="5" spans="1:8" s="5" customFormat="1" ht="15.5">
      <c r="A5" s="1" t="s">
        <v>13</v>
      </c>
      <c r="B5" s="6"/>
      <c r="C5" s="6"/>
      <c r="D5" s="6"/>
    </row>
    <row r="7" spans="1:8" s="5" customFormat="1" ht="21">
      <c r="A7" s="2" t="s">
        <v>0</v>
      </c>
      <c r="B7" s="6"/>
      <c r="C7" s="6"/>
      <c r="D7" s="6"/>
    </row>
    <row r="8" spans="1:8" s="5" customFormat="1">
      <c r="A8" s="4"/>
      <c r="B8" s="7"/>
      <c r="C8" s="7"/>
      <c r="D8" s="7"/>
      <c r="E8" s="8"/>
      <c r="F8" s="9"/>
      <c r="G8" s="9"/>
    </row>
    <row r="9" spans="1:8" s="5" customFormat="1" ht="62">
      <c r="A9" s="48" t="s">
        <v>2</v>
      </c>
      <c r="B9" s="49" t="s">
        <v>14</v>
      </c>
      <c r="C9" s="48" t="s">
        <v>164</v>
      </c>
      <c r="D9" s="48" t="s">
        <v>163</v>
      </c>
      <c r="E9" s="48" t="s">
        <v>165</v>
      </c>
      <c r="F9" s="48" t="s">
        <v>3</v>
      </c>
      <c r="G9" s="48" t="s">
        <v>21</v>
      </c>
      <c r="H9" s="48" t="s">
        <v>268</v>
      </c>
    </row>
    <row r="10" spans="1:8" s="5" customFormat="1" ht="15.5">
      <c r="A10" s="124"/>
      <c r="B10" s="35"/>
      <c r="C10" s="36"/>
      <c r="D10" s="273"/>
      <c r="E10" s="36"/>
      <c r="F10" s="36"/>
      <c r="G10" s="36"/>
      <c r="H10" s="48"/>
    </row>
    <row r="11" spans="1:8" s="5" customFormat="1" ht="15.5">
      <c r="A11" s="37" t="s">
        <v>1</v>
      </c>
      <c r="B11" s="35"/>
      <c r="C11" s="36"/>
      <c r="D11" s="36"/>
      <c r="E11" s="36"/>
      <c r="F11" s="36"/>
      <c r="G11" s="36"/>
      <c r="H11" s="147"/>
    </row>
    <row r="12" spans="1:8" s="5" customFormat="1">
      <c r="A12" s="132">
        <v>111</v>
      </c>
      <c r="B12" s="133" t="s">
        <v>159</v>
      </c>
      <c r="C12" s="64"/>
      <c r="D12" s="275"/>
      <c r="E12" s="275">
        <f>C12*$D$10</f>
        <v>0</v>
      </c>
      <c r="F12" s="150">
        <v>1</v>
      </c>
      <c r="G12" s="277">
        <f>E12*F12</f>
        <v>0</v>
      </c>
      <c r="H12" s="258">
        <v>7.17</v>
      </c>
    </row>
    <row r="13" spans="1:8" s="5" customFormat="1">
      <c r="A13" s="132">
        <v>112</v>
      </c>
      <c r="B13" s="133" t="s">
        <v>173</v>
      </c>
      <c r="C13" s="269"/>
      <c r="D13" s="286"/>
      <c r="E13" s="286">
        <f t="shared" ref="E13:E22" si="0">C13*$D$10</f>
        <v>0</v>
      </c>
      <c r="F13" s="150">
        <v>1</v>
      </c>
      <c r="G13" s="278">
        <f>E13*F13</f>
        <v>0</v>
      </c>
      <c r="H13" s="258">
        <v>7.17</v>
      </c>
    </row>
    <row r="14" spans="1:8" s="5" customFormat="1">
      <c r="A14" s="135">
        <v>113</v>
      </c>
      <c r="B14" s="136" t="s">
        <v>142</v>
      </c>
      <c r="C14" s="269"/>
      <c r="D14" s="286"/>
      <c r="E14" s="286">
        <f t="shared" si="0"/>
        <v>0</v>
      </c>
      <c r="F14" s="150">
        <v>1</v>
      </c>
      <c r="G14" s="278">
        <f>E14*F14</f>
        <v>0</v>
      </c>
      <c r="H14" s="258">
        <v>7.17</v>
      </c>
    </row>
    <row r="15" spans="1:8" s="5" customFormat="1">
      <c r="A15" s="135">
        <v>114</v>
      </c>
      <c r="B15" s="136" t="s">
        <v>143</v>
      </c>
      <c r="C15" s="269"/>
      <c r="D15" s="295"/>
      <c r="E15" s="286">
        <f t="shared" si="0"/>
        <v>0</v>
      </c>
      <c r="F15" s="150">
        <v>1</v>
      </c>
      <c r="G15" s="278">
        <f>E15*F15</f>
        <v>0</v>
      </c>
      <c r="H15" s="258">
        <v>7.17</v>
      </c>
    </row>
    <row r="16" spans="1:8" s="5" customFormat="1">
      <c r="A16" s="135">
        <v>115</v>
      </c>
      <c r="B16" s="148" t="s">
        <v>172</v>
      </c>
      <c r="C16" s="295"/>
      <c r="D16" s="276"/>
      <c r="E16" s="276"/>
      <c r="F16" s="150"/>
      <c r="G16" s="277"/>
      <c r="H16" s="258">
        <v>7.17</v>
      </c>
    </row>
    <row r="17" spans="1:8" s="5" customFormat="1">
      <c r="A17" s="138">
        <v>1151</v>
      </c>
      <c r="B17" s="139" t="s">
        <v>22</v>
      </c>
      <c r="C17" s="66"/>
      <c r="D17" s="276"/>
      <c r="E17" s="276">
        <f t="shared" si="0"/>
        <v>0</v>
      </c>
      <c r="F17" s="150">
        <v>1</v>
      </c>
      <c r="G17" s="277">
        <f>E17*F17</f>
        <v>0</v>
      </c>
      <c r="H17" s="258">
        <v>7.17</v>
      </c>
    </row>
    <row r="18" spans="1:8" s="5" customFormat="1">
      <c r="A18" s="138">
        <v>1152</v>
      </c>
      <c r="B18" s="139" t="s">
        <v>15</v>
      </c>
      <c r="C18" s="66"/>
      <c r="D18" s="276"/>
      <c r="E18" s="276">
        <f t="shared" si="0"/>
        <v>0</v>
      </c>
      <c r="F18" s="150">
        <v>1</v>
      </c>
      <c r="G18" s="277">
        <f>E18*F18</f>
        <v>0</v>
      </c>
      <c r="H18" s="258">
        <v>7.17</v>
      </c>
    </row>
    <row r="19" spans="1:8" s="5" customFormat="1">
      <c r="A19" s="138">
        <v>1153</v>
      </c>
      <c r="B19" s="139" t="s">
        <v>16</v>
      </c>
      <c r="C19" s="66"/>
      <c r="D19" s="276"/>
      <c r="E19" s="276">
        <f t="shared" si="0"/>
        <v>0</v>
      </c>
      <c r="F19" s="150">
        <v>1</v>
      </c>
      <c r="G19" s="277">
        <f>E19*F19</f>
        <v>0</v>
      </c>
      <c r="H19" s="258">
        <v>7.17</v>
      </c>
    </row>
    <row r="20" spans="1:8" s="5" customFormat="1">
      <c r="A20" s="138">
        <v>1154</v>
      </c>
      <c r="B20" s="139" t="s">
        <v>17</v>
      </c>
      <c r="C20" s="66"/>
      <c r="D20" s="286"/>
      <c r="E20" s="276">
        <f t="shared" si="0"/>
        <v>0</v>
      </c>
      <c r="F20" s="150">
        <v>1</v>
      </c>
      <c r="G20" s="277">
        <f>E20*F20</f>
        <v>0</v>
      </c>
      <c r="H20" s="258">
        <v>7.17</v>
      </c>
    </row>
    <row r="21" spans="1:8" s="5" customFormat="1" ht="30" customHeight="1">
      <c r="A21" s="135">
        <v>116</v>
      </c>
      <c r="B21" s="141" t="s">
        <v>204</v>
      </c>
      <c r="C21" s="286"/>
      <c r="D21" s="276"/>
      <c r="E21" s="276"/>
      <c r="F21" s="151"/>
      <c r="G21" s="277"/>
      <c r="H21" s="258">
        <v>7.17</v>
      </c>
    </row>
    <row r="22" spans="1:8" s="5" customFormat="1" ht="42" customHeight="1">
      <c r="A22" s="143">
        <v>1161</v>
      </c>
      <c r="B22" s="144" t="s">
        <v>18</v>
      </c>
      <c r="C22" s="66"/>
      <c r="D22" s="276"/>
      <c r="E22" s="276">
        <f t="shared" si="0"/>
        <v>0</v>
      </c>
      <c r="F22" s="150">
        <v>1</v>
      </c>
      <c r="G22" s="277">
        <f>E22*F22</f>
        <v>0</v>
      </c>
      <c r="H22" s="258">
        <v>7.17</v>
      </c>
    </row>
    <row r="23" spans="1:8" s="5" customFormat="1" ht="43.5">
      <c r="A23" s="143">
        <v>1162</v>
      </c>
      <c r="B23" s="144" t="s">
        <v>19</v>
      </c>
      <c r="C23" s="270"/>
      <c r="D23" s="276"/>
      <c r="E23" s="276">
        <f>C23*$D$10</f>
        <v>0</v>
      </c>
      <c r="F23" s="150">
        <v>1</v>
      </c>
      <c r="G23" s="277">
        <f>E23*F23</f>
        <v>0</v>
      </c>
      <c r="H23" s="258">
        <v>7.17</v>
      </c>
    </row>
    <row r="24" spans="1:8" s="5" customFormat="1">
      <c r="A24" s="90">
        <v>117</v>
      </c>
      <c r="B24" s="38" t="s">
        <v>4</v>
      </c>
      <c r="C24" s="158">
        <f>SUM(C12:C15)+SUM(C17:C20)+SUM(C22:C23)</f>
        <v>0</v>
      </c>
      <c r="D24" s="280"/>
      <c r="E24" s="158">
        <f>SUM(E12:E15)+SUM(E17:E20)+SUM(E22:E23)</f>
        <v>0</v>
      </c>
      <c r="F24" s="152"/>
      <c r="G24" s="274">
        <f>SUM(G12:G15)+SUM(G17:G20)+SUM(G22:G23)</f>
        <v>0</v>
      </c>
      <c r="H24" s="258"/>
    </row>
    <row r="25" spans="1:8" s="5" customFormat="1">
      <c r="A25" s="89">
        <v>121</v>
      </c>
      <c r="B25" s="39" t="s">
        <v>23</v>
      </c>
      <c r="C25" s="287"/>
      <c r="D25" s="287"/>
      <c r="E25" s="287"/>
      <c r="F25" s="288"/>
      <c r="G25" s="289"/>
      <c r="H25" s="258"/>
    </row>
    <row r="26" spans="1:8" s="5" customFormat="1">
      <c r="A26" s="114">
        <v>1211</v>
      </c>
      <c r="B26" s="34" t="s">
        <v>24</v>
      </c>
      <c r="C26" s="66"/>
      <c r="D26" s="276"/>
      <c r="E26" s="276">
        <f>C26*$D$10</f>
        <v>0</v>
      </c>
      <c r="F26" s="290">
        <v>0.85</v>
      </c>
      <c r="G26" s="277">
        <f>E26*F26</f>
        <v>0</v>
      </c>
      <c r="H26" s="258">
        <v>7.21</v>
      </c>
    </row>
    <row r="27" spans="1:8" s="5" customFormat="1">
      <c r="A27" s="114">
        <f>A26+1</f>
        <v>1212</v>
      </c>
      <c r="B27" s="34" t="s">
        <v>11</v>
      </c>
      <c r="C27" s="66"/>
      <c r="D27" s="276"/>
      <c r="E27" s="276">
        <f>C27*$D$10</f>
        <v>0</v>
      </c>
      <c r="F27" s="290">
        <v>0.85</v>
      </c>
      <c r="G27" s="277">
        <f>E27*F27</f>
        <v>0</v>
      </c>
      <c r="H27" s="258">
        <v>7.21</v>
      </c>
    </row>
    <row r="28" spans="1:8" s="5" customFormat="1">
      <c r="A28" s="114">
        <f>A27+1</f>
        <v>1213</v>
      </c>
      <c r="B28" s="34" t="s">
        <v>25</v>
      </c>
      <c r="C28" s="66"/>
      <c r="D28" s="276"/>
      <c r="E28" s="276">
        <f>C28*$D$10</f>
        <v>0</v>
      </c>
      <c r="F28" s="290">
        <v>0.85</v>
      </c>
      <c r="G28" s="277">
        <f>E28*F28</f>
        <v>0</v>
      </c>
      <c r="H28" s="258">
        <v>7.21</v>
      </c>
    </row>
    <row r="29" spans="1:8" s="5" customFormat="1">
      <c r="A29" s="114">
        <f>A28+1</f>
        <v>1214</v>
      </c>
      <c r="B29" s="34" t="s">
        <v>26</v>
      </c>
      <c r="C29" s="66"/>
      <c r="D29" s="276"/>
      <c r="E29" s="276">
        <f>C29*$D$10</f>
        <v>0</v>
      </c>
      <c r="F29" s="290">
        <v>0.85</v>
      </c>
      <c r="G29" s="277">
        <f>E29*F29</f>
        <v>0</v>
      </c>
      <c r="H29" s="258">
        <v>7.21</v>
      </c>
    </row>
    <row r="30" spans="1:8" s="5" customFormat="1">
      <c r="A30" s="89">
        <f>A25+1</f>
        <v>122</v>
      </c>
      <c r="B30" s="33" t="s">
        <v>27</v>
      </c>
      <c r="C30" s="66"/>
      <c r="D30" s="276"/>
      <c r="E30" s="276">
        <f>C30*$D$10</f>
        <v>0</v>
      </c>
      <c r="F30" s="290">
        <v>0.85</v>
      </c>
      <c r="G30" s="277">
        <f>E30*F30</f>
        <v>0</v>
      </c>
      <c r="H30" s="258">
        <v>7.21</v>
      </c>
    </row>
    <row r="31" spans="1:8" s="5" customFormat="1">
      <c r="A31" s="116">
        <f>A30+1</f>
        <v>123</v>
      </c>
      <c r="B31" s="38" t="s">
        <v>6</v>
      </c>
      <c r="C31" s="158">
        <f>SUM(C26:C30)</f>
        <v>0</v>
      </c>
      <c r="D31" s="158"/>
      <c r="E31" s="158">
        <f>SUM(E26:E30)</f>
        <v>0</v>
      </c>
      <c r="F31" s="152"/>
      <c r="G31" s="274">
        <f>SUM(G26:G30)</f>
        <v>0</v>
      </c>
      <c r="H31" s="258">
        <v>7.21</v>
      </c>
    </row>
    <row r="32" spans="1:8" ht="15.5">
      <c r="A32" s="40" t="s">
        <v>7</v>
      </c>
      <c r="B32" s="35"/>
      <c r="C32" s="68"/>
      <c r="D32" s="280"/>
      <c r="E32" s="280"/>
      <c r="F32" s="153"/>
      <c r="G32" s="291"/>
      <c r="H32" s="258"/>
    </row>
    <row r="33" spans="1:8">
      <c r="A33" s="91">
        <v>131</v>
      </c>
      <c r="B33" s="39" t="s">
        <v>28</v>
      </c>
      <c r="C33" s="70"/>
      <c r="D33" s="281"/>
      <c r="E33" s="281">
        <f>C33*$D$10</f>
        <v>0</v>
      </c>
      <c r="F33" s="292">
        <v>0.5</v>
      </c>
      <c r="G33" s="279">
        <f>E33*F33</f>
        <v>0</v>
      </c>
      <c r="H33" s="258">
        <v>7.23</v>
      </c>
    </row>
    <row r="34" spans="1:8">
      <c r="A34" s="89">
        <f>A33+1</f>
        <v>132</v>
      </c>
      <c r="B34" s="33" t="s">
        <v>8</v>
      </c>
      <c r="C34" s="66"/>
      <c r="D34" s="276"/>
      <c r="E34" s="276">
        <f>C34*$D$10</f>
        <v>0</v>
      </c>
      <c r="F34" s="293">
        <v>0.5</v>
      </c>
      <c r="G34" s="277">
        <f>E34*F34</f>
        <v>0</v>
      </c>
      <c r="H34" s="258">
        <v>7.23</v>
      </c>
    </row>
    <row r="35" spans="1:8">
      <c r="A35" s="116">
        <f>A34+1</f>
        <v>133</v>
      </c>
      <c r="B35" s="38" t="s">
        <v>29</v>
      </c>
      <c r="C35" s="158">
        <f>SUM(C33:C34)</f>
        <v>0</v>
      </c>
      <c r="D35" s="67"/>
      <c r="E35" s="158">
        <f>SUM(E33:E34)</f>
        <v>0</v>
      </c>
      <c r="F35" s="152"/>
      <c r="G35" s="274">
        <f>SUM(G33:G34)</f>
        <v>0</v>
      </c>
      <c r="H35" s="258"/>
    </row>
    <row r="36" spans="1:8" ht="15.5">
      <c r="A36" s="40" t="s">
        <v>133</v>
      </c>
      <c r="B36" s="35"/>
      <c r="C36" s="68"/>
      <c r="D36" s="68"/>
      <c r="E36" s="280"/>
      <c r="F36" s="157"/>
      <c r="G36" s="294"/>
      <c r="H36" s="258"/>
    </row>
    <row r="37" spans="1:8">
      <c r="A37" s="92">
        <v>141</v>
      </c>
      <c r="B37" s="357" t="s">
        <v>31</v>
      </c>
      <c r="C37" s="357"/>
      <c r="D37" s="357"/>
      <c r="E37" s="357"/>
      <c r="F37" s="357"/>
      <c r="G37" s="277">
        <f>MAX(G35-15/85*(G24+G31),G35-15/60*G24,0)</f>
        <v>0</v>
      </c>
      <c r="H37" s="258">
        <v>7.14</v>
      </c>
    </row>
    <row r="38" spans="1:8">
      <c r="A38" s="93">
        <f>A37+1</f>
        <v>142</v>
      </c>
      <c r="B38" s="358" t="s">
        <v>30</v>
      </c>
      <c r="C38" s="358"/>
      <c r="D38" s="358"/>
      <c r="E38" s="358"/>
      <c r="F38" s="358"/>
      <c r="G38" s="277">
        <f>MAX((G31+G35-2/3*G24),(G35-15/85*(G24+G31)),0)</f>
        <v>0</v>
      </c>
      <c r="H38" s="258">
        <v>7.14</v>
      </c>
    </row>
    <row r="39" spans="1:8" ht="15.5">
      <c r="A39" s="94">
        <f>A38+1</f>
        <v>143</v>
      </c>
      <c r="B39" s="28" t="s">
        <v>134</v>
      </c>
      <c r="C39" s="28"/>
      <c r="D39" s="28"/>
      <c r="E39" s="29"/>
      <c r="F39" s="29"/>
      <c r="G39" s="88">
        <f>G24+G31+G35-G37-G38</f>
        <v>0</v>
      </c>
      <c r="H39" s="258"/>
    </row>
    <row r="40" spans="1:8">
      <c r="A40" s="10"/>
      <c r="B40" s="11"/>
      <c r="C40" s="11"/>
      <c r="D40" s="11"/>
      <c r="E40" s="12"/>
      <c r="F40" s="11"/>
      <c r="G40" s="11"/>
    </row>
    <row r="41" spans="1:8">
      <c r="A41" s="5"/>
    </row>
    <row r="42" spans="1:8">
      <c r="A42" s="5"/>
    </row>
    <row r="43" spans="1:8">
      <c r="A43" s="5"/>
    </row>
    <row r="44" spans="1:8">
      <c r="A44" s="5"/>
    </row>
    <row r="45" spans="1:8">
      <c r="A45" s="5"/>
    </row>
    <row r="46" spans="1:8">
      <c r="A46" s="5"/>
    </row>
    <row r="47" spans="1:8">
      <c r="A47" s="5"/>
    </row>
    <row r="48" spans="1:8">
      <c r="A48" s="5"/>
    </row>
    <row r="49" spans="1:8" s="6" customFormat="1">
      <c r="A49" s="5"/>
      <c r="E49" s="5"/>
      <c r="F49" s="5"/>
      <c r="G49" s="5"/>
      <c r="H49" s="5"/>
    </row>
    <row r="50" spans="1:8" s="6" customFormat="1">
      <c r="A50" s="5"/>
      <c r="E50" s="5"/>
      <c r="F50" s="5"/>
      <c r="G50" s="5"/>
      <c r="H50" s="5"/>
    </row>
    <row r="51" spans="1:8" s="6" customFormat="1">
      <c r="A51" s="5"/>
      <c r="E51" s="5"/>
      <c r="F51" s="5"/>
      <c r="G51" s="5"/>
      <c r="H51" s="5"/>
    </row>
    <row r="52" spans="1:8" s="6" customFormat="1">
      <c r="A52" s="5"/>
      <c r="E52" s="5"/>
      <c r="F52" s="5"/>
      <c r="G52" s="5"/>
      <c r="H52" s="5"/>
    </row>
    <row r="53" spans="1:8" s="6" customFormat="1">
      <c r="A53" s="5"/>
      <c r="E53" s="5"/>
      <c r="F53" s="5"/>
      <c r="G53" s="5"/>
      <c r="H53" s="5"/>
    </row>
    <row r="54" spans="1:8" s="6" customFormat="1">
      <c r="A54" s="5"/>
      <c r="E54" s="5"/>
      <c r="F54" s="5"/>
      <c r="G54" s="5"/>
      <c r="H54" s="5"/>
    </row>
    <row r="55" spans="1:8" s="6" customFormat="1">
      <c r="A55" s="5"/>
      <c r="E55" s="5"/>
      <c r="F55" s="5"/>
      <c r="G55" s="5"/>
      <c r="H55" s="5"/>
    </row>
    <row r="56" spans="1:8" s="6" customFormat="1">
      <c r="A56" s="5"/>
      <c r="E56" s="5"/>
      <c r="F56" s="5"/>
      <c r="G56" s="5"/>
      <c r="H56" s="5"/>
    </row>
    <row r="57" spans="1:8" s="6" customFormat="1">
      <c r="A57" s="5"/>
      <c r="E57" s="5"/>
      <c r="F57" s="5"/>
      <c r="G57" s="5"/>
      <c r="H57" s="5"/>
    </row>
    <row r="58" spans="1:8" s="6" customFormat="1">
      <c r="A58" s="5"/>
      <c r="E58" s="5"/>
      <c r="F58" s="5"/>
      <c r="G58" s="5"/>
      <c r="H58" s="5"/>
    </row>
    <row r="59" spans="1:8" s="6" customFormat="1">
      <c r="A59" s="5"/>
      <c r="E59" s="5"/>
      <c r="F59" s="5"/>
      <c r="G59" s="5"/>
      <c r="H59" s="5"/>
    </row>
    <row r="60" spans="1:8" s="6" customFormat="1">
      <c r="A60" s="5"/>
      <c r="E60" s="5"/>
      <c r="F60" s="5"/>
      <c r="G60" s="5"/>
      <c r="H60" s="5"/>
    </row>
    <row r="61" spans="1:8" s="6" customFormat="1">
      <c r="A61" s="5"/>
      <c r="E61" s="5"/>
      <c r="F61" s="5"/>
      <c r="G61" s="5"/>
      <c r="H61" s="5"/>
    </row>
    <row r="62" spans="1:8" s="6" customFormat="1">
      <c r="A62" s="5"/>
      <c r="E62" s="5"/>
      <c r="F62" s="5"/>
      <c r="G62" s="5"/>
      <c r="H62" s="5"/>
    </row>
    <row r="63" spans="1:8" s="6" customFormat="1">
      <c r="A63" s="5"/>
      <c r="E63" s="5"/>
      <c r="F63" s="5"/>
      <c r="G63" s="5"/>
      <c r="H63" s="5"/>
    </row>
    <row r="64" spans="1:8" s="6" customFormat="1">
      <c r="A64" s="5"/>
      <c r="E64" s="5"/>
      <c r="F64" s="5"/>
      <c r="G64" s="5"/>
      <c r="H64" s="5"/>
    </row>
    <row r="65" spans="1:8" s="6" customFormat="1">
      <c r="A65" s="5"/>
      <c r="E65" s="5"/>
      <c r="F65" s="5"/>
      <c r="G65" s="5"/>
      <c r="H65" s="5"/>
    </row>
    <row r="66" spans="1:8" s="6" customFormat="1">
      <c r="A66" s="5"/>
      <c r="E66" s="5"/>
      <c r="F66" s="5"/>
      <c r="G66" s="5"/>
      <c r="H66" s="5"/>
    </row>
    <row r="67" spans="1:8" s="6" customFormat="1">
      <c r="A67" s="5"/>
      <c r="E67" s="5"/>
      <c r="F67" s="5"/>
      <c r="G67" s="5"/>
      <c r="H67" s="5"/>
    </row>
    <row r="68" spans="1:8" s="6" customFormat="1">
      <c r="A68" s="5"/>
      <c r="E68" s="5"/>
      <c r="F68" s="5"/>
      <c r="G68" s="5"/>
      <c r="H68" s="5"/>
    </row>
    <row r="69" spans="1:8" s="6" customFormat="1">
      <c r="A69" s="5"/>
      <c r="E69" s="5"/>
      <c r="F69" s="5"/>
      <c r="G69" s="5"/>
      <c r="H69" s="5"/>
    </row>
    <row r="70" spans="1:8" s="6" customFormat="1">
      <c r="A70" s="5"/>
      <c r="E70" s="5"/>
      <c r="F70" s="5"/>
      <c r="G70" s="5"/>
      <c r="H70" s="5"/>
    </row>
    <row r="71" spans="1:8" s="6" customFormat="1">
      <c r="A71" s="5"/>
      <c r="E71" s="5"/>
      <c r="F71" s="5"/>
      <c r="G71" s="5"/>
      <c r="H71" s="5"/>
    </row>
    <row r="72" spans="1:8" s="6" customFormat="1">
      <c r="A72" s="5"/>
      <c r="E72" s="5"/>
      <c r="F72" s="5"/>
      <c r="G72" s="5"/>
      <c r="H72" s="5"/>
    </row>
    <row r="73" spans="1:8" s="6" customFormat="1">
      <c r="A73" s="5"/>
      <c r="E73" s="5"/>
      <c r="F73" s="5"/>
      <c r="G73" s="5"/>
      <c r="H73" s="5"/>
    </row>
    <row r="74" spans="1:8" s="6" customFormat="1">
      <c r="A74" s="5"/>
      <c r="E74" s="5"/>
      <c r="F74" s="5"/>
      <c r="G74" s="5"/>
      <c r="H74" s="5"/>
    </row>
    <row r="75" spans="1:8" s="6" customFormat="1">
      <c r="A75" s="5"/>
      <c r="E75" s="5"/>
      <c r="F75" s="5"/>
      <c r="G75" s="5"/>
      <c r="H75" s="5"/>
    </row>
    <row r="76" spans="1:8" s="6" customFormat="1">
      <c r="A76" s="5"/>
      <c r="E76" s="5"/>
      <c r="F76" s="5"/>
      <c r="G76" s="5"/>
      <c r="H76" s="5"/>
    </row>
    <row r="77" spans="1:8" s="6" customFormat="1">
      <c r="A77" s="5"/>
      <c r="E77" s="5"/>
      <c r="F77" s="5"/>
      <c r="G77" s="5"/>
      <c r="H77" s="5"/>
    </row>
    <row r="78" spans="1:8" s="6" customFormat="1">
      <c r="A78" s="5"/>
      <c r="E78" s="5"/>
      <c r="F78" s="5"/>
      <c r="G78" s="5"/>
      <c r="H78" s="5"/>
    </row>
    <row r="79" spans="1:8" s="6" customFormat="1">
      <c r="A79" s="5"/>
      <c r="E79" s="5"/>
      <c r="F79" s="5"/>
      <c r="G79" s="5"/>
      <c r="H79" s="5"/>
    </row>
    <row r="80" spans="1:8" s="6" customFormat="1">
      <c r="A80" s="5"/>
      <c r="E80" s="5"/>
      <c r="F80" s="5"/>
      <c r="G80" s="5"/>
      <c r="H80" s="5"/>
    </row>
    <row r="81" spans="1:8" s="6" customFormat="1">
      <c r="A81" s="5"/>
      <c r="E81" s="5"/>
      <c r="F81" s="5"/>
      <c r="G81" s="5"/>
      <c r="H81" s="5"/>
    </row>
    <row r="82" spans="1:8" s="6" customFormat="1">
      <c r="A82" s="5"/>
      <c r="E82" s="5"/>
      <c r="F82" s="5"/>
      <c r="G82" s="5"/>
      <c r="H82" s="5"/>
    </row>
    <row r="83" spans="1:8" s="6" customFormat="1">
      <c r="A83" s="5"/>
      <c r="E83" s="5"/>
      <c r="F83" s="5"/>
      <c r="G83" s="5"/>
      <c r="H83" s="5"/>
    </row>
    <row r="84" spans="1:8" s="6" customFormat="1">
      <c r="A84" s="5"/>
      <c r="E84" s="5"/>
      <c r="F84" s="5"/>
      <c r="G84" s="5"/>
      <c r="H84" s="5"/>
    </row>
    <row r="85" spans="1:8" s="6" customFormat="1">
      <c r="A85" s="5"/>
      <c r="E85" s="5"/>
      <c r="F85" s="5"/>
      <c r="G85" s="5"/>
      <c r="H85" s="5"/>
    </row>
    <row r="86" spans="1:8" s="6" customFormat="1">
      <c r="A86" s="5"/>
      <c r="E86" s="5"/>
      <c r="F86" s="5"/>
      <c r="G86" s="5"/>
      <c r="H86" s="5"/>
    </row>
    <row r="87" spans="1:8" s="6" customFormat="1">
      <c r="A87" s="5"/>
      <c r="E87" s="5"/>
      <c r="F87" s="5"/>
      <c r="G87" s="5"/>
      <c r="H87" s="5"/>
    </row>
    <row r="88" spans="1:8" s="6" customFormat="1">
      <c r="A88" s="5"/>
      <c r="E88" s="5"/>
      <c r="F88" s="5"/>
      <c r="G88" s="5"/>
      <c r="H88" s="5"/>
    </row>
    <row r="89" spans="1:8" s="6" customFormat="1">
      <c r="A89" s="5"/>
      <c r="E89" s="5"/>
      <c r="F89" s="5"/>
      <c r="G89" s="5"/>
      <c r="H89" s="5"/>
    </row>
    <row r="90" spans="1:8" s="6" customFormat="1">
      <c r="A90" s="5"/>
      <c r="E90" s="5"/>
      <c r="F90" s="5"/>
      <c r="G90" s="5"/>
      <c r="H90" s="5"/>
    </row>
    <row r="91" spans="1:8" s="6" customFormat="1">
      <c r="A91" s="5"/>
      <c r="E91" s="5"/>
      <c r="F91" s="5"/>
      <c r="G91" s="5"/>
      <c r="H91" s="5"/>
    </row>
    <row r="92" spans="1:8" s="6" customFormat="1">
      <c r="A92" s="5"/>
      <c r="E92" s="5"/>
      <c r="F92" s="5"/>
      <c r="G92" s="5"/>
      <c r="H92" s="5"/>
    </row>
    <row r="93" spans="1:8" s="6" customFormat="1">
      <c r="A93" s="5"/>
      <c r="E93" s="5"/>
      <c r="F93" s="5"/>
      <c r="G93" s="5"/>
      <c r="H93" s="5"/>
    </row>
    <row r="94" spans="1:8" s="6" customFormat="1">
      <c r="A94" s="5"/>
      <c r="E94" s="5"/>
      <c r="F94" s="5"/>
      <c r="G94" s="5"/>
      <c r="H94" s="5"/>
    </row>
    <row r="95" spans="1:8" s="6" customFormat="1">
      <c r="A95" s="5"/>
      <c r="E95" s="5"/>
      <c r="F95" s="5"/>
      <c r="G95" s="5"/>
      <c r="H95" s="5"/>
    </row>
    <row r="96" spans="1:8" s="6" customFormat="1">
      <c r="A96" s="5"/>
      <c r="E96" s="5"/>
      <c r="F96" s="5"/>
      <c r="G96" s="5"/>
      <c r="H96" s="5"/>
    </row>
    <row r="97" spans="1:8" s="6" customFormat="1">
      <c r="A97" s="5"/>
      <c r="E97" s="5"/>
      <c r="F97" s="5"/>
      <c r="G97" s="5"/>
      <c r="H97" s="5"/>
    </row>
    <row r="98" spans="1:8" s="6" customFormat="1">
      <c r="A98" s="5"/>
      <c r="E98" s="5"/>
      <c r="F98" s="5"/>
      <c r="G98" s="5"/>
      <c r="H98" s="5"/>
    </row>
    <row r="99" spans="1:8" s="6" customFormat="1">
      <c r="A99" s="5"/>
      <c r="E99" s="5"/>
      <c r="F99" s="5"/>
      <c r="G99" s="5"/>
      <c r="H99" s="5"/>
    </row>
    <row r="100" spans="1:8" s="6" customFormat="1">
      <c r="A100" s="5"/>
      <c r="E100" s="5"/>
      <c r="F100" s="5"/>
      <c r="G100" s="5"/>
      <c r="H100" s="5"/>
    </row>
    <row r="101" spans="1:8" s="6" customFormat="1">
      <c r="A101" s="5"/>
      <c r="E101" s="5"/>
      <c r="F101" s="5"/>
      <c r="G101" s="5"/>
      <c r="H101" s="5"/>
    </row>
    <row r="102" spans="1:8" s="6" customFormat="1">
      <c r="A102" s="5"/>
      <c r="E102" s="5"/>
      <c r="F102" s="5"/>
      <c r="G102" s="5"/>
      <c r="H102" s="5"/>
    </row>
    <row r="103" spans="1:8" s="6" customFormat="1">
      <c r="A103" s="5"/>
      <c r="E103" s="5"/>
      <c r="F103" s="5"/>
      <c r="G103" s="5"/>
      <c r="H103" s="5"/>
    </row>
    <row r="104" spans="1:8" s="6" customFormat="1">
      <c r="A104" s="5"/>
      <c r="E104" s="5"/>
      <c r="F104" s="5"/>
      <c r="G104" s="5"/>
      <c r="H104" s="5"/>
    </row>
    <row r="105" spans="1:8" s="6" customFormat="1">
      <c r="A105" s="5"/>
      <c r="E105" s="5"/>
      <c r="F105" s="5"/>
      <c r="G105" s="5"/>
      <c r="H105" s="5"/>
    </row>
    <row r="106" spans="1:8" s="6" customFormat="1">
      <c r="A106" s="5"/>
      <c r="E106" s="5"/>
      <c r="F106" s="5"/>
      <c r="G106" s="5"/>
      <c r="H106" s="5"/>
    </row>
    <row r="107" spans="1:8" s="6" customFormat="1">
      <c r="A107" s="5"/>
      <c r="E107" s="5"/>
      <c r="F107" s="5"/>
      <c r="G107" s="5"/>
      <c r="H107" s="5"/>
    </row>
    <row r="108" spans="1:8" s="6" customFormat="1">
      <c r="A108" s="5"/>
      <c r="E108" s="5"/>
      <c r="F108" s="5"/>
      <c r="G108" s="5"/>
      <c r="H108" s="5"/>
    </row>
    <row r="109" spans="1:8" s="6" customFormat="1">
      <c r="A109" s="5"/>
      <c r="E109" s="5"/>
      <c r="F109" s="5"/>
      <c r="G109" s="5"/>
      <c r="H109" s="5"/>
    </row>
    <row r="110" spans="1:8" s="6" customFormat="1">
      <c r="A110" s="5"/>
      <c r="E110" s="5"/>
      <c r="F110" s="5"/>
      <c r="G110" s="5"/>
      <c r="H110" s="5"/>
    </row>
    <row r="111" spans="1:8" s="6" customFormat="1">
      <c r="A111" s="5"/>
      <c r="E111" s="5"/>
      <c r="F111" s="5"/>
      <c r="G111" s="5"/>
      <c r="H111" s="5"/>
    </row>
    <row r="112" spans="1:8" s="6" customFormat="1">
      <c r="A112" s="5"/>
      <c r="E112" s="5"/>
      <c r="F112" s="5"/>
      <c r="G112" s="5"/>
      <c r="H112" s="5"/>
    </row>
    <row r="113" spans="1:8" s="6" customFormat="1">
      <c r="A113" s="5"/>
      <c r="E113" s="5"/>
      <c r="F113" s="5"/>
      <c r="G113" s="5"/>
      <c r="H113" s="5"/>
    </row>
    <row r="114" spans="1:8" s="6" customFormat="1">
      <c r="A114" s="5"/>
      <c r="E114" s="5"/>
      <c r="F114" s="5"/>
      <c r="G114" s="5"/>
      <c r="H114" s="5"/>
    </row>
    <row r="115" spans="1:8" s="6" customFormat="1">
      <c r="A115" s="5"/>
      <c r="E115" s="5"/>
      <c r="F115" s="5"/>
      <c r="G115" s="5"/>
      <c r="H115" s="5"/>
    </row>
    <row r="116" spans="1:8" s="6" customFormat="1">
      <c r="A116" s="5"/>
      <c r="E116" s="5"/>
      <c r="F116" s="5"/>
      <c r="G116" s="5"/>
      <c r="H116" s="5"/>
    </row>
    <row r="117" spans="1:8" s="6" customFormat="1">
      <c r="A117" s="5"/>
      <c r="E117" s="5"/>
      <c r="F117" s="5"/>
      <c r="G117" s="5"/>
      <c r="H117" s="5"/>
    </row>
    <row r="118" spans="1:8" s="6" customFormat="1">
      <c r="A118" s="5"/>
      <c r="E118" s="5"/>
      <c r="F118" s="5"/>
      <c r="G118" s="5"/>
      <c r="H118" s="5"/>
    </row>
    <row r="119" spans="1:8" s="6" customFormat="1">
      <c r="A119" s="5"/>
      <c r="E119" s="5"/>
      <c r="F119" s="5"/>
      <c r="G119" s="5"/>
      <c r="H119" s="5"/>
    </row>
    <row r="120" spans="1:8" s="6" customFormat="1">
      <c r="A120" s="5"/>
      <c r="E120" s="5"/>
      <c r="F120" s="5"/>
      <c r="G120" s="5"/>
      <c r="H120" s="5"/>
    </row>
    <row r="121" spans="1:8" s="6" customFormat="1">
      <c r="A121" s="5"/>
      <c r="E121" s="5"/>
      <c r="F121" s="5"/>
      <c r="G121" s="5"/>
      <c r="H121" s="5"/>
    </row>
    <row r="122" spans="1:8" s="6" customFormat="1">
      <c r="A122" s="5"/>
      <c r="E122" s="5"/>
      <c r="F122" s="5"/>
      <c r="G122" s="5"/>
      <c r="H122" s="5"/>
    </row>
    <row r="123" spans="1:8" s="6" customFormat="1">
      <c r="A123" s="5"/>
      <c r="E123" s="5"/>
      <c r="F123" s="5"/>
      <c r="G123" s="5"/>
      <c r="H123" s="5"/>
    </row>
    <row r="124" spans="1:8" s="6" customFormat="1">
      <c r="A124" s="5"/>
      <c r="E124" s="5"/>
      <c r="F124" s="5"/>
      <c r="G124" s="5"/>
      <c r="H124" s="5"/>
    </row>
    <row r="125" spans="1:8" s="6" customFormat="1">
      <c r="A125" s="5"/>
      <c r="E125" s="5"/>
      <c r="F125" s="5"/>
      <c r="G125" s="5"/>
      <c r="H125" s="5"/>
    </row>
    <row r="126" spans="1:8" s="6" customFormat="1">
      <c r="A126" s="5"/>
      <c r="E126" s="5"/>
      <c r="F126" s="5"/>
      <c r="G126" s="5"/>
      <c r="H126" s="5"/>
    </row>
    <row r="127" spans="1:8" s="6" customFormat="1">
      <c r="A127" s="5"/>
      <c r="E127" s="5"/>
      <c r="F127" s="5"/>
      <c r="G127" s="5"/>
      <c r="H127" s="5"/>
    </row>
    <row r="128" spans="1:8" s="6" customFormat="1">
      <c r="A128" s="5"/>
      <c r="E128" s="5"/>
      <c r="F128" s="5"/>
      <c r="G128" s="5"/>
      <c r="H128" s="5"/>
    </row>
    <row r="129" spans="1:8" s="6" customFormat="1">
      <c r="A129" s="5"/>
      <c r="E129" s="5"/>
      <c r="F129" s="5"/>
      <c r="G129" s="5"/>
      <c r="H129" s="5"/>
    </row>
    <row r="130" spans="1:8" s="6" customFormat="1">
      <c r="A130" s="5"/>
      <c r="E130" s="5"/>
      <c r="F130" s="5"/>
      <c r="G130" s="5"/>
      <c r="H130" s="5"/>
    </row>
    <row r="131" spans="1:8" s="6" customFormat="1">
      <c r="A131" s="5"/>
      <c r="E131" s="5"/>
      <c r="F131" s="5"/>
      <c r="G131" s="5"/>
      <c r="H131" s="5"/>
    </row>
    <row r="132" spans="1:8" s="6" customFormat="1">
      <c r="A132" s="5"/>
      <c r="E132" s="5"/>
      <c r="F132" s="5"/>
      <c r="G132" s="5"/>
      <c r="H132" s="5"/>
    </row>
    <row r="133" spans="1:8" s="6" customFormat="1">
      <c r="A133" s="5"/>
      <c r="E133" s="5"/>
      <c r="F133" s="5"/>
      <c r="G133" s="5"/>
      <c r="H133" s="5"/>
    </row>
    <row r="134" spans="1:8" s="6" customFormat="1">
      <c r="A134" s="5"/>
      <c r="E134" s="5"/>
      <c r="F134" s="5"/>
      <c r="G134" s="5"/>
      <c r="H134" s="5"/>
    </row>
    <row r="135" spans="1:8" s="6" customFormat="1">
      <c r="A135" s="5"/>
      <c r="E135" s="5"/>
      <c r="F135" s="5"/>
      <c r="G135" s="5"/>
      <c r="H135" s="5"/>
    </row>
    <row r="136" spans="1:8" s="6" customFormat="1">
      <c r="A136" s="5"/>
      <c r="E136" s="5"/>
      <c r="F136" s="5"/>
      <c r="G136" s="5"/>
      <c r="H136" s="5"/>
    </row>
    <row r="137" spans="1:8" s="6" customFormat="1">
      <c r="A137" s="5"/>
      <c r="E137" s="5"/>
      <c r="F137" s="5"/>
      <c r="G137" s="5"/>
      <c r="H137" s="5"/>
    </row>
    <row r="138" spans="1:8" s="6" customFormat="1">
      <c r="A138" s="5"/>
      <c r="E138" s="5"/>
      <c r="F138" s="5"/>
      <c r="G138" s="5"/>
      <c r="H138" s="5"/>
    </row>
    <row r="139" spans="1:8" s="6" customFormat="1">
      <c r="A139" s="5"/>
      <c r="E139" s="5"/>
      <c r="F139" s="5"/>
      <c r="G139" s="5"/>
      <c r="H139" s="5"/>
    </row>
    <row r="140" spans="1:8" s="6" customFormat="1">
      <c r="A140" s="5"/>
      <c r="E140" s="5"/>
      <c r="F140" s="5"/>
      <c r="G140" s="5"/>
      <c r="H140" s="5"/>
    </row>
    <row r="141" spans="1:8" s="6" customFormat="1">
      <c r="A141" s="5"/>
      <c r="E141" s="5"/>
      <c r="F141" s="5"/>
      <c r="G141" s="5"/>
      <c r="H141" s="5"/>
    </row>
    <row r="142" spans="1:8" s="6" customFormat="1">
      <c r="A142" s="5"/>
      <c r="E142" s="5"/>
      <c r="F142" s="5"/>
      <c r="G142" s="5"/>
      <c r="H142" s="5"/>
    </row>
    <row r="143" spans="1:8" s="6" customFormat="1">
      <c r="A143" s="5"/>
      <c r="E143" s="5"/>
      <c r="F143" s="5"/>
      <c r="G143" s="5"/>
      <c r="H143" s="5"/>
    </row>
    <row r="144" spans="1:8" s="6" customFormat="1">
      <c r="A144" s="5"/>
      <c r="E144" s="5"/>
      <c r="F144" s="5"/>
      <c r="G144" s="5"/>
      <c r="H144" s="5"/>
    </row>
    <row r="145" spans="1:8" s="6" customFormat="1">
      <c r="A145" s="5"/>
      <c r="E145" s="5"/>
      <c r="F145" s="5"/>
      <c r="G145" s="5"/>
      <c r="H145" s="5"/>
    </row>
    <row r="146" spans="1:8" s="6" customFormat="1">
      <c r="A146" s="5"/>
      <c r="E146" s="5"/>
      <c r="F146" s="5"/>
      <c r="G146" s="5"/>
      <c r="H146" s="5"/>
    </row>
    <row r="147" spans="1:8" s="6" customFormat="1">
      <c r="A147" s="5"/>
      <c r="E147" s="5"/>
      <c r="F147" s="5"/>
      <c r="G147" s="5"/>
      <c r="H147" s="5"/>
    </row>
    <row r="148" spans="1:8" s="6" customFormat="1">
      <c r="A148" s="5"/>
      <c r="E148" s="5"/>
      <c r="F148" s="5"/>
      <c r="G148" s="5"/>
      <c r="H148" s="5"/>
    </row>
    <row r="149" spans="1:8" s="6" customFormat="1">
      <c r="A149" s="5"/>
      <c r="E149" s="5"/>
      <c r="F149" s="5"/>
      <c r="G149" s="5"/>
      <c r="H149" s="5"/>
    </row>
    <row r="150" spans="1:8" s="6" customFormat="1">
      <c r="A150" s="5"/>
      <c r="E150" s="5"/>
      <c r="F150" s="5"/>
      <c r="G150" s="5"/>
      <c r="H150" s="5"/>
    </row>
    <row r="151" spans="1:8" s="6" customFormat="1">
      <c r="A151" s="5"/>
      <c r="E151" s="5"/>
      <c r="F151" s="5"/>
      <c r="G151" s="5"/>
      <c r="H151" s="5"/>
    </row>
    <row r="152" spans="1:8" s="6" customFormat="1">
      <c r="A152" s="5"/>
      <c r="E152" s="5"/>
      <c r="F152" s="5"/>
      <c r="G152" s="5"/>
      <c r="H152" s="5"/>
    </row>
    <row r="153" spans="1:8" s="6" customFormat="1">
      <c r="A153" s="5"/>
      <c r="E153" s="5"/>
      <c r="F153" s="5"/>
      <c r="G153" s="5"/>
      <c r="H153" s="5"/>
    </row>
    <row r="154" spans="1:8" s="6" customFormat="1">
      <c r="A154" s="5"/>
      <c r="E154" s="5"/>
      <c r="F154" s="5"/>
      <c r="G154" s="5"/>
      <c r="H154" s="5"/>
    </row>
    <row r="155" spans="1:8" s="6" customFormat="1">
      <c r="A155" s="5"/>
      <c r="E155" s="5"/>
      <c r="F155" s="5"/>
      <c r="G155" s="5"/>
      <c r="H155" s="5"/>
    </row>
    <row r="156" spans="1:8" s="6" customFormat="1">
      <c r="A156" s="5"/>
      <c r="E156" s="5"/>
      <c r="F156" s="5"/>
      <c r="G156" s="5"/>
      <c r="H156" s="5"/>
    </row>
    <row r="157" spans="1:8" s="6" customFormat="1">
      <c r="A157" s="5"/>
      <c r="E157" s="5"/>
      <c r="F157" s="5"/>
      <c r="G157" s="5"/>
      <c r="H157" s="5"/>
    </row>
    <row r="158" spans="1:8" s="6" customFormat="1">
      <c r="A158" s="5"/>
      <c r="E158" s="5"/>
      <c r="F158" s="5"/>
      <c r="G158" s="5"/>
      <c r="H158" s="5"/>
    </row>
    <row r="159" spans="1:8" s="6" customFormat="1">
      <c r="A159" s="5"/>
      <c r="E159" s="5"/>
      <c r="F159" s="5"/>
      <c r="G159" s="5"/>
      <c r="H159" s="5"/>
    </row>
    <row r="160" spans="1:8" s="6" customFormat="1">
      <c r="A160" s="5"/>
      <c r="E160" s="5"/>
      <c r="F160" s="5"/>
      <c r="G160" s="5"/>
      <c r="H160" s="5"/>
    </row>
    <row r="161" spans="1:8" s="6" customFormat="1">
      <c r="A161" s="5"/>
      <c r="E161" s="5"/>
      <c r="F161" s="5"/>
      <c r="G161" s="5"/>
      <c r="H161" s="5"/>
    </row>
    <row r="162" spans="1:8" s="6" customFormat="1">
      <c r="A162" s="5"/>
      <c r="E162" s="5"/>
      <c r="F162" s="5"/>
      <c r="G162" s="5"/>
      <c r="H162" s="5"/>
    </row>
    <row r="163" spans="1:8" s="6" customFormat="1">
      <c r="A163" s="5"/>
      <c r="E163" s="5"/>
      <c r="F163" s="5"/>
      <c r="G163" s="5"/>
      <c r="H163" s="5"/>
    </row>
    <row r="164" spans="1:8" s="6" customFormat="1">
      <c r="A164" s="5"/>
      <c r="E164" s="5"/>
      <c r="F164" s="5"/>
      <c r="G164" s="5"/>
      <c r="H164" s="5"/>
    </row>
    <row r="165" spans="1:8" s="6" customFormat="1">
      <c r="A165" s="5"/>
      <c r="E165" s="5"/>
      <c r="F165" s="5"/>
      <c r="G165" s="5"/>
      <c r="H165" s="5"/>
    </row>
    <row r="166" spans="1:8" s="6" customFormat="1">
      <c r="A166" s="5"/>
      <c r="E166" s="5"/>
      <c r="F166" s="5"/>
      <c r="G166" s="5"/>
      <c r="H166" s="5"/>
    </row>
    <row r="167" spans="1:8" s="6" customFormat="1">
      <c r="A167" s="5"/>
      <c r="E167" s="5"/>
      <c r="F167" s="5"/>
      <c r="G167" s="5"/>
      <c r="H167" s="5"/>
    </row>
    <row r="168" spans="1:8" s="6" customFormat="1">
      <c r="A168" s="5"/>
      <c r="E168" s="5"/>
      <c r="F168" s="5"/>
      <c r="G168" s="5"/>
      <c r="H168" s="5"/>
    </row>
  </sheetData>
  <sheetProtection algorithmName="SHA-512" hashValue="8YWLUJOM0KWTP3LlXjAxVW3LlzvYvY/1fVn0RtjiDx1qcOAsXoqpJIDioB7kCmk7GBFJyGNNHxKiUXe+wngtuQ==" saltValue="0/P4S6qTHBNckUUhEoVAjQ==" spinCount="100000" sheet="1" objects="1" scenarios="1"/>
  <mergeCells count="2">
    <mergeCell ref="B37:F37"/>
    <mergeCell ref="B38:F38"/>
  </mergeCells>
  <dataValidations count="1">
    <dataValidation type="list" allowBlank="1" showInputMessage="1" showErrorMessage="1" sqref="D2">
      <formula1>"USD, CAD, GBP, EUR, XCD, BBD, JMD, GYD, DKK, INR, JPY, SEK, CHF"</formula1>
    </dataValidation>
  </dataValidations>
  <pageMargins left="0.7" right="0.7" top="0.75" bottom="0.75" header="0.3" footer="0.3"/>
  <pageSetup paperSize="8"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zoomScaleNormal="100" workbookViewId="0"/>
  </sheetViews>
  <sheetFormatPr defaultColWidth="8.81640625" defaultRowHeight="14.5"/>
  <cols>
    <col min="1" max="1" width="11.453125" customWidth="1"/>
    <col min="2" max="2" width="62.26953125" customWidth="1"/>
    <col min="3" max="3" width="18.1796875" customWidth="1"/>
    <col min="4" max="4" width="13" customWidth="1"/>
    <col min="5" max="5" width="14.81640625" customWidth="1"/>
    <col min="6" max="6" width="14.453125" customWidth="1"/>
    <col min="7" max="7" width="12.26953125" customWidth="1"/>
    <col min="8" max="8" width="11.54296875" customWidth="1"/>
    <col min="9" max="9" width="12.54296875" customWidth="1"/>
  </cols>
  <sheetData>
    <row r="1" spans="1:8" ht="23.5">
      <c r="A1" s="3" t="s">
        <v>160</v>
      </c>
    </row>
    <row r="2" spans="1:8" ht="38">
      <c r="A2" s="3" t="s">
        <v>209</v>
      </c>
      <c r="C2" s="299" t="s">
        <v>203</v>
      </c>
      <c r="D2" s="302">
        <f>'9. HQLA-SC1'!D2</f>
        <v>0</v>
      </c>
    </row>
    <row r="3" spans="1:8">
      <c r="A3" s="4" t="s">
        <v>169</v>
      </c>
    </row>
    <row r="4" spans="1:8">
      <c r="A4" s="4" t="s">
        <v>135</v>
      </c>
    </row>
    <row r="5" spans="1:8" ht="15.5">
      <c r="A5" s="1" t="s">
        <v>13</v>
      </c>
    </row>
    <row r="8" spans="1:8" ht="21">
      <c r="A8" s="2" t="s">
        <v>32</v>
      </c>
    </row>
    <row r="9" spans="1:8" ht="80" customHeight="1">
      <c r="A9" s="46" t="s">
        <v>2</v>
      </c>
      <c r="B9" s="47" t="s">
        <v>14</v>
      </c>
      <c r="C9" s="48" t="s">
        <v>167</v>
      </c>
      <c r="D9" s="45" t="s">
        <v>166</v>
      </c>
      <c r="E9" s="45" t="s">
        <v>168</v>
      </c>
      <c r="F9" s="45" t="s">
        <v>35</v>
      </c>
      <c r="G9" s="45" t="s">
        <v>40</v>
      </c>
      <c r="H9" s="261" t="s">
        <v>174</v>
      </c>
    </row>
    <row r="10" spans="1:8" ht="15.5">
      <c r="A10" s="125"/>
      <c r="B10" s="125"/>
      <c r="C10" s="126"/>
      <c r="D10" s="271"/>
      <c r="E10" s="126"/>
      <c r="F10" s="126"/>
      <c r="G10" s="126"/>
      <c r="H10" s="185"/>
    </row>
    <row r="11" spans="1:8" ht="15.5">
      <c r="A11" s="30" t="s">
        <v>33</v>
      </c>
      <c r="B11" s="25"/>
      <c r="C11" s="25"/>
      <c r="D11" s="25"/>
      <c r="E11" s="25"/>
      <c r="F11" s="25"/>
      <c r="G11" s="25"/>
      <c r="H11" s="262"/>
    </row>
    <row r="12" spans="1:8" ht="29.25" customHeight="1">
      <c r="A12" s="95">
        <v>211</v>
      </c>
      <c r="B12" s="27" t="s">
        <v>41</v>
      </c>
      <c r="C12" s="243"/>
      <c r="D12" s="57"/>
      <c r="E12" s="57">
        <f>C12*$D$10</f>
        <v>0</v>
      </c>
      <c r="F12" s="43">
        <v>0</v>
      </c>
      <c r="G12" s="58">
        <f>E12*F12</f>
        <v>0</v>
      </c>
      <c r="H12" s="262">
        <v>8.17</v>
      </c>
    </row>
    <row r="13" spans="1:8" ht="15.5">
      <c r="A13" s="97">
        <v>212</v>
      </c>
      <c r="B13" s="51" t="s">
        <v>34</v>
      </c>
      <c r="C13" s="78"/>
      <c r="D13" s="78"/>
      <c r="E13" s="78"/>
      <c r="F13" s="100" t="s">
        <v>9</v>
      </c>
      <c r="G13" s="58"/>
      <c r="H13" s="262"/>
    </row>
    <row r="14" spans="1:8">
      <c r="A14" s="98">
        <v>2121</v>
      </c>
      <c r="B14" s="26" t="s">
        <v>146</v>
      </c>
      <c r="C14" s="244"/>
      <c r="D14" s="78"/>
      <c r="E14" s="78">
        <f t="shared" ref="E14:E19" si="0">C14*$D$10</f>
        <v>0</v>
      </c>
      <c r="F14" s="44">
        <v>0.05</v>
      </c>
      <c r="G14" s="58">
        <f t="shared" ref="G14:G19" si="1">E14*F14</f>
        <v>0</v>
      </c>
      <c r="H14" s="262">
        <v>8.6</v>
      </c>
    </row>
    <row r="15" spans="1:8">
      <c r="A15" s="98">
        <f>A14+1</f>
        <v>2122</v>
      </c>
      <c r="B15" s="26" t="s">
        <v>152</v>
      </c>
      <c r="C15" s="244"/>
      <c r="D15" s="78"/>
      <c r="E15" s="78">
        <f t="shared" si="0"/>
        <v>0</v>
      </c>
      <c r="F15" s="44">
        <v>0.05</v>
      </c>
      <c r="G15" s="58">
        <f t="shared" si="1"/>
        <v>0</v>
      </c>
      <c r="H15" s="262">
        <v>8.6</v>
      </c>
    </row>
    <row r="16" spans="1:8">
      <c r="A16" s="98">
        <f>A15+1</f>
        <v>2123</v>
      </c>
      <c r="B16" s="26" t="s">
        <v>147</v>
      </c>
      <c r="C16" s="244"/>
      <c r="D16" s="78"/>
      <c r="E16" s="78">
        <f t="shared" si="0"/>
        <v>0</v>
      </c>
      <c r="F16" s="44">
        <v>0.05</v>
      </c>
      <c r="G16" s="58">
        <f t="shared" si="1"/>
        <v>0</v>
      </c>
      <c r="H16" s="262">
        <v>8.6</v>
      </c>
    </row>
    <row r="17" spans="1:8">
      <c r="A17" s="98">
        <f>A16+1</f>
        <v>2124</v>
      </c>
      <c r="B17" s="26" t="s">
        <v>153</v>
      </c>
      <c r="C17" s="244"/>
      <c r="D17" s="78"/>
      <c r="E17" s="78">
        <f t="shared" si="0"/>
        <v>0</v>
      </c>
      <c r="F17" s="44">
        <v>0.05</v>
      </c>
      <c r="G17" s="58">
        <f t="shared" si="1"/>
        <v>0</v>
      </c>
      <c r="H17" s="262">
        <v>8.6</v>
      </c>
    </row>
    <row r="18" spans="1:8">
      <c r="A18" s="98">
        <f>A17+1</f>
        <v>2125</v>
      </c>
      <c r="B18" s="26" t="s">
        <v>148</v>
      </c>
      <c r="C18" s="244"/>
      <c r="D18" s="78"/>
      <c r="E18" s="78">
        <f t="shared" si="0"/>
        <v>0</v>
      </c>
      <c r="F18" s="44">
        <v>0.05</v>
      </c>
      <c r="G18" s="58">
        <f t="shared" si="1"/>
        <v>0</v>
      </c>
      <c r="H18" s="262">
        <v>8.6</v>
      </c>
    </row>
    <row r="19" spans="1:8">
      <c r="A19" s="98">
        <f>A18+1</f>
        <v>2126</v>
      </c>
      <c r="B19" s="26" t="s">
        <v>154</v>
      </c>
      <c r="C19" s="244"/>
      <c r="D19" s="78"/>
      <c r="E19" s="78">
        <f t="shared" si="0"/>
        <v>0</v>
      </c>
      <c r="F19" s="44">
        <v>0.05</v>
      </c>
      <c r="G19" s="58">
        <f t="shared" si="1"/>
        <v>0</v>
      </c>
      <c r="H19" s="262">
        <v>8.6</v>
      </c>
    </row>
    <row r="20" spans="1:8" ht="15.5">
      <c r="A20" s="97">
        <f>A13+1</f>
        <v>213</v>
      </c>
      <c r="B20" s="51" t="s">
        <v>36</v>
      </c>
      <c r="C20" s="79"/>
      <c r="D20" s="79"/>
      <c r="E20" s="79"/>
      <c r="F20" s="44"/>
      <c r="G20" s="73"/>
      <c r="H20" s="262"/>
    </row>
    <row r="21" spans="1:8">
      <c r="A21" s="99">
        <v>2131</v>
      </c>
      <c r="B21" s="26" t="s">
        <v>149</v>
      </c>
      <c r="C21" s="245"/>
      <c r="D21" s="79"/>
      <c r="E21" s="79">
        <f t="shared" ref="E21:E26" si="2">C21*$D$10</f>
        <v>0</v>
      </c>
      <c r="F21" s="44">
        <v>0.1</v>
      </c>
      <c r="G21" s="73">
        <f t="shared" ref="G21:G26" si="3">E21*F21</f>
        <v>0</v>
      </c>
      <c r="H21" s="262">
        <v>8.6</v>
      </c>
    </row>
    <row r="22" spans="1:8">
      <c r="A22" s="99">
        <f>A21+1</f>
        <v>2132</v>
      </c>
      <c r="B22" s="26" t="s">
        <v>37</v>
      </c>
      <c r="C22" s="246"/>
      <c r="D22" s="127"/>
      <c r="E22" s="127">
        <f t="shared" si="2"/>
        <v>0</v>
      </c>
      <c r="F22" s="44">
        <v>0.1</v>
      </c>
      <c r="G22" s="73">
        <f t="shared" si="3"/>
        <v>0</v>
      </c>
      <c r="H22" s="262">
        <v>8.6</v>
      </c>
    </row>
    <row r="23" spans="1:8">
      <c r="A23" s="99">
        <f>A22+1</f>
        <v>2133</v>
      </c>
      <c r="B23" s="26" t="s">
        <v>150</v>
      </c>
      <c r="C23" s="246"/>
      <c r="D23" s="127"/>
      <c r="E23" s="127">
        <f t="shared" si="2"/>
        <v>0</v>
      </c>
      <c r="F23" s="44">
        <v>0.1</v>
      </c>
      <c r="G23" s="73">
        <f t="shared" si="3"/>
        <v>0</v>
      </c>
      <c r="H23" s="262">
        <v>8.6</v>
      </c>
    </row>
    <row r="24" spans="1:8">
      <c r="A24" s="99">
        <f>A23+1</f>
        <v>2134</v>
      </c>
      <c r="B24" s="26" t="s">
        <v>151</v>
      </c>
      <c r="C24" s="246"/>
      <c r="D24" s="127"/>
      <c r="E24" s="127">
        <f t="shared" si="2"/>
        <v>0</v>
      </c>
      <c r="F24" s="44">
        <v>0.1</v>
      </c>
      <c r="G24" s="73">
        <f t="shared" si="3"/>
        <v>0</v>
      </c>
      <c r="H24" s="262">
        <v>8.6</v>
      </c>
    </row>
    <row r="25" spans="1:8">
      <c r="A25" s="99">
        <f>A24+1</f>
        <v>2135</v>
      </c>
      <c r="B25" s="26" t="s">
        <v>155</v>
      </c>
      <c r="C25" s="246"/>
      <c r="D25" s="127"/>
      <c r="E25" s="127">
        <f t="shared" si="2"/>
        <v>0</v>
      </c>
      <c r="F25" s="44">
        <v>0.1</v>
      </c>
      <c r="G25" s="73">
        <f t="shared" si="3"/>
        <v>0</v>
      </c>
      <c r="H25" s="262">
        <v>8.6</v>
      </c>
    </row>
    <row r="26" spans="1:8">
      <c r="A26" s="99">
        <f>A25+1</f>
        <v>2136</v>
      </c>
      <c r="B26" s="42" t="s">
        <v>156</v>
      </c>
      <c r="C26" s="247"/>
      <c r="D26" s="128"/>
      <c r="E26" s="128">
        <f t="shared" si="2"/>
        <v>0</v>
      </c>
      <c r="F26" s="101">
        <v>0.1</v>
      </c>
      <c r="G26" s="85">
        <f t="shared" si="3"/>
        <v>0</v>
      </c>
      <c r="H26" s="262">
        <v>8.6</v>
      </c>
    </row>
    <row r="27" spans="1:8" ht="15.5">
      <c r="A27" s="94">
        <f>A20+1</f>
        <v>214</v>
      </c>
      <c r="B27" s="28" t="s">
        <v>38</v>
      </c>
      <c r="C27" s="71">
        <f>C12+SUM(C14:C19)+SUM(C21:C26)</f>
        <v>0</v>
      </c>
      <c r="D27" s="71"/>
      <c r="E27" s="71">
        <f>SUM(E12:E26)</f>
        <v>0</v>
      </c>
      <c r="F27" s="29"/>
      <c r="G27" s="59">
        <f>SUM(G12:G26)</f>
        <v>0</v>
      </c>
      <c r="H27" s="262"/>
    </row>
    <row r="28" spans="1:8" ht="15.5">
      <c r="A28" s="30" t="s">
        <v>63</v>
      </c>
      <c r="B28" s="25"/>
      <c r="C28" s="80"/>
      <c r="D28" s="80"/>
      <c r="E28" s="80"/>
      <c r="F28" s="25"/>
      <c r="G28" s="60"/>
      <c r="H28" s="262"/>
    </row>
    <row r="29" spans="1:8" ht="15.5">
      <c r="A29" s="13" t="s">
        <v>53</v>
      </c>
      <c r="B29" s="14" t="s">
        <v>42</v>
      </c>
      <c r="C29" s="81"/>
      <c r="D29" s="81"/>
      <c r="E29" s="81"/>
      <c r="F29" s="102"/>
      <c r="G29" s="74"/>
      <c r="H29" s="262"/>
    </row>
    <row r="30" spans="1:8" ht="15.5">
      <c r="A30" s="97">
        <v>221</v>
      </c>
      <c r="B30" s="15" t="s">
        <v>43</v>
      </c>
      <c r="C30" s="78"/>
      <c r="D30" s="78"/>
      <c r="E30" s="78"/>
      <c r="F30" s="44"/>
      <c r="G30" s="58"/>
      <c r="H30" s="262"/>
    </row>
    <row r="31" spans="1:8">
      <c r="A31" s="99">
        <v>2211</v>
      </c>
      <c r="B31" s="26" t="s">
        <v>146</v>
      </c>
      <c r="C31" s="244"/>
      <c r="D31" s="78"/>
      <c r="E31" s="78">
        <f t="shared" ref="E31:E36" si="4">C31*$D$10</f>
        <v>0</v>
      </c>
      <c r="F31" s="44">
        <v>0.05</v>
      </c>
      <c r="G31" s="58">
        <f t="shared" ref="G31:G36" si="5">E31*F31</f>
        <v>0</v>
      </c>
      <c r="H31" s="262">
        <v>8.23</v>
      </c>
    </row>
    <row r="32" spans="1:8">
      <c r="A32" s="99">
        <f>A31+1</f>
        <v>2212</v>
      </c>
      <c r="B32" s="26" t="s">
        <v>152</v>
      </c>
      <c r="C32" s="244"/>
      <c r="D32" s="78"/>
      <c r="E32" s="78">
        <f t="shared" si="4"/>
        <v>0</v>
      </c>
      <c r="F32" s="44">
        <v>0.05</v>
      </c>
      <c r="G32" s="58">
        <f t="shared" si="5"/>
        <v>0</v>
      </c>
      <c r="H32" s="262">
        <v>8.23</v>
      </c>
    </row>
    <row r="33" spans="1:8">
      <c r="A33" s="99">
        <f>A32+1</f>
        <v>2213</v>
      </c>
      <c r="B33" s="26" t="s">
        <v>147</v>
      </c>
      <c r="C33" s="244"/>
      <c r="D33" s="78"/>
      <c r="E33" s="78">
        <f t="shared" si="4"/>
        <v>0</v>
      </c>
      <c r="F33" s="44">
        <v>0.05</v>
      </c>
      <c r="G33" s="58">
        <f t="shared" si="5"/>
        <v>0</v>
      </c>
      <c r="H33" s="262">
        <v>8.23</v>
      </c>
    </row>
    <row r="34" spans="1:8">
      <c r="A34" s="99">
        <f>A33+1</f>
        <v>2214</v>
      </c>
      <c r="B34" s="26" t="s">
        <v>153</v>
      </c>
      <c r="C34" s="244"/>
      <c r="D34" s="78"/>
      <c r="E34" s="78">
        <f t="shared" si="4"/>
        <v>0</v>
      </c>
      <c r="F34" s="44">
        <v>0.05</v>
      </c>
      <c r="G34" s="58">
        <f t="shared" si="5"/>
        <v>0</v>
      </c>
      <c r="H34" s="262">
        <v>8.23</v>
      </c>
    </row>
    <row r="35" spans="1:8">
      <c r="A35" s="99">
        <f>A34+1</f>
        <v>2215</v>
      </c>
      <c r="B35" s="26" t="s">
        <v>148</v>
      </c>
      <c r="C35" s="244"/>
      <c r="D35" s="78"/>
      <c r="E35" s="78">
        <f t="shared" si="4"/>
        <v>0</v>
      </c>
      <c r="F35" s="44">
        <v>0.05</v>
      </c>
      <c r="G35" s="58">
        <f t="shared" si="5"/>
        <v>0</v>
      </c>
      <c r="H35" s="262">
        <v>8.23</v>
      </c>
    </row>
    <row r="36" spans="1:8">
      <c r="A36" s="99">
        <f>A35+1</f>
        <v>2216</v>
      </c>
      <c r="B36" s="26" t="s">
        <v>154</v>
      </c>
      <c r="C36" s="244"/>
      <c r="D36" s="78"/>
      <c r="E36" s="78">
        <f t="shared" si="4"/>
        <v>0</v>
      </c>
      <c r="F36" s="44">
        <v>0.05</v>
      </c>
      <c r="G36" s="58">
        <f t="shared" si="5"/>
        <v>0</v>
      </c>
      <c r="H36" s="262">
        <v>8.23</v>
      </c>
    </row>
    <row r="37" spans="1:8" ht="15.5">
      <c r="A37" s="97">
        <f>A30+1</f>
        <v>222</v>
      </c>
      <c r="B37" s="15" t="s">
        <v>44</v>
      </c>
      <c r="C37" s="78"/>
      <c r="D37" s="78"/>
      <c r="E37" s="78"/>
      <c r="F37" s="44"/>
      <c r="G37" s="58"/>
      <c r="H37" s="262"/>
    </row>
    <row r="38" spans="1:8">
      <c r="A38" s="99">
        <v>2221</v>
      </c>
      <c r="B38" s="26" t="s">
        <v>149</v>
      </c>
      <c r="C38" s="244"/>
      <c r="D38" s="78"/>
      <c r="E38" s="78">
        <f t="shared" ref="E38:E44" si="6">C38*$D$10</f>
        <v>0</v>
      </c>
      <c r="F38" s="44">
        <v>0.1</v>
      </c>
      <c r="G38" s="58">
        <f t="shared" ref="G38:G51" si="7">E38*F38</f>
        <v>0</v>
      </c>
      <c r="H38" s="262">
        <v>8.23</v>
      </c>
    </row>
    <row r="39" spans="1:8">
      <c r="A39" s="99">
        <f>A38+1</f>
        <v>2222</v>
      </c>
      <c r="B39" s="26" t="s">
        <v>37</v>
      </c>
      <c r="C39" s="244"/>
      <c r="D39" s="78"/>
      <c r="E39" s="78">
        <f t="shared" si="6"/>
        <v>0</v>
      </c>
      <c r="F39" s="44">
        <v>0.1</v>
      </c>
      <c r="G39" s="58">
        <f t="shared" si="7"/>
        <v>0</v>
      </c>
      <c r="H39" s="262">
        <v>8.23</v>
      </c>
    </row>
    <row r="40" spans="1:8">
      <c r="A40" s="99">
        <f>A39+1</f>
        <v>2223</v>
      </c>
      <c r="B40" s="26" t="s">
        <v>150</v>
      </c>
      <c r="C40" s="244"/>
      <c r="D40" s="78"/>
      <c r="E40" s="78">
        <f t="shared" si="6"/>
        <v>0</v>
      </c>
      <c r="F40" s="44">
        <v>0.1</v>
      </c>
      <c r="G40" s="58">
        <f t="shared" si="7"/>
        <v>0</v>
      </c>
      <c r="H40" s="262">
        <v>8.23</v>
      </c>
    </row>
    <row r="41" spans="1:8">
      <c r="A41" s="99">
        <f>A40+1</f>
        <v>2224</v>
      </c>
      <c r="B41" s="26" t="s">
        <v>151</v>
      </c>
      <c r="C41" s="244"/>
      <c r="D41" s="78"/>
      <c r="E41" s="78">
        <f t="shared" si="6"/>
        <v>0</v>
      </c>
      <c r="F41" s="44">
        <v>0.1</v>
      </c>
      <c r="G41" s="58">
        <f t="shared" si="7"/>
        <v>0</v>
      </c>
      <c r="H41" s="262">
        <v>8.23</v>
      </c>
    </row>
    <row r="42" spans="1:8">
      <c r="A42" s="99">
        <f>A41+1</f>
        <v>2225</v>
      </c>
      <c r="B42" s="26" t="s">
        <v>155</v>
      </c>
      <c r="C42" s="244"/>
      <c r="D42" s="78"/>
      <c r="E42" s="78">
        <f t="shared" si="6"/>
        <v>0</v>
      </c>
      <c r="F42" s="44">
        <v>0.1</v>
      </c>
      <c r="G42" s="58">
        <f t="shared" si="7"/>
        <v>0</v>
      </c>
      <c r="H42" s="262">
        <v>8.23</v>
      </c>
    </row>
    <row r="43" spans="1:8">
      <c r="A43" s="99">
        <f>A42+1</f>
        <v>2226</v>
      </c>
      <c r="B43" s="115" t="s">
        <v>156</v>
      </c>
      <c r="C43" s="244"/>
      <c r="D43" s="78"/>
      <c r="E43" s="78">
        <f t="shared" si="6"/>
        <v>0</v>
      </c>
      <c r="F43" s="44">
        <v>0.1</v>
      </c>
      <c r="G43" s="58">
        <f t="shared" si="7"/>
        <v>0</v>
      </c>
      <c r="H43" s="262">
        <v>8.23</v>
      </c>
    </row>
    <row r="44" spans="1:8" ht="15.5">
      <c r="A44" s="97">
        <f>A37+1</f>
        <v>223</v>
      </c>
      <c r="B44" s="15" t="s">
        <v>10</v>
      </c>
      <c r="C44" s="248"/>
      <c r="D44" s="78"/>
      <c r="E44" s="78">
        <f t="shared" si="6"/>
        <v>0</v>
      </c>
      <c r="F44" s="44">
        <v>0</v>
      </c>
      <c r="G44" s="58">
        <f t="shared" si="7"/>
        <v>0</v>
      </c>
      <c r="H44" s="262"/>
    </row>
    <row r="45" spans="1:8" ht="31">
      <c r="A45" s="95">
        <f>A44+1</f>
        <v>224</v>
      </c>
      <c r="B45" s="18" t="s">
        <v>45</v>
      </c>
      <c r="C45" s="78"/>
      <c r="D45" s="78"/>
      <c r="E45" s="78"/>
      <c r="F45" s="44"/>
      <c r="G45" s="58"/>
      <c r="H45" s="262"/>
    </row>
    <row r="46" spans="1:8">
      <c r="A46" s="99">
        <v>2241</v>
      </c>
      <c r="B46" s="21" t="s">
        <v>47</v>
      </c>
      <c r="C46" s="244"/>
      <c r="D46" s="78"/>
      <c r="E46" s="78">
        <f>C46*$D$10</f>
        <v>0</v>
      </c>
      <c r="F46" s="44">
        <v>0.25</v>
      </c>
      <c r="G46" s="58">
        <f t="shared" si="7"/>
        <v>0</v>
      </c>
      <c r="H46" s="262">
        <v>8.25</v>
      </c>
    </row>
    <row r="47" spans="1:8">
      <c r="A47" s="99">
        <f>A46+1</f>
        <v>2242</v>
      </c>
      <c r="B47" s="21" t="s">
        <v>46</v>
      </c>
      <c r="C47" s="244"/>
      <c r="D47" s="78"/>
      <c r="E47" s="78">
        <f>C47*$D$10</f>
        <v>0</v>
      </c>
      <c r="F47" s="44">
        <v>0.05</v>
      </c>
      <c r="G47" s="58">
        <f t="shared" si="7"/>
        <v>0</v>
      </c>
      <c r="H47" s="262">
        <v>8.36</v>
      </c>
    </row>
    <row r="48" spans="1:8" ht="31">
      <c r="A48" s="95">
        <f>A45+1</f>
        <v>225</v>
      </c>
      <c r="B48" s="18" t="s">
        <v>48</v>
      </c>
      <c r="C48" s="78"/>
      <c r="D48" s="78"/>
      <c r="E48" s="78"/>
      <c r="F48" s="44"/>
      <c r="G48" s="58"/>
      <c r="H48" s="262"/>
    </row>
    <row r="49" spans="1:8">
      <c r="A49" s="97">
        <v>2251</v>
      </c>
      <c r="B49" s="21" t="s">
        <v>49</v>
      </c>
      <c r="C49" s="244"/>
      <c r="D49" s="78"/>
      <c r="E49" s="78">
        <f>C49*$D$10</f>
        <v>0</v>
      </c>
      <c r="F49" s="44">
        <v>0.2</v>
      </c>
      <c r="G49" s="58">
        <f t="shared" si="7"/>
        <v>0</v>
      </c>
      <c r="H49" s="262">
        <v>8.3800000000000008</v>
      </c>
    </row>
    <row r="50" spans="1:8">
      <c r="A50" s="97">
        <f>A49+1</f>
        <v>2252</v>
      </c>
      <c r="B50" s="21" t="s">
        <v>50</v>
      </c>
      <c r="C50" s="244"/>
      <c r="D50" s="78"/>
      <c r="E50" s="78">
        <f>C50*$D$10</f>
        <v>0</v>
      </c>
      <c r="F50" s="44">
        <v>0.4</v>
      </c>
      <c r="G50" s="58">
        <f t="shared" si="7"/>
        <v>0</v>
      </c>
      <c r="H50" s="262">
        <v>8.3800000000000008</v>
      </c>
    </row>
    <row r="51" spans="1:8" ht="15.5">
      <c r="A51" s="109">
        <f>A48+1</f>
        <v>226</v>
      </c>
      <c r="B51" s="19" t="s">
        <v>51</v>
      </c>
      <c r="C51" s="249"/>
      <c r="D51" s="129"/>
      <c r="E51" s="129">
        <f>C51*$D$10</f>
        <v>0</v>
      </c>
      <c r="F51" s="50">
        <v>1</v>
      </c>
      <c r="G51" s="86">
        <f t="shared" si="7"/>
        <v>0</v>
      </c>
      <c r="H51" s="262">
        <v>8.39</v>
      </c>
    </row>
    <row r="52" spans="1:8" ht="15.5">
      <c r="A52" s="108">
        <f>A51+1</f>
        <v>227</v>
      </c>
      <c r="B52" s="20" t="s">
        <v>56</v>
      </c>
      <c r="C52" s="82">
        <f>SUM(C31:C36)+SUM(C38:C44)+SUM(C46:C47)+SUM(C49:C51)</f>
        <v>0</v>
      </c>
      <c r="D52" s="82"/>
      <c r="E52" s="82">
        <f>SUM(E31:E51)</f>
        <v>0</v>
      </c>
      <c r="F52" s="103"/>
      <c r="G52" s="75">
        <f>SUM(G31:G51)</f>
        <v>0</v>
      </c>
      <c r="H52" s="262"/>
    </row>
    <row r="53" spans="1:8" ht="15.5">
      <c r="A53" s="22" t="s">
        <v>54</v>
      </c>
      <c r="B53" s="23" t="s">
        <v>52</v>
      </c>
      <c r="C53" s="83"/>
      <c r="D53" s="83"/>
      <c r="E53" s="83"/>
      <c r="F53" s="104"/>
      <c r="G53" s="76"/>
      <c r="H53" s="262"/>
    </row>
    <row r="54" spans="1:8">
      <c r="A54" s="96">
        <f>A52+1</f>
        <v>228</v>
      </c>
      <c r="B54" s="16" t="s">
        <v>55</v>
      </c>
      <c r="C54" s="244"/>
      <c r="D54" s="78"/>
      <c r="E54" s="78">
        <f>C54*$D$10</f>
        <v>0</v>
      </c>
      <c r="F54" s="44">
        <v>0</v>
      </c>
      <c r="G54" s="58">
        <f>E54*F54</f>
        <v>0</v>
      </c>
      <c r="H54" s="262">
        <v>8.51</v>
      </c>
    </row>
    <row r="55" spans="1:8">
      <c r="A55" s="96">
        <f t="shared" ref="A55:A60" si="8">A54+1</f>
        <v>229</v>
      </c>
      <c r="B55" s="16" t="s">
        <v>57</v>
      </c>
      <c r="C55" s="244"/>
      <c r="D55" s="78"/>
      <c r="E55" s="78">
        <f>C55*$D$10</f>
        <v>0</v>
      </c>
      <c r="F55" s="44">
        <v>0.15</v>
      </c>
      <c r="G55" s="58">
        <f>E55*F55</f>
        <v>0</v>
      </c>
      <c r="H55" s="262">
        <v>8.51</v>
      </c>
    </row>
    <row r="56" spans="1:8" ht="29">
      <c r="A56" s="96">
        <f t="shared" si="8"/>
        <v>230</v>
      </c>
      <c r="B56" s="24" t="s">
        <v>58</v>
      </c>
      <c r="C56" s="244"/>
      <c r="D56" s="78"/>
      <c r="E56" s="78">
        <f>C56*$D$10</f>
        <v>0</v>
      </c>
      <c r="F56" s="50">
        <v>0.25</v>
      </c>
      <c r="G56" s="58">
        <f>E56*F56</f>
        <v>0</v>
      </c>
      <c r="H56" s="262">
        <v>8.51</v>
      </c>
    </row>
    <row r="57" spans="1:8">
      <c r="A57" s="96">
        <f t="shared" si="8"/>
        <v>231</v>
      </c>
      <c r="B57" s="16" t="s">
        <v>59</v>
      </c>
      <c r="C57" s="244"/>
      <c r="D57" s="78"/>
      <c r="E57" s="78">
        <f>C57*$D$10</f>
        <v>0</v>
      </c>
      <c r="F57" s="44">
        <v>0.5</v>
      </c>
      <c r="G57" s="58">
        <f>E57*F57</f>
        <v>0</v>
      </c>
      <c r="H57" s="262">
        <v>8.51</v>
      </c>
    </row>
    <row r="58" spans="1:8">
      <c r="A58" s="96">
        <f t="shared" si="8"/>
        <v>232</v>
      </c>
      <c r="B58" s="16" t="s">
        <v>60</v>
      </c>
      <c r="C58" s="244"/>
      <c r="D58" s="78"/>
      <c r="E58" s="78">
        <f>C58*$D$10</f>
        <v>0</v>
      </c>
      <c r="F58" s="44">
        <v>1</v>
      </c>
      <c r="G58" s="58">
        <f>E58*F58</f>
        <v>0</v>
      </c>
      <c r="H58" s="262">
        <v>8.51</v>
      </c>
    </row>
    <row r="59" spans="1:8" ht="15.5">
      <c r="A59" s="108">
        <f t="shared" si="8"/>
        <v>233</v>
      </c>
      <c r="B59" s="20" t="s">
        <v>62</v>
      </c>
      <c r="C59" s="82">
        <f>SUM(C54:C58)</f>
        <v>0</v>
      </c>
      <c r="D59" s="82"/>
      <c r="E59" s="82">
        <f>SUM(E54:E58)</f>
        <v>0</v>
      </c>
      <c r="F59" s="103"/>
      <c r="G59" s="75">
        <f>SUM(G54:G58)</f>
        <v>0</v>
      </c>
      <c r="H59" s="262"/>
    </row>
    <row r="60" spans="1:8" ht="15.5">
      <c r="A60" s="94">
        <f t="shared" si="8"/>
        <v>234</v>
      </c>
      <c r="B60" s="28" t="s">
        <v>61</v>
      </c>
      <c r="C60" s="71">
        <f>C52+C59</f>
        <v>0</v>
      </c>
      <c r="D60" s="71"/>
      <c r="E60" s="71">
        <f>E52+E59</f>
        <v>0</v>
      </c>
      <c r="F60" s="105"/>
      <c r="G60" s="59">
        <f>G52+G59</f>
        <v>0</v>
      </c>
      <c r="H60" s="262"/>
    </row>
    <row r="61" spans="1:8" ht="15.5">
      <c r="A61" s="30" t="s">
        <v>64</v>
      </c>
      <c r="B61" s="25"/>
      <c r="C61" s="80"/>
      <c r="D61" s="80"/>
      <c r="E61" s="80"/>
      <c r="F61" s="106"/>
      <c r="G61" s="60"/>
      <c r="H61" s="262"/>
    </row>
    <row r="62" spans="1:8">
      <c r="A62" s="96">
        <v>231</v>
      </c>
      <c r="B62" s="16" t="s">
        <v>65</v>
      </c>
      <c r="C62" s="244"/>
      <c r="D62" s="78"/>
      <c r="E62" s="78">
        <f t="shared" ref="E62:E70" si="9">C62*$D$10</f>
        <v>0</v>
      </c>
      <c r="F62" s="44">
        <v>1</v>
      </c>
      <c r="G62" s="58">
        <f>E62*F62</f>
        <v>0</v>
      </c>
      <c r="H62" s="262">
        <v>8.52</v>
      </c>
    </row>
    <row r="63" spans="1:8" ht="29">
      <c r="A63" s="96">
        <f>A62+1</f>
        <v>232</v>
      </c>
      <c r="B63" s="24" t="s">
        <v>66</v>
      </c>
      <c r="C63" s="244"/>
      <c r="D63" s="78"/>
      <c r="E63" s="78">
        <f t="shared" si="9"/>
        <v>0</v>
      </c>
      <c r="F63" s="44">
        <v>1</v>
      </c>
      <c r="G63" s="58">
        <f t="shared" ref="G63:G70" si="10">E63*F63</f>
        <v>0</v>
      </c>
      <c r="H63" s="262">
        <v>8.56</v>
      </c>
    </row>
    <row r="64" spans="1:8" ht="29">
      <c r="A64" s="96">
        <f t="shared" ref="A64:A71" si="11">A63+1</f>
        <v>233</v>
      </c>
      <c r="B64" s="24" t="s">
        <v>67</v>
      </c>
      <c r="C64" s="244"/>
      <c r="D64" s="78"/>
      <c r="E64" s="78">
        <f t="shared" si="9"/>
        <v>0</v>
      </c>
      <c r="F64" s="50">
        <v>0</v>
      </c>
      <c r="G64" s="58">
        <f t="shared" si="10"/>
        <v>0</v>
      </c>
      <c r="H64" s="263" t="s">
        <v>175</v>
      </c>
    </row>
    <row r="65" spans="1:8" ht="29">
      <c r="A65" s="96">
        <f t="shared" si="11"/>
        <v>234</v>
      </c>
      <c r="B65" s="24" t="s">
        <v>68</v>
      </c>
      <c r="C65" s="244"/>
      <c r="D65" s="78"/>
      <c r="E65" s="78">
        <f t="shared" si="9"/>
        <v>0</v>
      </c>
      <c r="F65" s="44">
        <v>0.2</v>
      </c>
      <c r="G65" s="58">
        <f t="shared" si="10"/>
        <v>0</v>
      </c>
      <c r="H65" s="262">
        <v>8.61</v>
      </c>
    </row>
    <row r="66" spans="1:8" ht="43.5">
      <c r="A66" s="96">
        <f t="shared" si="11"/>
        <v>235</v>
      </c>
      <c r="B66" s="24" t="s">
        <v>144</v>
      </c>
      <c r="C66" s="244"/>
      <c r="D66" s="78"/>
      <c r="E66" s="78">
        <f t="shared" si="9"/>
        <v>0</v>
      </c>
      <c r="F66" s="44">
        <v>1</v>
      </c>
      <c r="G66" s="58">
        <f t="shared" si="10"/>
        <v>0</v>
      </c>
      <c r="H66" s="262">
        <v>8.64</v>
      </c>
    </row>
    <row r="67" spans="1:8" ht="43.5">
      <c r="A67" s="96">
        <f t="shared" si="11"/>
        <v>236</v>
      </c>
      <c r="B67" s="24" t="s">
        <v>69</v>
      </c>
      <c r="C67" s="244"/>
      <c r="D67" s="78"/>
      <c r="E67" s="78">
        <f t="shared" si="9"/>
        <v>0</v>
      </c>
      <c r="F67" s="44">
        <v>1</v>
      </c>
      <c r="G67" s="58">
        <f t="shared" si="10"/>
        <v>0</v>
      </c>
      <c r="H67" s="262">
        <v>8.65</v>
      </c>
    </row>
    <row r="68" spans="1:8" ht="29">
      <c r="A68" s="96">
        <f t="shared" si="11"/>
        <v>237</v>
      </c>
      <c r="B68" s="24" t="s">
        <v>70</v>
      </c>
      <c r="C68" s="244"/>
      <c r="D68" s="78"/>
      <c r="E68" s="78">
        <f t="shared" si="9"/>
        <v>0</v>
      </c>
      <c r="F68" s="44">
        <v>1</v>
      </c>
      <c r="G68" s="58">
        <f t="shared" si="10"/>
        <v>0</v>
      </c>
      <c r="H68" s="262">
        <v>8.66</v>
      </c>
    </row>
    <row r="69" spans="1:8" ht="29">
      <c r="A69" s="96">
        <f t="shared" si="11"/>
        <v>238</v>
      </c>
      <c r="B69" s="24" t="s">
        <v>71</v>
      </c>
      <c r="C69" s="244"/>
      <c r="D69" s="78"/>
      <c r="E69" s="78">
        <f t="shared" si="9"/>
        <v>0</v>
      </c>
      <c r="F69" s="44">
        <v>1</v>
      </c>
      <c r="G69" s="58">
        <f t="shared" si="10"/>
        <v>0</v>
      </c>
      <c r="H69" s="262">
        <v>8.7200000000000006</v>
      </c>
    </row>
    <row r="70" spans="1:8" ht="29">
      <c r="A70" s="96">
        <f t="shared" si="11"/>
        <v>239</v>
      </c>
      <c r="B70" s="24" t="s">
        <v>72</v>
      </c>
      <c r="C70" s="244"/>
      <c r="D70" s="78"/>
      <c r="E70" s="78">
        <f t="shared" si="9"/>
        <v>0</v>
      </c>
      <c r="F70" s="44">
        <v>1</v>
      </c>
      <c r="G70" s="58">
        <f t="shared" si="10"/>
        <v>0</v>
      </c>
      <c r="H70" s="262">
        <v>8.73</v>
      </c>
    </row>
    <row r="71" spans="1:8" ht="15.5">
      <c r="A71" s="94">
        <f t="shared" si="11"/>
        <v>240</v>
      </c>
      <c r="B71" s="28" t="s">
        <v>74</v>
      </c>
      <c r="C71" s="71">
        <f>SUM(C62:C70)</f>
        <v>0</v>
      </c>
      <c r="D71" s="71"/>
      <c r="E71" s="71">
        <f>SUM(E62:E70)</f>
        <v>0</v>
      </c>
      <c r="F71" s="105"/>
      <c r="G71" s="59">
        <f>SUM(G62:G70)</f>
        <v>0</v>
      </c>
      <c r="H71" s="262"/>
    </row>
    <row r="72" spans="1:8" ht="15.5">
      <c r="A72" s="30" t="s">
        <v>73</v>
      </c>
      <c r="B72" s="25"/>
      <c r="C72" s="80"/>
      <c r="D72" s="80"/>
      <c r="E72" s="80"/>
      <c r="F72" s="106"/>
      <c r="G72" s="60"/>
      <c r="H72" s="262"/>
    </row>
    <row r="73" spans="1:8" ht="29">
      <c r="A73" s="96">
        <v>241</v>
      </c>
      <c r="B73" s="24" t="s">
        <v>75</v>
      </c>
      <c r="C73" s="244"/>
      <c r="D73" s="78"/>
      <c r="E73" s="78">
        <f t="shared" ref="E73:E79" si="12">C73*$D$10</f>
        <v>0</v>
      </c>
      <c r="F73" s="44">
        <v>0.05</v>
      </c>
      <c r="G73" s="58">
        <f>E73*F73</f>
        <v>0</v>
      </c>
      <c r="H73" s="264" t="s">
        <v>176</v>
      </c>
    </row>
    <row r="74" spans="1:8" ht="29">
      <c r="A74" s="96">
        <f>A73+1</f>
        <v>242</v>
      </c>
      <c r="B74" s="24" t="s">
        <v>77</v>
      </c>
      <c r="C74" s="244"/>
      <c r="D74" s="78"/>
      <c r="E74" s="78">
        <f t="shared" si="12"/>
        <v>0</v>
      </c>
      <c r="F74" s="44">
        <v>0.1</v>
      </c>
      <c r="G74" s="58">
        <f t="shared" ref="G74:G79" si="13">E74*F74</f>
        <v>0</v>
      </c>
      <c r="H74" s="264" t="s">
        <v>178</v>
      </c>
    </row>
    <row r="75" spans="1:8" ht="29">
      <c r="A75" s="96">
        <f t="shared" ref="A75:A80" si="14">A74+1</f>
        <v>243</v>
      </c>
      <c r="B75" s="24" t="s">
        <v>76</v>
      </c>
      <c r="C75" s="244"/>
      <c r="D75" s="78"/>
      <c r="E75" s="78">
        <f t="shared" si="12"/>
        <v>0</v>
      </c>
      <c r="F75" s="50">
        <v>0.3</v>
      </c>
      <c r="G75" s="58">
        <f t="shared" si="13"/>
        <v>0</v>
      </c>
      <c r="H75" s="264" t="s">
        <v>179</v>
      </c>
    </row>
    <row r="76" spans="1:8" ht="29">
      <c r="A76" s="96">
        <f t="shared" si="14"/>
        <v>244</v>
      </c>
      <c r="B76" s="24" t="s">
        <v>78</v>
      </c>
      <c r="C76" s="244"/>
      <c r="D76" s="78"/>
      <c r="E76" s="78">
        <f t="shared" si="12"/>
        <v>0</v>
      </c>
      <c r="F76" s="44">
        <v>0.4</v>
      </c>
      <c r="G76" s="58">
        <f t="shared" si="13"/>
        <v>0</v>
      </c>
      <c r="H76" s="264" t="s">
        <v>180</v>
      </c>
    </row>
    <row r="77" spans="1:8" ht="29">
      <c r="A77" s="96">
        <f t="shared" si="14"/>
        <v>245</v>
      </c>
      <c r="B77" s="24" t="s">
        <v>79</v>
      </c>
      <c r="C77" s="244"/>
      <c r="D77" s="78"/>
      <c r="E77" s="78">
        <f t="shared" si="12"/>
        <v>0</v>
      </c>
      <c r="F77" s="44">
        <v>0.4</v>
      </c>
      <c r="G77" s="58">
        <f t="shared" si="13"/>
        <v>0</v>
      </c>
      <c r="H77" s="264" t="s">
        <v>181</v>
      </c>
    </row>
    <row r="78" spans="1:8" ht="38.25" customHeight="1">
      <c r="A78" s="96">
        <f t="shared" si="14"/>
        <v>246</v>
      </c>
      <c r="B78" s="24" t="s">
        <v>80</v>
      </c>
      <c r="C78" s="244"/>
      <c r="D78" s="78"/>
      <c r="E78" s="78">
        <f t="shared" si="12"/>
        <v>0</v>
      </c>
      <c r="F78" s="44">
        <v>1</v>
      </c>
      <c r="G78" s="58">
        <f t="shared" si="13"/>
        <v>0</v>
      </c>
      <c r="H78" s="264" t="s">
        <v>177</v>
      </c>
    </row>
    <row r="79" spans="1:8" ht="43.5">
      <c r="A79" s="119">
        <f t="shared" si="14"/>
        <v>247</v>
      </c>
      <c r="B79" s="24" t="s">
        <v>81</v>
      </c>
      <c r="C79" s="244"/>
      <c r="D79" s="78"/>
      <c r="E79" s="78">
        <f t="shared" si="12"/>
        <v>0</v>
      </c>
      <c r="F79" s="44">
        <v>1</v>
      </c>
      <c r="G79" s="58">
        <f t="shared" si="13"/>
        <v>0</v>
      </c>
      <c r="H79" s="264" t="s">
        <v>182</v>
      </c>
    </row>
    <row r="80" spans="1:8" ht="15.5">
      <c r="A80" s="94">
        <f t="shared" si="14"/>
        <v>248</v>
      </c>
      <c r="B80" s="28" t="s">
        <v>263</v>
      </c>
      <c r="C80" s="71">
        <f>SUM(C73:C79)</f>
        <v>0</v>
      </c>
      <c r="D80" s="71"/>
      <c r="E80" s="71">
        <f>SUM(E73:E79)</f>
        <v>0</v>
      </c>
      <c r="F80" s="112"/>
      <c r="G80" s="59">
        <f>SUM(G73:G79)</f>
        <v>0</v>
      </c>
      <c r="H80" s="262"/>
    </row>
    <row r="81" spans="1:9" ht="15.5">
      <c r="A81" s="30" t="s">
        <v>82</v>
      </c>
      <c r="B81" s="25"/>
      <c r="C81" s="80"/>
      <c r="D81" s="80"/>
      <c r="E81" s="80"/>
      <c r="F81" s="113"/>
      <c r="G81" s="60"/>
      <c r="H81" s="262"/>
    </row>
    <row r="82" spans="1:9">
      <c r="A82" s="96">
        <v>251</v>
      </c>
      <c r="B82" s="24" t="s">
        <v>83</v>
      </c>
      <c r="C82" s="244"/>
      <c r="D82" s="78"/>
      <c r="E82" s="78">
        <f>C82*$D$10</f>
        <v>0</v>
      </c>
      <c r="F82" s="44">
        <v>1</v>
      </c>
      <c r="G82" s="58">
        <f>E82*F82</f>
        <v>0</v>
      </c>
      <c r="H82" s="262">
        <v>8.85</v>
      </c>
    </row>
    <row r="83" spans="1:9" ht="15.5">
      <c r="A83" s="30" t="s">
        <v>84</v>
      </c>
      <c r="B83" s="25"/>
      <c r="C83" s="80"/>
      <c r="D83" s="80"/>
      <c r="E83" s="80"/>
      <c r="F83" s="113"/>
      <c r="G83" s="60"/>
      <c r="H83" s="262"/>
    </row>
    <row r="84" spans="1:9" ht="29">
      <c r="A84" s="96">
        <v>261</v>
      </c>
      <c r="B84" s="24" t="s">
        <v>202</v>
      </c>
      <c r="C84" s="244"/>
      <c r="D84" s="78"/>
      <c r="E84" s="78">
        <f>C84*$D$10</f>
        <v>0</v>
      </c>
      <c r="F84" s="50">
        <v>0.05</v>
      </c>
      <c r="G84" s="58">
        <f>E84*F84</f>
        <v>0</v>
      </c>
      <c r="H84" s="262">
        <v>8.8699999999999992</v>
      </c>
    </row>
    <row r="85" spans="1:9" ht="15.5">
      <c r="A85" s="30" t="s">
        <v>85</v>
      </c>
      <c r="B85" s="25"/>
      <c r="C85" s="80"/>
      <c r="D85" s="80"/>
      <c r="E85" s="80"/>
      <c r="F85" s="113"/>
      <c r="G85" s="60"/>
      <c r="H85" s="263" t="s">
        <v>183</v>
      </c>
    </row>
    <row r="86" spans="1:9">
      <c r="A86" s="96">
        <v>271</v>
      </c>
      <c r="B86" s="24" t="s">
        <v>86</v>
      </c>
      <c r="C86" s="244"/>
      <c r="D86" s="78"/>
      <c r="E86" s="78">
        <f>C86*$D$10</f>
        <v>0</v>
      </c>
      <c r="F86" s="131">
        <v>0.5</v>
      </c>
      <c r="G86" s="58">
        <f t="shared" ref="G86:G93" si="15">E86*F86</f>
        <v>0</v>
      </c>
      <c r="H86" s="263" t="s">
        <v>184</v>
      </c>
    </row>
    <row r="87" spans="1:9">
      <c r="A87" s="96">
        <f>A86+1</f>
        <v>272</v>
      </c>
      <c r="B87" s="24" t="s">
        <v>87</v>
      </c>
      <c r="C87" s="244"/>
      <c r="D87" s="78"/>
      <c r="E87" s="78">
        <f>C87*$D$10</f>
        <v>0</v>
      </c>
      <c r="F87" s="131">
        <v>0.5</v>
      </c>
      <c r="G87" s="58">
        <f t="shared" si="15"/>
        <v>0</v>
      </c>
      <c r="H87" s="263" t="s">
        <v>185</v>
      </c>
    </row>
    <row r="88" spans="1:9">
      <c r="A88" s="96">
        <f t="shared" ref="A88:A94" si="16">A87+1</f>
        <v>273</v>
      </c>
      <c r="B88" s="24" t="s">
        <v>88</v>
      </c>
      <c r="C88" s="78"/>
      <c r="D88" s="78"/>
      <c r="E88" s="78"/>
      <c r="F88" s="131"/>
      <c r="G88" s="58"/>
      <c r="H88" s="263" t="s">
        <v>186</v>
      </c>
    </row>
    <row r="89" spans="1:9">
      <c r="A89" s="98">
        <v>2731</v>
      </c>
      <c r="B89" s="52" t="s">
        <v>89</v>
      </c>
      <c r="C89" s="244"/>
      <c r="D89" s="78"/>
      <c r="E89" s="78">
        <f>C89*$D$10</f>
        <v>0</v>
      </c>
      <c r="F89" s="131">
        <v>0.5</v>
      </c>
      <c r="G89" s="58">
        <f t="shared" si="15"/>
        <v>0</v>
      </c>
      <c r="H89" s="263" t="s">
        <v>187</v>
      </c>
    </row>
    <row r="90" spans="1:9" ht="26.5" customHeight="1">
      <c r="A90" s="98">
        <f>A89+1</f>
        <v>2732</v>
      </c>
      <c r="B90" s="52" t="s">
        <v>264</v>
      </c>
      <c r="C90" s="244"/>
      <c r="D90" s="78"/>
      <c r="E90" s="78">
        <f>C90*$D$10</f>
        <v>0</v>
      </c>
      <c r="F90" s="131">
        <v>0.5</v>
      </c>
      <c r="G90" s="58">
        <f t="shared" si="15"/>
        <v>0</v>
      </c>
      <c r="H90" s="263" t="s">
        <v>188</v>
      </c>
    </row>
    <row r="91" spans="1:9" ht="29">
      <c r="A91" s="98">
        <f t="shared" si="16"/>
        <v>2733</v>
      </c>
      <c r="B91" s="52" t="s">
        <v>265</v>
      </c>
      <c r="C91" s="244"/>
      <c r="D91" s="78"/>
      <c r="E91" s="78">
        <f>C91*$D$10</f>
        <v>0</v>
      </c>
      <c r="F91" s="131">
        <v>0.5</v>
      </c>
      <c r="G91" s="58">
        <f t="shared" si="15"/>
        <v>0</v>
      </c>
      <c r="H91" s="263" t="s">
        <v>189</v>
      </c>
    </row>
    <row r="92" spans="1:9" ht="29">
      <c r="A92" s="96">
        <f>A88+1</f>
        <v>274</v>
      </c>
      <c r="B92" s="24" t="s">
        <v>90</v>
      </c>
      <c r="C92" s="244"/>
      <c r="D92" s="78"/>
      <c r="E92" s="78">
        <f>C92*$D$10</f>
        <v>0</v>
      </c>
      <c r="F92" s="131">
        <v>0.5</v>
      </c>
      <c r="G92" s="58">
        <f t="shared" si="15"/>
        <v>0</v>
      </c>
      <c r="H92" s="263" t="s">
        <v>191</v>
      </c>
    </row>
    <row r="93" spans="1:9" ht="29">
      <c r="A93" s="96">
        <f t="shared" si="16"/>
        <v>275</v>
      </c>
      <c r="B93" s="31" t="s">
        <v>91</v>
      </c>
      <c r="C93" s="244"/>
      <c r="D93" s="78"/>
      <c r="E93" s="78">
        <f>C93*$D$10</f>
        <v>0</v>
      </c>
      <c r="F93" s="131">
        <v>0.5</v>
      </c>
      <c r="G93" s="58">
        <f t="shared" si="15"/>
        <v>0</v>
      </c>
      <c r="H93" s="263" t="s">
        <v>190</v>
      </c>
      <c r="I93" s="53"/>
    </row>
    <row r="94" spans="1:9" ht="15.5">
      <c r="A94" s="94">
        <f t="shared" si="16"/>
        <v>276</v>
      </c>
      <c r="B94" s="28" t="s">
        <v>92</v>
      </c>
      <c r="C94" s="71">
        <f>SUM(C86:C93)</f>
        <v>0</v>
      </c>
      <c r="D94" s="71"/>
      <c r="E94" s="71">
        <f>SUM(E86:E93)</f>
        <v>0</v>
      </c>
      <c r="F94" s="105"/>
      <c r="G94" s="59">
        <f>SUM(G86:G93)</f>
        <v>0</v>
      </c>
      <c r="H94" s="262"/>
    </row>
    <row r="95" spans="1:9" ht="15.75" customHeight="1">
      <c r="A95" s="30" t="s">
        <v>136</v>
      </c>
      <c r="B95" s="25"/>
      <c r="C95" s="80"/>
      <c r="D95" s="80"/>
      <c r="E95" s="80"/>
      <c r="F95" s="106"/>
      <c r="G95" s="60"/>
      <c r="H95" s="262"/>
    </row>
    <row r="96" spans="1:9">
      <c r="A96" s="96">
        <v>281</v>
      </c>
      <c r="B96" s="24" t="s">
        <v>93</v>
      </c>
      <c r="C96" s="244"/>
      <c r="D96" s="78"/>
      <c r="E96" s="78">
        <f>C96*$D$10</f>
        <v>0</v>
      </c>
      <c r="F96" s="44">
        <v>1</v>
      </c>
      <c r="G96" s="58">
        <f>E96*F96</f>
        <v>0</v>
      </c>
      <c r="H96" s="262">
        <v>8.9600000000000009</v>
      </c>
    </row>
    <row r="97" spans="1:8" ht="15.5">
      <c r="A97" s="32" t="s">
        <v>137</v>
      </c>
      <c r="B97" s="41"/>
      <c r="C97" s="84">
        <f>C27+C60+C71+C80+C82+C84+C94+C96</f>
        <v>0</v>
      </c>
      <c r="D97" s="84"/>
      <c r="E97" s="84">
        <f>E27+E60+E71+E80+E82+E84+E94+E96</f>
        <v>0</v>
      </c>
      <c r="F97" s="107"/>
      <c r="G97" s="77">
        <f>G27+G60+G71+G80+G82+G84+G94+G96</f>
        <v>0</v>
      </c>
      <c r="H97" s="262"/>
    </row>
  </sheetData>
  <sheetProtection algorithmName="SHA-512" hashValue="J3qimg4fzlmKy9YUOlCWVXLCOLr0KLdCi6R+KGr2ATtMRlVEWG13+X4EhPDdlNV8TJ0KXwPL+CMeuq2WJ0Axew==" saltValue="uvvaMCmWQ6su1tU+NWZFkQ==" spinCount="100000" sheet="1" objects="1" scenarios="1"/>
  <pageMargins left="0.7" right="0.7" top="0.75" bottom="0.75" header="0.3" footer="0.3"/>
  <pageSetup paperSize="8" scale="83" fitToHeight="0"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8.81640625" defaultRowHeight="14.5"/>
  <cols>
    <col min="1" max="1" width="11.7265625" customWidth="1"/>
    <col min="2" max="2" width="67.7265625" customWidth="1"/>
    <col min="3" max="3" width="16.81640625" customWidth="1"/>
    <col min="4" max="4" width="11.7265625" customWidth="1"/>
    <col min="5" max="5" width="11.81640625" customWidth="1"/>
    <col min="6" max="6" width="12.7265625" customWidth="1"/>
    <col min="7" max="7" width="15" customWidth="1"/>
    <col min="8" max="8" width="13.81640625" customWidth="1"/>
  </cols>
  <sheetData>
    <row r="1" spans="1:8" ht="23.5">
      <c r="A1" s="3" t="s">
        <v>160</v>
      </c>
    </row>
    <row r="2" spans="1:8" ht="38.5" customHeight="1">
      <c r="A2" s="2" t="s">
        <v>209</v>
      </c>
      <c r="C2" s="299" t="s">
        <v>203</v>
      </c>
      <c r="D2" s="301">
        <f>'9. HQLA-SC1'!D2</f>
        <v>0</v>
      </c>
    </row>
    <row r="3" spans="1:8">
      <c r="A3" s="4" t="s">
        <v>170</v>
      </c>
    </row>
    <row r="4" spans="1:8">
      <c r="A4" s="4" t="s">
        <v>135</v>
      </c>
    </row>
    <row r="5" spans="1:8" ht="15.5">
      <c r="A5" s="1" t="s">
        <v>13</v>
      </c>
    </row>
    <row r="8" spans="1:8" ht="21">
      <c r="A8" s="2" t="s">
        <v>96</v>
      </c>
    </row>
    <row r="9" spans="1:8" ht="46.5">
      <c r="A9" s="46" t="s">
        <v>2</v>
      </c>
      <c r="B9" s="47" t="s">
        <v>14</v>
      </c>
      <c r="C9" s="48" t="s">
        <v>167</v>
      </c>
      <c r="D9" s="45" t="s">
        <v>163</v>
      </c>
      <c r="E9" s="45" t="s">
        <v>168</v>
      </c>
      <c r="F9" s="45" t="s">
        <v>94</v>
      </c>
      <c r="G9" s="45" t="s">
        <v>95</v>
      </c>
      <c r="H9" s="260" t="s">
        <v>174</v>
      </c>
    </row>
    <row r="10" spans="1:8" ht="15.5">
      <c r="A10" s="125"/>
      <c r="B10" s="125"/>
      <c r="C10" s="130"/>
      <c r="D10" s="272"/>
      <c r="E10" s="126"/>
      <c r="F10" s="126"/>
      <c r="G10" s="126"/>
      <c r="H10" s="264"/>
    </row>
    <row r="11" spans="1:8" ht="15.5">
      <c r="A11" s="30" t="s">
        <v>105</v>
      </c>
      <c r="B11" s="25"/>
      <c r="C11" s="25"/>
      <c r="D11" s="25"/>
      <c r="E11" s="25"/>
      <c r="F11" s="25"/>
      <c r="G11" s="25"/>
      <c r="H11" s="264"/>
    </row>
    <row r="12" spans="1:8" ht="19.5" customHeight="1">
      <c r="A12" s="95">
        <v>311</v>
      </c>
      <c r="B12" s="27" t="s">
        <v>97</v>
      </c>
      <c r="C12" s="57"/>
      <c r="D12" s="27"/>
      <c r="E12" s="57"/>
      <c r="F12" s="43"/>
      <c r="G12" s="58"/>
      <c r="H12" s="262"/>
    </row>
    <row r="13" spans="1:8">
      <c r="A13" s="99">
        <v>3111</v>
      </c>
      <c r="B13" s="26" t="s">
        <v>98</v>
      </c>
      <c r="C13" s="266"/>
      <c r="D13" s="26"/>
      <c r="E13" s="58">
        <f t="shared" ref="E13:E18" si="0">C13*$D$10</f>
        <v>0</v>
      </c>
      <c r="F13" s="44">
        <v>0</v>
      </c>
      <c r="G13" s="87">
        <f t="shared" ref="G13:G18" si="1">E13*F13</f>
        <v>0</v>
      </c>
      <c r="H13" s="264" t="s">
        <v>192</v>
      </c>
    </row>
    <row r="14" spans="1:8">
      <c r="A14" s="99">
        <f>A13+1</f>
        <v>3112</v>
      </c>
      <c r="B14" s="26" t="s">
        <v>99</v>
      </c>
      <c r="C14" s="266"/>
      <c r="D14" s="26"/>
      <c r="E14" s="58">
        <f t="shared" si="0"/>
        <v>0</v>
      </c>
      <c r="F14" s="44">
        <v>0.15</v>
      </c>
      <c r="G14" s="87">
        <f t="shared" si="1"/>
        <v>0</v>
      </c>
      <c r="H14" s="264" t="s">
        <v>192</v>
      </c>
    </row>
    <row r="15" spans="1:8">
      <c r="A15" s="99">
        <f>A14+1</f>
        <v>3113</v>
      </c>
      <c r="B15" s="26" t="s">
        <v>100</v>
      </c>
      <c r="C15" s="266"/>
      <c r="D15" s="26"/>
      <c r="E15" s="58">
        <f t="shared" si="0"/>
        <v>0</v>
      </c>
      <c r="F15" s="44">
        <v>0.5</v>
      </c>
      <c r="G15" s="87">
        <f t="shared" si="1"/>
        <v>0</v>
      </c>
      <c r="H15" s="264" t="s">
        <v>192</v>
      </c>
    </row>
    <row r="16" spans="1:8">
      <c r="A16" s="99">
        <f>A15+1</f>
        <v>3114</v>
      </c>
      <c r="B16" s="26" t="s">
        <v>101</v>
      </c>
      <c r="C16" s="267"/>
      <c r="D16" s="26"/>
      <c r="E16" s="73">
        <f t="shared" si="0"/>
        <v>0</v>
      </c>
      <c r="F16" s="44">
        <v>0.5</v>
      </c>
      <c r="G16" s="87">
        <f t="shared" si="1"/>
        <v>0</v>
      </c>
      <c r="H16" s="264" t="s">
        <v>192</v>
      </c>
    </row>
    <row r="17" spans="1:8">
      <c r="A17" s="99">
        <f>A16+1</f>
        <v>3115</v>
      </c>
      <c r="B17" s="26" t="s">
        <v>103</v>
      </c>
      <c r="C17" s="267"/>
      <c r="D17" s="26"/>
      <c r="E17" s="73">
        <f t="shared" si="0"/>
        <v>0</v>
      </c>
      <c r="F17" s="44">
        <v>1</v>
      </c>
      <c r="G17" s="87">
        <f t="shared" si="1"/>
        <v>0</v>
      </c>
      <c r="H17" s="264" t="s">
        <v>192</v>
      </c>
    </row>
    <row r="18" spans="1:8">
      <c r="A18" s="99">
        <f>A17+1</f>
        <v>3116</v>
      </c>
      <c r="B18" s="26" t="s">
        <v>102</v>
      </c>
      <c r="C18" s="267"/>
      <c r="D18" s="26"/>
      <c r="E18" s="73">
        <f t="shared" si="0"/>
        <v>0</v>
      </c>
      <c r="F18" s="44">
        <v>0</v>
      </c>
      <c r="G18" s="87">
        <f t="shared" si="1"/>
        <v>0</v>
      </c>
      <c r="H18" s="264" t="s">
        <v>192</v>
      </c>
    </row>
    <row r="19" spans="1:8" ht="15.5">
      <c r="A19" s="94">
        <f>A12+1</f>
        <v>312</v>
      </c>
      <c r="B19" s="28" t="s">
        <v>104</v>
      </c>
      <c r="C19" s="59">
        <f>SUM(C13:C18)</f>
        <v>0</v>
      </c>
      <c r="D19" s="28"/>
      <c r="E19" s="59">
        <f>SUM(E13:E18)</f>
        <v>0</v>
      </c>
      <c r="F19" s="29"/>
      <c r="G19" s="59">
        <f>SUM(G13:G18)</f>
        <v>0</v>
      </c>
      <c r="H19" s="264"/>
    </row>
    <row r="20" spans="1:8" ht="15.5">
      <c r="A20" s="30" t="s">
        <v>106</v>
      </c>
      <c r="B20" s="25"/>
      <c r="C20" s="60"/>
      <c r="D20" s="25"/>
      <c r="E20" s="60"/>
      <c r="F20" s="25"/>
      <c r="G20" s="60"/>
      <c r="H20" s="264"/>
    </row>
    <row r="21" spans="1:8" ht="29">
      <c r="A21" s="95">
        <v>321</v>
      </c>
      <c r="B21" s="27" t="s">
        <v>107</v>
      </c>
      <c r="C21" s="266"/>
      <c r="D21" s="27"/>
      <c r="E21" s="58">
        <f>C21*$D$10</f>
        <v>0</v>
      </c>
      <c r="F21" s="44">
        <v>0</v>
      </c>
      <c r="G21" s="58">
        <f>E21*F21</f>
        <v>0</v>
      </c>
      <c r="H21" s="264" t="s">
        <v>193</v>
      </c>
    </row>
    <row r="22" spans="1:8" ht="15.5">
      <c r="A22" s="29"/>
      <c r="B22" s="28" t="s">
        <v>266</v>
      </c>
      <c r="C22" s="59">
        <f>C21</f>
        <v>0</v>
      </c>
      <c r="D22" s="28"/>
      <c r="E22" s="59">
        <f>E21</f>
        <v>0</v>
      </c>
      <c r="F22" s="29"/>
      <c r="G22" s="59">
        <f>G21</f>
        <v>0</v>
      </c>
      <c r="H22" s="264"/>
    </row>
    <row r="23" spans="1:8" ht="15.5">
      <c r="A23" s="30" t="s">
        <v>108</v>
      </c>
      <c r="B23" s="25"/>
      <c r="C23" s="60"/>
      <c r="D23" s="25"/>
      <c r="E23" s="60"/>
      <c r="F23" s="25"/>
      <c r="G23" s="60"/>
      <c r="H23" s="264"/>
    </row>
    <row r="24" spans="1:8">
      <c r="A24" s="95">
        <v>331</v>
      </c>
      <c r="B24" s="27" t="s">
        <v>109</v>
      </c>
      <c r="C24" s="266"/>
      <c r="D24" s="27"/>
      <c r="E24" s="58">
        <f t="shared" ref="E24:E29" si="2">C24*$D$10</f>
        <v>0</v>
      </c>
      <c r="F24" s="43">
        <v>0.5</v>
      </c>
      <c r="G24" s="87">
        <f t="shared" ref="G24:G29" si="3">E24*F24</f>
        <v>0</v>
      </c>
      <c r="H24" s="264" t="s">
        <v>194</v>
      </c>
    </row>
    <row r="25" spans="1:8" ht="29">
      <c r="A25" s="95">
        <f t="shared" ref="A25:A30" si="4">A24+1</f>
        <v>332</v>
      </c>
      <c r="B25" s="27" t="s">
        <v>111</v>
      </c>
      <c r="C25" s="266"/>
      <c r="D25" s="27"/>
      <c r="E25" s="58">
        <f t="shared" si="2"/>
        <v>0</v>
      </c>
      <c r="F25" s="44">
        <v>0.5</v>
      </c>
      <c r="G25" s="87">
        <f t="shared" si="3"/>
        <v>0</v>
      </c>
      <c r="H25" s="264" t="s">
        <v>195</v>
      </c>
    </row>
    <row r="26" spans="1:8">
      <c r="A26" s="96">
        <f t="shared" si="4"/>
        <v>333</v>
      </c>
      <c r="B26" s="27" t="s">
        <v>110</v>
      </c>
      <c r="C26" s="266"/>
      <c r="D26" s="27"/>
      <c r="E26" s="58">
        <f t="shared" si="2"/>
        <v>0</v>
      </c>
      <c r="F26" s="44">
        <v>1</v>
      </c>
      <c r="G26" s="87">
        <f t="shared" si="3"/>
        <v>0</v>
      </c>
      <c r="H26" s="264" t="s">
        <v>196</v>
      </c>
    </row>
    <row r="27" spans="1:8" ht="22.5" customHeight="1">
      <c r="A27" s="97">
        <f t="shared" si="4"/>
        <v>334</v>
      </c>
      <c r="B27" s="27" t="s">
        <v>157</v>
      </c>
      <c r="C27" s="266"/>
      <c r="D27" s="27"/>
      <c r="E27" s="58">
        <f t="shared" si="2"/>
        <v>0</v>
      </c>
      <c r="F27" s="44">
        <v>1</v>
      </c>
      <c r="G27" s="87">
        <f t="shared" si="3"/>
        <v>0</v>
      </c>
      <c r="H27" s="264" t="s">
        <v>197</v>
      </c>
    </row>
    <row r="28" spans="1:8" ht="29">
      <c r="A28" s="95">
        <f t="shared" si="4"/>
        <v>335</v>
      </c>
      <c r="B28" s="27" t="s">
        <v>112</v>
      </c>
      <c r="C28" s="268"/>
      <c r="D28" s="27"/>
      <c r="E28" s="87">
        <f t="shared" si="2"/>
        <v>0</v>
      </c>
      <c r="F28" s="44">
        <v>0</v>
      </c>
      <c r="G28" s="87">
        <f t="shared" si="3"/>
        <v>0</v>
      </c>
      <c r="H28" s="264" t="s">
        <v>198</v>
      </c>
    </row>
    <row r="29" spans="1:8" ht="29">
      <c r="A29" s="95">
        <f t="shared" si="4"/>
        <v>336</v>
      </c>
      <c r="B29" s="27" t="s">
        <v>113</v>
      </c>
      <c r="C29" s="268"/>
      <c r="D29" s="27"/>
      <c r="E29" s="87">
        <f t="shared" si="2"/>
        <v>0</v>
      </c>
      <c r="F29" s="44">
        <v>1</v>
      </c>
      <c r="G29" s="87">
        <f t="shared" si="3"/>
        <v>0</v>
      </c>
      <c r="H29" s="264" t="s">
        <v>199</v>
      </c>
    </row>
    <row r="30" spans="1:8" ht="15.5">
      <c r="A30" s="94">
        <f t="shared" si="4"/>
        <v>337</v>
      </c>
      <c r="B30" s="28" t="s">
        <v>114</v>
      </c>
      <c r="C30" s="59">
        <f>SUM(C24:C29)</f>
        <v>0</v>
      </c>
      <c r="D30" s="28"/>
      <c r="E30" s="59">
        <f>SUM(E24:E29)</f>
        <v>0</v>
      </c>
      <c r="F30" s="29"/>
      <c r="G30" s="59">
        <f>SUM(G24:G29)</f>
        <v>0</v>
      </c>
      <c r="H30" s="264"/>
    </row>
    <row r="31" spans="1:8" ht="15.5">
      <c r="A31" s="30" t="s">
        <v>115</v>
      </c>
      <c r="B31" s="25"/>
      <c r="C31" s="60"/>
      <c r="D31" s="25"/>
      <c r="E31" s="60"/>
      <c r="F31" s="25"/>
      <c r="G31" s="60"/>
      <c r="H31" s="264"/>
    </row>
    <row r="32" spans="1:8">
      <c r="A32" s="95">
        <v>341</v>
      </c>
      <c r="B32" s="27" t="s">
        <v>117</v>
      </c>
      <c r="C32" s="266"/>
      <c r="D32" s="27"/>
      <c r="E32" s="58">
        <f>C32*$D$10</f>
        <v>0</v>
      </c>
      <c r="F32" s="43">
        <v>1</v>
      </c>
      <c r="G32" s="87">
        <f>E32*F32</f>
        <v>0</v>
      </c>
      <c r="H32" s="264" t="s">
        <v>200</v>
      </c>
    </row>
    <row r="33" spans="1:8">
      <c r="A33" s="17">
        <f>A32+1</f>
        <v>342</v>
      </c>
      <c r="B33" s="27" t="s">
        <v>118</v>
      </c>
      <c r="C33" s="266"/>
      <c r="D33" s="27"/>
      <c r="E33" s="58">
        <f>C33*$D$10</f>
        <v>0</v>
      </c>
      <c r="F33" s="131">
        <v>0.5</v>
      </c>
      <c r="G33" s="87">
        <f>E33*F33</f>
        <v>0</v>
      </c>
      <c r="H33" s="264" t="s">
        <v>201</v>
      </c>
    </row>
    <row r="34" spans="1:8" ht="15.5">
      <c r="A34" s="94">
        <f>A33+1</f>
        <v>343</v>
      </c>
      <c r="B34" s="28" t="s">
        <v>116</v>
      </c>
      <c r="C34" s="59">
        <f>SUM(C32:C33)</f>
        <v>0</v>
      </c>
      <c r="D34" s="28"/>
      <c r="E34" s="59">
        <f>SUM(E32:E33)</f>
        <v>0</v>
      </c>
      <c r="F34" s="29"/>
      <c r="G34" s="59">
        <f>SUM(G32:G33)</f>
        <v>0</v>
      </c>
      <c r="H34" s="264"/>
    </row>
    <row r="35" spans="1:8" ht="15.5">
      <c r="A35" s="32" t="s">
        <v>119</v>
      </c>
      <c r="B35" s="41"/>
      <c r="C35" s="77">
        <f>C19+C22+C30+C34</f>
        <v>0</v>
      </c>
      <c r="D35" s="41"/>
      <c r="E35" s="77">
        <f>E19+E22+E30+E34</f>
        <v>0</v>
      </c>
      <c r="F35" s="41"/>
      <c r="G35" s="77">
        <f>G19+G22+G30+G34</f>
        <v>0</v>
      </c>
      <c r="H35" s="264"/>
    </row>
  </sheetData>
  <sheetProtection algorithmName="SHA-512" hashValue="WDQHjX4L1JOErShyzGFg/hU+2VjyL5d0U/3UfwLk3/RoQWTtaxc2CzeY6xowXu4+n1+dL1K25TBJ5hlQkQ5/KQ==" saltValue="7xvENczqqiMDvAWxRtaWmg==" spinCount="100000" sheet="1" objects="1" scenarios="1"/>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heetViews>
  <sheetFormatPr defaultColWidth="8.81640625" defaultRowHeight="14.5"/>
  <cols>
    <col min="1" max="1" width="14.54296875" customWidth="1"/>
    <col min="2" max="2" width="54.81640625" customWidth="1"/>
    <col min="3" max="3" width="17.7265625" customWidth="1"/>
    <col min="5" max="5" width="9.1796875" bestFit="1" customWidth="1"/>
  </cols>
  <sheetData>
    <row r="1" spans="1:5" ht="23.5">
      <c r="A1" s="3" t="s">
        <v>160</v>
      </c>
    </row>
    <row r="2" spans="1:5" ht="37" customHeight="1">
      <c r="A2" s="3" t="s">
        <v>209</v>
      </c>
      <c r="C2" s="299" t="s">
        <v>203</v>
      </c>
      <c r="D2" s="301">
        <f>'9. HQLA-SC1'!D2</f>
        <v>0</v>
      </c>
    </row>
    <row r="3" spans="1:5">
      <c r="A3" s="4" t="s">
        <v>171</v>
      </c>
    </row>
    <row r="4" spans="1:5" ht="15.5">
      <c r="A4" s="1" t="s">
        <v>13</v>
      </c>
    </row>
    <row r="7" spans="1:5" ht="21">
      <c r="A7" s="2" t="s">
        <v>120</v>
      </c>
    </row>
    <row r="8" spans="1:5" ht="15.5">
      <c r="A8" s="46" t="s">
        <v>2</v>
      </c>
      <c r="B8" s="47" t="s">
        <v>14</v>
      </c>
      <c r="C8" s="45" t="s">
        <v>39</v>
      </c>
    </row>
    <row r="9" spans="1:5" ht="15.5">
      <c r="A9" s="30" t="s">
        <v>138</v>
      </c>
      <c r="B9" s="25"/>
      <c r="C9" s="25"/>
    </row>
    <row r="10" spans="1:5" ht="14.25" customHeight="1">
      <c r="A10" s="95">
        <v>411</v>
      </c>
      <c r="B10" s="27" t="s">
        <v>121</v>
      </c>
      <c r="C10" s="57">
        <f>'9. HQLA-SC1'!G24</f>
        <v>0</v>
      </c>
    </row>
    <row r="11" spans="1:5">
      <c r="A11" s="97">
        <f t="shared" ref="A11:A16" si="0">A10+1</f>
        <v>412</v>
      </c>
      <c r="B11" s="27" t="s">
        <v>122</v>
      </c>
      <c r="C11" s="58">
        <f>C12+C13</f>
        <v>0</v>
      </c>
    </row>
    <row r="12" spans="1:5">
      <c r="A12" s="96">
        <f t="shared" si="0"/>
        <v>413</v>
      </c>
      <c r="B12" s="27" t="s">
        <v>123</v>
      </c>
      <c r="C12" s="58">
        <f>'9. HQLA-SC1'!G31</f>
        <v>0</v>
      </c>
    </row>
    <row r="13" spans="1:5">
      <c r="A13" s="97">
        <f t="shared" si="0"/>
        <v>414</v>
      </c>
      <c r="B13" s="27" t="s">
        <v>124</v>
      </c>
      <c r="C13" s="58">
        <f>'9. HQLA-SC1'!G35</f>
        <v>0</v>
      </c>
    </row>
    <row r="14" spans="1:5">
      <c r="A14" s="97">
        <f t="shared" si="0"/>
        <v>415</v>
      </c>
      <c r="B14" s="27" t="s">
        <v>31</v>
      </c>
      <c r="C14" s="58">
        <f>'9. HQLA-SC1'!G37</f>
        <v>0</v>
      </c>
    </row>
    <row r="15" spans="1:5">
      <c r="A15" s="97">
        <f t="shared" si="0"/>
        <v>416</v>
      </c>
      <c r="B15" s="27" t="s">
        <v>30</v>
      </c>
      <c r="C15" s="58">
        <f>'9. HQLA-SC1'!G38</f>
        <v>0</v>
      </c>
    </row>
    <row r="16" spans="1:5" ht="15.5">
      <c r="A16" s="94">
        <f t="shared" si="0"/>
        <v>417</v>
      </c>
      <c r="B16" s="28" t="s">
        <v>125</v>
      </c>
      <c r="C16" s="59">
        <f>C10+C11-C14-C15</f>
        <v>0</v>
      </c>
      <c r="E16" s="118"/>
    </row>
    <row r="17" spans="1:6" ht="15.5">
      <c r="A17" s="30" t="s">
        <v>139</v>
      </c>
      <c r="B17" s="25"/>
      <c r="C17" s="60"/>
    </row>
    <row r="18" spans="1:6">
      <c r="A18" s="95">
        <v>421</v>
      </c>
      <c r="B18" s="27" t="s">
        <v>126</v>
      </c>
      <c r="C18" s="57">
        <f>'10.Outflows-SC1'!G27</f>
        <v>0</v>
      </c>
    </row>
    <row r="19" spans="1:6">
      <c r="A19" s="97">
        <f>A18+1</f>
        <v>422</v>
      </c>
      <c r="B19" s="27" t="s">
        <v>127</v>
      </c>
      <c r="C19" s="58">
        <f>'10.Outflows-SC1'!G60</f>
        <v>0</v>
      </c>
    </row>
    <row r="20" spans="1:6">
      <c r="A20" s="96">
        <f t="shared" ref="A20:A26" si="1">A19+1</f>
        <v>423</v>
      </c>
      <c r="B20" s="27" t="s">
        <v>128</v>
      </c>
      <c r="C20" s="58">
        <f>'10.Outflows-SC1'!G71</f>
        <v>0</v>
      </c>
    </row>
    <row r="21" spans="1:6">
      <c r="A21" s="97">
        <f t="shared" si="1"/>
        <v>424</v>
      </c>
      <c r="B21" s="27" t="s">
        <v>269</v>
      </c>
      <c r="C21" s="58">
        <f>'10.Outflows-SC1'!G80</f>
        <v>0</v>
      </c>
    </row>
    <row r="22" spans="1:6">
      <c r="A22" s="97">
        <f t="shared" si="1"/>
        <v>425</v>
      </c>
      <c r="B22" s="27" t="s">
        <v>270</v>
      </c>
      <c r="C22" s="58">
        <f>'10.Outflows-SC1'!G82</f>
        <v>0</v>
      </c>
    </row>
    <row r="23" spans="1:6">
      <c r="A23" s="97">
        <f t="shared" si="1"/>
        <v>426</v>
      </c>
      <c r="B23" s="27" t="s">
        <v>145</v>
      </c>
      <c r="C23" s="58">
        <f>'10.Outflows-SC1'!G84</f>
        <v>0</v>
      </c>
    </row>
    <row r="24" spans="1:6">
      <c r="A24" s="97">
        <f t="shared" si="1"/>
        <v>427</v>
      </c>
      <c r="B24" s="27" t="s">
        <v>92</v>
      </c>
      <c r="C24" s="58">
        <f>'10.Outflows-SC1'!G94</f>
        <v>0</v>
      </c>
    </row>
    <row r="25" spans="1:6">
      <c r="A25" s="97">
        <f t="shared" si="1"/>
        <v>428</v>
      </c>
      <c r="B25" s="27" t="s">
        <v>93</v>
      </c>
      <c r="C25" s="58">
        <f>'10.Outflows-SC1'!G96</f>
        <v>0</v>
      </c>
    </row>
    <row r="26" spans="1:6" ht="15.5">
      <c r="A26" s="94">
        <f t="shared" si="1"/>
        <v>429</v>
      </c>
      <c r="B26" s="28" t="s">
        <v>131</v>
      </c>
      <c r="C26" s="59">
        <f>SUM(C18:C25)</f>
        <v>0</v>
      </c>
      <c r="E26" s="118"/>
      <c r="F26" s="72"/>
    </row>
    <row r="27" spans="1:6" ht="15.5">
      <c r="A27" s="30" t="s">
        <v>140</v>
      </c>
      <c r="B27" s="25"/>
      <c r="C27" s="60"/>
    </row>
    <row r="28" spans="1:6">
      <c r="A28" s="95">
        <v>431</v>
      </c>
      <c r="B28" s="27" t="s">
        <v>129</v>
      </c>
      <c r="C28" s="57">
        <f>'11.Inflows-SC1'!G19</f>
        <v>0</v>
      </c>
    </row>
    <row r="29" spans="1:6">
      <c r="A29" s="97">
        <f>A28+1</f>
        <v>432</v>
      </c>
      <c r="B29" s="27" t="s">
        <v>271</v>
      </c>
      <c r="C29" s="58">
        <f>'11.Inflows-SC1'!G22</f>
        <v>0</v>
      </c>
    </row>
    <row r="30" spans="1:6">
      <c r="A30" s="96">
        <f>A29+1</f>
        <v>433</v>
      </c>
      <c r="B30" s="27" t="s">
        <v>130</v>
      </c>
      <c r="C30" s="58">
        <f>'11.Inflows-SC1'!G30</f>
        <v>0</v>
      </c>
    </row>
    <row r="31" spans="1:6">
      <c r="A31" s="97">
        <f>A30+1</f>
        <v>434</v>
      </c>
      <c r="B31" s="27" t="s">
        <v>12</v>
      </c>
      <c r="C31" s="58">
        <f>'11.Inflows-SC1'!G34</f>
        <v>0</v>
      </c>
    </row>
    <row r="32" spans="1:6" ht="15.5">
      <c r="A32" s="94">
        <f>A31+1</f>
        <v>435</v>
      </c>
      <c r="B32" s="28" t="s">
        <v>132</v>
      </c>
      <c r="C32" s="59">
        <f>SUM(C28:C31)</f>
        <v>0</v>
      </c>
      <c r="E32" s="72"/>
    </row>
    <row r="33" spans="1:3" ht="15.5">
      <c r="A33" s="32" t="s">
        <v>141</v>
      </c>
      <c r="B33" s="56"/>
      <c r="C33" s="61">
        <f>C26-MIN(C32,0.75*C26)</f>
        <v>0</v>
      </c>
    </row>
    <row r="34" spans="1:3" ht="15.5">
      <c r="A34" s="54"/>
      <c r="B34" s="55"/>
      <c r="C34" s="62"/>
    </row>
    <row r="35" spans="1:3" ht="18.5">
      <c r="A35" s="110" t="s">
        <v>158</v>
      </c>
      <c r="B35" s="111"/>
      <c r="C35" s="117">
        <f>IFERROR(C16/C33,0)</f>
        <v>0</v>
      </c>
    </row>
  </sheetData>
  <sheetProtection algorithmName="SHA-512" hashValue="H4SXTLJ2j+9x+hWKwhsMQhPpV8fwRhhUqznv8Q12J4ZROMIXXqr8wFRRORHbeoyGoc2iH5HF27JBkjcVQKiAUg==" saltValue="ITDyo17YIK8XrJQSprr9IA=="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80" zoomScaleNormal="80" workbookViewId="0"/>
  </sheetViews>
  <sheetFormatPr defaultColWidth="9.1796875" defaultRowHeight="14.5"/>
  <cols>
    <col min="1" max="1" width="13.453125" style="4" customWidth="1"/>
    <col min="2" max="2" width="85.81640625" style="6" customWidth="1"/>
    <col min="3" max="3" width="20.7265625" style="6" customWidth="1"/>
    <col min="4" max="4" width="13.1796875" style="6" customWidth="1"/>
    <col min="5" max="5" width="16.1796875" style="5" customWidth="1"/>
    <col min="6" max="6" width="13" style="5" customWidth="1"/>
    <col min="7" max="7" width="12.453125" style="5" customWidth="1"/>
    <col min="8" max="8" width="13.26953125" style="5" customWidth="1"/>
    <col min="9" max="16384" width="9.1796875" style="4"/>
  </cols>
  <sheetData>
    <row r="1" spans="1:8" s="5" customFormat="1" ht="23.5">
      <c r="A1" s="3" t="s">
        <v>161</v>
      </c>
      <c r="B1" s="6"/>
      <c r="C1" s="6"/>
      <c r="D1" s="6"/>
    </row>
    <row r="2" spans="1:8" s="5" customFormat="1" ht="37">
      <c r="A2" s="120" t="s">
        <v>210</v>
      </c>
      <c r="B2" s="6"/>
      <c r="C2" s="298" t="s">
        <v>203</v>
      </c>
      <c r="D2" s="300"/>
    </row>
    <row r="3" spans="1:8" s="5" customFormat="1">
      <c r="A3" s="4" t="s">
        <v>272</v>
      </c>
      <c r="B3" s="6"/>
      <c r="C3" s="6"/>
      <c r="D3" s="6"/>
    </row>
    <row r="4" spans="1:8" s="5" customFormat="1">
      <c r="A4" s="4" t="s">
        <v>135</v>
      </c>
      <c r="B4" s="6"/>
      <c r="C4" s="6"/>
      <c r="D4" s="6"/>
    </row>
    <row r="5" spans="1:8" s="5" customFormat="1" ht="15.5">
      <c r="A5" s="1" t="s">
        <v>13</v>
      </c>
      <c r="B5" s="6"/>
      <c r="C5" s="6"/>
      <c r="D5" s="6"/>
    </row>
    <row r="7" spans="1:8" s="5" customFormat="1" ht="21">
      <c r="A7" s="2" t="s">
        <v>0</v>
      </c>
      <c r="B7" s="6"/>
      <c r="C7" s="6"/>
      <c r="D7" s="6"/>
    </row>
    <row r="8" spans="1:8" s="5" customFormat="1">
      <c r="A8" s="4"/>
      <c r="B8" s="7"/>
      <c r="C8" s="7"/>
      <c r="D8" s="7"/>
      <c r="E8" s="8"/>
      <c r="F8" s="9"/>
      <c r="G8" s="9"/>
    </row>
    <row r="9" spans="1:8" s="5" customFormat="1" ht="46.5">
      <c r="A9" s="48" t="s">
        <v>2</v>
      </c>
      <c r="B9" s="49" t="s">
        <v>14</v>
      </c>
      <c r="C9" s="48" t="s">
        <v>164</v>
      </c>
      <c r="D9" s="48" t="s">
        <v>163</v>
      </c>
      <c r="E9" s="48" t="s">
        <v>165</v>
      </c>
      <c r="F9" s="48" t="s">
        <v>3</v>
      </c>
      <c r="G9" s="48" t="s">
        <v>21</v>
      </c>
      <c r="H9" s="48" t="s">
        <v>268</v>
      </c>
    </row>
    <row r="10" spans="1:8" s="5" customFormat="1" ht="15.5">
      <c r="A10" s="124"/>
      <c r="B10" s="35"/>
      <c r="C10" s="36"/>
      <c r="D10" s="273"/>
      <c r="E10" s="153"/>
      <c r="F10" s="153"/>
      <c r="G10" s="153"/>
      <c r="H10" s="48"/>
    </row>
    <row r="11" spans="1:8" s="5" customFormat="1" ht="15.5">
      <c r="A11" s="37" t="s">
        <v>1</v>
      </c>
      <c r="B11" s="35"/>
      <c r="C11" s="36"/>
      <c r="D11" s="36"/>
      <c r="E11" s="153"/>
      <c r="F11" s="153"/>
      <c r="G11" s="153"/>
      <c r="H11" s="147"/>
    </row>
    <row r="12" spans="1:8" s="5" customFormat="1">
      <c r="A12" s="132">
        <v>111</v>
      </c>
      <c r="B12" s="133" t="s">
        <v>159</v>
      </c>
      <c r="C12" s="64"/>
      <c r="D12" s="121"/>
      <c r="E12" s="275">
        <f>C12*$D$10</f>
        <v>0</v>
      </c>
      <c r="F12" s="150">
        <v>1</v>
      </c>
      <c r="G12" s="277">
        <f>E12*F12</f>
        <v>0</v>
      </c>
      <c r="H12" s="258">
        <v>7.17</v>
      </c>
    </row>
    <row r="13" spans="1:8" s="5" customFormat="1">
      <c r="A13" s="132">
        <v>112</v>
      </c>
      <c r="B13" s="133" t="s">
        <v>173</v>
      </c>
      <c r="C13" s="269"/>
      <c r="D13" s="63"/>
      <c r="E13" s="286">
        <f t="shared" ref="E13:E22" si="0">C13*$D$10</f>
        <v>0</v>
      </c>
      <c r="F13" s="150">
        <v>1</v>
      </c>
      <c r="G13" s="278">
        <f>E13*F13</f>
        <v>0</v>
      </c>
      <c r="H13" s="258">
        <v>7.17</v>
      </c>
    </row>
    <row r="14" spans="1:8" s="5" customFormat="1">
      <c r="A14" s="135">
        <v>113</v>
      </c>
      <c r="B14" s="136" t="s">
        <v>142</v>
      </c>
      <c r="C14" s="269"/>
      <c r="D14" s="63"/>
      <c r="E14" s="286">
        <f t="shared" si="0"/>
        <v>0</v>
      </c>
      <c r="F14" s="150">
        <v>1</v>
      </c>
      <c r="G14" s="278">
        <f>E14*F14</f>
        <v>0</v>
      </c>
      <c r="H14" s="258">
        <v>7.17</v>
      </c>
    </row>
    <row r="15" spans="1:8" s="5" customFormat="1">
      <c r="A15" s="135">
        <v>114</v>
      </c>
      <c r="B15" s="136" t="s">
        <v>143</v>
      </c>
      <c r="C15" s="269"/>
      <c r="D15" s="65"/>
      <c r="E15" s="286">
        <f t="shared" si="0"/>
        <v>0</v>
      </c>
      <c r="F15" s="150">
        <v>1</v>
      </c>
      <c r="G15" s="278">
        <f>E15*F15</f>
        <v>0</v>
      </c>
      <c r="H15" s="258">
        <v>7.17</v>
      </c>
    </row>
    <row r="16" spans="1:8" s="5" customFormat="1">
      <c r="A16" s="135">
        <v>115</v>
      </c>
      <c r="B16" s="148" t="s">
        <v>172</v>
      </c>
      <c r="C16" s="65"/>
      <c r="D16" s="122"/>
      <c r="E16" s="276"/>
      <c r="F16" s="150"/>
      <c r="G16" s="277"/>
      <c r="H16" s="258">
        <v>7.17</v>
      </c>
    </row>
    <row r="17" spans="1:8" s="5" customFormat="1">
      <c r="A17" s="138">
        <v>1151</v>
      </c>
      <c r="B17" s="139" t="s">
        <v>22</v>
      </c>
      <c r="C17" s="66"/>
      <c r="D17" s="122"/>
      <c r="E17" s="276">
        <f t="shared" si="0"/>
        <v>0</v>
      </c>
      <c r="F17" s="150">
        <v>1</v>
      </c>
      <c r="G17" s="277">
        <f>E17*F17</f>
        <v>0</v>
      </c>
      <c r="H17" s="258">
        <v>7.17</v>
      </c>
    </row>
    <row r="18" spans="1:8" s="5" customFormat="1">
      <c r="A18" s="138">
        <v>1152</v>
      </c>
      <c r="B18" s="139" t="s">
        <v>15</v>
      </c>
      <c r="C18" s="66"/>
      <c r="D18" s="122"/>
      <c r="E18" s="276">
        <f t="shared" si="0"/>
        <v>0</v>
      </c>
      <c r="F18" s="150">
        <v>1</v>
      </c>
      <c r="G18" s="277">
        <f>E18*F18</f>
        <v>0</v>
      </c>
      <c r="H18" s="258">
        <v>7.17</v>
      </c>
    </row>
    <row r="19" spans="1:8" s="5" customFormat="1">
      <c r="A19" s="138">
        <v>1153</v>
      </c>
      <c r="B19" s="139" t="s">
        <v>16</v>
      </c>
      <c r="C19" s="66"/>
      <c r="D19" s="122"/>
      <c r="E19" s="276">
        <f t="shared" si="0"/>
        <v>0</v>
      </c>
      <c r="F19" s="150">
        <v>1</v>
      </c>
      <c r="G19" s="277">
        <f>E19*F19</f>
        <v>0</v>
      </c>
      <c r="H19" s="258">
        <v>7.17</v>
      </c>
    </row>
    <row r="20" spans="1:8" s="5" customFormat="1">
      <c r="A20" s="138">
        <v>1154</v>
      </c>
      <c r="B20" s="139" t="s">
        <v>17</v>
      </c>
      <c r="C20" s="66"/>
      <c r="D20" s="63"/>
      <c r="E20" s="276">
        <f t="shared" si="0"/>
        <v>0</v>
      </c>
      <c r="F20" s="150">
        <v>1</v>
      </c>
      <c r="G20" s="277">
        <f>E20*F20</f>
        <v>0</v>
      </c>
      <c r="H20" s="258">
        <v>7.17</v>
      </c>
    </row>
    <row r="21" spans="1:8" s="5" customFormat="1" ht="30" customHeight="1">
      <c r="A21" s="135">
        <v>116</v>
      </c>
      <c r="B21" s="141" t="s">
        <v>204</v>
      </c>
      <c r="C21" s="63"/>
      <c r="D21" s="122"/>
      <c r="E21" s="276"/>
      <c r="F21" s="151"/>
      <c r="G21" s="277"/>
      <c r="H21" s="258">
        <v>7.17</v>
      </c>
    </row>
    <row r="22" spans="1:8" s="5" customFormat="1" ht="42" customHeight="1">
      <c r="A22" s="143">
        <v>1161</v>
      </c>
      <c r="B22" s="144" t="s">
        <v>18</v>
      </c>
      <c r="C22" s="66"/>
      <c r="D22" s="122"/>
      <c r="E22" s="276">
        <f t="shared" si="0"/>
        <v>0</v>
      </c>
      <c r="F22" s="150">
        <v>1</v>
      </c>
      <c r="G22" s="277">
        <f>E22*F22</f>
        <v>0</v>
      </c>
      <c r="H22" s="258">
        <v>7.17</v>
      </c>
    </row>
    <row r="23" spans="1:8" s="5" customFormat="1" ht="43.5">
      <c r="A23" s="143">
        <v>1162</v>
      </c>
      <c r="B23" s="144" t="s">
        <v>19</v>
      </c>
      <c r="C23" s="270"/>
      <c r="D23" s="122"/>
      <c r="E23" s="276">
        <f>C23*$D$10</f>
        <v>0</v>
      </c>
      <c r="F23" s="150">
        <v>1</v>
      </c>
      <c r="G23" s="277">
        <f>E23*F23</f>
        <v>0</v>
      </c>
      <c r="H23" s="258">
        <v>7.17</v>
      </c>
    </row>
    <row r="24" spans="1:8" s="5" customFormat="1">
      <c r="A24" s="90">
        <v>117</v>
      </c>
      <c r="B24" s="38" t="s">
        <v>4</v>
      </c>
      <c r="C24" s="67">
        <f>SUM(C12:C15)+SUM(C17:C20)+SUM(C22:C23)</f>
        <v>0</v>
      </c>
      <c r="D24" s="68"/>
      <c r="E24" s="158">
        <f>SUM(E12:E15)+SUM(E17:E20)+SUM(E22:E23)</f>
        <v>0</v>
      </c>
      <c r="F24" s="152"/>
      <c r="G24" s="274">
        <f>SUM(G12:G15)+SUM(G17:G20)+SUM(G22:G23)</f>
        <v>0</v>
      </c>
      <c r="H24" s="258"/>
    </row>
    <row r="25" spans="1:8" s="5" customFormat="1">
      <c r="A25" s="89">
        <v>121</v>
      </c>
      <c r="B25" s="39" t="s">
        <v>23</v>
      </c>
      <c r="C25" s="69"/>
      <c r="D25" s="69"/>
      <c r="E25" s="287"/>
      <c r="F25" s="288"/>
      <c r="G25" s="289"/>
      <c r="H25" s="258"/>
    </row>
    <row r="26" spans="1:8" s="5" customFormat="1">
      <c r="A26" s="114">
        <v>1211</v>
      </c>
      <c r="B26" s="34" t="s">
        <v>24</v>
      </c>
      <c r="C26" s="66"/>
      <c r="D26" s="122"/>
      <c r="E26" s="276">
        <f>C26*$D$10</f>
        <v>0</v>
      </c>
      <c r="F26" s="290">
        <v>0.85</v>
      </c>
      <c r="G26" s="277">
        <f>E26*F26</f>
        <v>0</v>
      </c>
      <c r="H26" s="258">
        <v>7.21</v>
      </c>
    </row>
    <row r="27" spans="1:8" s="5" customFormat="1">
      <c r="A27" s="114">
        <f>A26+1</f>
        <v>1212</v>
      </c>
      <c r="B27" s="34" t="s">
        <v>11</v>
      </c>
      <c r="C27" s="66"/>
      <c r="D27" s="122"/>
      <c r="E27" s="276">
        <f>C27*$D$10</f>
        <v>0</v>
      </c>
      <c r="F27" s="290">
        <v>0.85</v>
      </c>
      <c r="G27" s="277">
        <f>E27*F27</f>
        <v>0</v>
      </c>
      <c r="H27" s="258">
        <v>7.21</v>
      </c>
    </row>
    <row r="28" spans="1:8" s="5" customFormat="1">
      <c r="A28" s="114">
        <f>A27+1</f>
        <v>1213</v>
      </c>
      <c r="B28" s="34" t="s">
        <v>25</v>
      </c>
      <c r="C28" s="66"/>
      <c r="D28" s="122"/>
      <c r="E28" s="276">
        <f>C28*$D$10</f>
        <v>0</v>
      </c>
      <c r="F28" s="290">
        <v>0.85</v>
      </c>
      <c r="G28" s="277">
        <f>E28*F28</f>
        <v>0</v>
      </c>
      <c r="H28" s="258">
        <v>7.21</v>
      </c>
    </row>
    <row r="29" spans="1:8" s="5" customFormat="1">
      <c r="A29" s="114">
        <f>A28+1</f>
        <v>1214</v>
      </c>
      <c r="B29" s="34" t="s">
        <v>26</v>
      </c>
      <c r="C29" s="66"/>
      <c r="D29" s="122"/>
      <c r="E29" s="276">
        <f>C29*$D$10</f>
        <v>0</v>
      </c>
      <c r="F29" s="290">
        <v>0.85</v>
      </c>
      <c r="G29" s="277">
        <f>E29*F29</f>
        <v>0</v>
      </c>
      <c r="H29" s="258">
        <v>7.21</v>
      </c>
    </row>
    <row r="30" spans="1:8" s="5" customFormat="1">
      <c r="A30" s="89">
        <f>A25+1</f>
        <v>122</v>
      </c>
      <c r="B30" s="33" t="s">
        <v>27</v>
      </c>
      <c r="C30" s="66"/>
      <c r="D30" s="122"/>
      <c r="E30" s="276">
        <f>C30*$D$10</f>
        <v>0</v>
      </c>
      <c r="F30" s="290">
        <v>0.85</v>
      </c>
      <c r="G30" s="277">
        <f>E30*F30</f>
        <v>0</v>
      </c>
      <c r="H30" s="258">
        <v>7.21</v>
      </c>
    </row>
    <row r="31" spans="1:8" s="5" customFormat="1">
      <c r="A31" s="116">
        <f>A30+1</f>
        <v>123</v>
      </c>
      <c r="B31" s="38" t="s">
        <v>6</v>
      </c>
      <c r="C31" s="67">
        <f>SUM(C26:C30)</f>
        <v>0</v>
      </c>
      <c r="D31" s="67"/>
      <c r="E31" s="158">
        <f>SUM(E26:E30)</f>
        <v>0</v>
      </c>
      <c r="F31" s="152"/>
      <c r="G31" s="274">
        <f>SUM(G26:G30)</f>
        <v>0</v>
      </c>
      <c r="H31" s="258">
        <v>7.21</v>
      </c>
    </row>
    <row r="32" spans="1:8" ht="15.5">
      <c r="A32" s="40" t="s">
        <v>7</v>
      </c>
      <c r="B32" s="35"/>
      <c r="C32" s="68"/>
      <c r="D32" s="68"/>
      <c r="E32" s="280"/>
      <c r="F32" s="153"/>
      <c r="G32" s="291"/>
      <c r="H32" s="258"/>
    </row>
    <row r="33" spans="1:8">
      <c r="A33" s="91">
        <v>131</v>
      </c>
      <c r="B33" s="39" t="s">
        <v>28</v>
      </c>
      <c r="C33" s="70"/>
      <c r="D33" s="123"/>
      <c r="E33" s="281">
        <f>C33*$D$10</f>
        <v>0</v>
      </c>
      <c r="F33" s="292">
        <v>0.5</v>
      </c>
      <c r="G33" s="279">
        <f>E33*F33</f>
        <v>0</v>
      </c>
      <c r="H33" s="258">
        <v>7.23</v>
      </c>
    </row>
    <row r="34" spans="1:8">
      <c r="A34" s="89">
        <f>A33+1</f>
        <v>132</v>
      </c>
      <c r="B34" s="33" t="s">
        <v>8</v>
      </c>
      <c r="C34" s="66"/>
      <c r="D34" s="122"/>
      <c r="E34" s="276">
        <f>C34*$D$10</f>
        <v>0</v>
      </c>
      <c r="F34" s="293">
        <v>0.5</v>
      </c>
      <c r="G34" s="277">
        <f>E34*F34</f>
        <v>0</v>
      </c>
      <c r="H34" s="258">
        <v>7.23</v>
      </c>
    </row>
    <row r="35" spans="1:8">
      <c r="A35" s="116">
        <f>A34+1</f>
        <v>133</v>
      </c>
      <c r="B35" s="38" t="s">
        <v>29</v>
      </c>
      <c r="C35" s="67">
        <f>SUM(C33:C34)</f>
        <v>0</v>
      </c>
      <c r="D35" s="67"/>
      <c r="E35" s="158">
        <f>SUM(E33:E34)</f>
        <v>0</v>
      </c>
      <c r="F35" s="152"/>
      <c r="G35" s="274">
        <f>SUM(G33:G34)</f>
        <v>0</v>
      </c>
      <c r="H35" s="258"/>
    </row>
    <row r="36" spans="1:8" ht="15.5">
      <c r="A36" s="40" t="s">
        <v>133</v>
      </c>
      <c r="B36" s="35"/>
      <c r="C36" s="68"/>
      <c r="D36" s="68"/>
      <c r="E36" s="280"/>
      <c r="F36" s="157"/>
      <c r="G36" s="294"/>
      <c r="H36" s="258"/>
    </row>
    <row r="37" spans="1:8">
      <c r="A37" s="92">
        <v>141</v>
      </c>
      <c r="B37" s="359" t="s">
        <v>31</v>
      </c>
      <c r="C37" s="357"/>
      <c r="D37" s="357"/>
      <c r="E37" s="357"/>
      <c r="F37" s="360"/>
      <c r="G37" s="277">
        <f>MAX(G35-15/85*(G24+G31),G35-15/60*G24,0)</f>
        <v>0</v>
      </c>
      <c r="H37" s="258">
        <v>7.14</v>
      </c>
    </row>
    <row r="38" spans="1:8">
      <c r="A38" s="93">
        <f>A37+1</f>
        <v>142</v>
      </c>
      <c r="B38" s="361" t="s">
        <v>30</v>
      </c>
      <c r="C38" s="362"/>
      <c r="D38" s="362"/>
      <c r="E38" s="362"/>
      <c r="F38" s="363"/>
      <c r="G38" s="277">
        <f>MAX((G31+G35-2/3*G24),(G35-15/85*(G24+G31)),0)</f>
        <v>0</v>
      </c>
      <c r="H38" s="258">
        <v>7.14</v>
      </c>
    </row>
    <row r="39" spans="1:8" ht="15.5">
      <c r="A39" s="94">
        <f>A38+1</f>
        <v>143</v>
      </c>
      <c r="B39" s="28" t="s">
        <v>134</v>
      </c>
      <c r="C39" s="28"/>
      <c r="D39" s="28"/>
      <c r="E39" s="29"/>
      <c r="F39" s="29"/>
      <c r="G39" s="149">
        <f>G24+G31+G35-G37-G38</f>
        <v>0</v>
      </c>
      <c r="H39" s="258"/>
    </row>
    <row r="40" spans="1:8">
      <c r="A40" s="10"/>
      <c r="B40" s="11"/>
      <c r="C40" s="11"/>
      <c r="D40" s="11"/>
      <c r="E40" s="12"/>
      <c r="F40" s="11"/>
      <c r="G40" s="11"/>
    </row>
    <row r="41" spans="1:8">
      <c r="A41" s="5"/>
    </row>
    <row r="42" spans="1:8">
      <c r="A42" s="5"/>
    </row>
    <row r="43" spans="1:8">
      <c r="A43" s="5"/>
    </row>
    <row r="44" spans="1:8">
      <c r="A44" s="5"/>
    </row>
    <row r="45" spans="1:8">
      <c r="A45" s="5"/>
    </row>
    <row r="46" spans="1:8">
      <c r="A46" s="5"/>
    </row>
    <row r="47" spans="1:8">
      <c r="A47" s="5"/>
    </row>
    <row r="48" spans="1:8">
      <c r="A48" s="5"/>
    </row>
    <row r="49" spans="1:8" s="6" customFormat="1">
      <c r="A49" s="5"/>
      <c r="E49" s="5"/>
      <c r="F49" s="5"/>
      <c r="G49" s="5"/>
      <c r="H49" s="5"/>
    </row>
    <row r="50" spans="1:8" s="6" customFormat="1">
      <c r="A50" s="5"/>
      <c r="E50" s="5"/>
      <c r="F50" s="5"/>
      <c r="G50" s="5"/>
      <c r="H50" s="5"/>
    </row>
    <row r="51" spans="1:8" s="6" customFormat="1">
      <c r="A51" s="5"/>
      <c r="E51" s="5"/>
      <c r="F51" s="5"/>
      <c r="G51" s="5"/>
      <c r="H51" s="5"/>
    </row>
    <row r="52" spans="1:8" s="6" customFormat="1">
      <c r="A52" s="5"/>
      <c r="E52" s="5"/>
      <c r="F52" s="5"/>
      <c r="G52" s="5"/>
      <c r="H52" s="5"/>
    </row>
    <row r="53" spans="1:8" s="6" customFormat="1">
      <c r="A53" s="5"/>
      <c r="E53" s="5"/>
      <c r="F53" s="5"/>
      <c r="G53" s="5"/>
      <c r="H53" s="5"/>
    </row>
    <row r="54" spans="1:8" s="6" customFormat="1">
      <c r="A54" s="5"/>
      <c r="E54" s="5"/>
      <c r="F54" s="5"/>
      <c r="G54" s="5"/>
      <c r="H54" s="5"/>
    </row>
    <row r="55" spans="1:8" s="6" customFormat="1">
      <c r="A55" s="5"/>
      <c r="E55" s="5"/>
      <c r="F55" s="5"/>
      <c r="G55" s="5"/>
      <c r="H55" s="5"/>
    </row>
    <row r="56" spans="1:8" s="6" customFormat="1">
      <c r="A56" s="5"/>
      <c r="E56" s="5"/>
      <c r="F56" s="5"/>
      <c r="G56" s="5"/>
      <c r="H56" s="5"/>
    </row>
    <row r="57" spans="1:8" s="6" customFormat="1">
      <c r="A57" s="5"/>
      <c r="E57" s="5"/>
      <c r="F57" s="5"/>
      <c r="G57" s="5"/>
      <c r="H57" s="5"/>
    </row>
    <row r="58" spans="1:8" s="6" customFormat="1">
      <c r="A58" s="5"/>
      <c r="E58" s="5"/>
      <c r="F58" s="5"/>
      <c r="G58" s="5"/>
      <c r="H58" s="5"/>
    </row>
    <row r="59" spans="1:8" s="6" customFormat="1">
      <c r="A59" s="5"/>
      <c r="E59" s="5"/>
      <c r="F59" s="5"/>
      <c r="G59" s="5"/>
      <c r="H59" s="5"/>
    </row>
    <row r="60" spans="1:8" s="6" customFormat="1">
      <c r="A60" s="5"/>
      <c r="E60" s="5"/>
      <c r="F60" s="5"/>
      <c r="G60" s="5"/>
      <c r="H60" s="5"/>
    </row>
    <row r="61" spans="1:8" s="6" customFormat="1">
      <c r="A61" s="5"/>
      <c r="E61" s="5"/>
      <c r="F61" s="5"/>
      <c r="G61" s="5"/>
      <c r="H61" s="5"/>
    </row>
    <row r="62" spans="1:8" s="6" customFormat="1">
      <c r="A62" s="5"/>
      <c r="E62" s="5"/>
      <c r="F62" s="5"/>
      <c r="G62" s="5"/>
      <c r="H62" s="5"/>
    </row>
    <row r="63" spans="1:8" s="6" customFormat="1">
      <c r="A63" s="5"/>
      <c r="E63" s="5"/>
      <c r="F63" s="5"/>
      <c r="G63" s="5"/>
      <c r="H63" s="5"/>
    </row>
    <row r="64" spans="1:8" s="6" customFormat="1">
      <c r="A64" s="5"/>
      <c r="E64" s="5"/>
      <c r="F64" s="5"/>
      <c r="G64" s="5"/>
      <c r="H64" s="5"/>
    </row>
    <row r="65" spans="1:8" s="6" customFormat="1">
      <c r="A65" s="5"/>
      <c r="E65" s="5"/>
      <c r="F65" s="5"/>
      <c r="G65" s="5"/>
      <c r="H65" s="5"/>
    </row>
    <row r="66" spans="1:8" s="6" customFormat="1">
      <c r="A66" s="5"/>
      <c r="E66" s="5"/>
      <c r="F66" s="5"/>
      <c r="G66" s="5"/>
      <c r="H66" s="5"/>
    </row>
    <row r="67" spans="1:8" s="6" customFormat="1">
      <c r="A67" s="5"/>
      <c r="E67" s="5"/>
      <c r="F67" s="5"/>
      <c r="G67" s="5"/>
      <c r="H67" s="5"/>
    </row>
    <row r="68" spans="1:8" s="6" customFormat="1">
      <c r="A68" s="5"/>
      <c r="E68" s="5"/>
      <c r="F68" s="5"/>
      <c r="G68" s="5"/>
      <c r="H68" s="5"/>
    </row>
    <row r="69" spans="1:8" s="6" customFormat="1">
      <c r="A69" s="5"/>
      <c r="E69" s="5"/>
      <c r="F69" s="5"/>
      <c r="G69" s="5"/>
      <c r="H69" s="5"/>
    </row>
    <row r="70" spans="1:8" s="6" customFormat="1">
      <c r="A70" s="5"/>
      <c r="E70" s="5"/>
      <c r="F70" s="5"/>
      <c r="G70" s="5"/>
      <c r="H70" s="5"/>
    </row>
    <row r="71" spans="1:8" s="6" customFormat="1">
      <c r="A71" s="5"/>
      <c r="E71" s="5"/>
      <c r="F71" s="5"/>
      <c r="G71" s="5"/>
      <c r="H71" s="5"/>
    </row>
    <row r="72" spans="1:8" s="6" customFormat="1">
      <c r="A72" s="5"/>
      <c r="E72" s="5"/>
      <c r="F72" s="5"/>
      <c r="G72" s="5"/>
      <c r="H72" s="5"/>
    </row>
    <row r="73" spans="1:8" s="6" customFormat="1">
      <c r="A73" s="5"/>
      <c r="E73" s="5"/>
      <c r="F73" s="5"/>
      <c r="G73" s="5"/>
      <c r="H73" s="5"/>
    </row>
    <row r="74" spans="1:8" s="6" customFormat="1">
      <c r="A74" s="5"/>
      <c r="E74" s="5"/>
      <c r="F74" s="5"/>
      <c r="G74" s="5"/>
      <c r="H74" s="5"/>
    </row>
    <row r="75" spans="1:8" s="6" customFormat="1">
      <c r="A75" s="5"/>
      <c r="E75" s="5"/>
      <c r="F75" s="5"/>
      <c r="G75" s="5"/>
      <c r="H75" s="5"/>
    </row>
    <row r="76" spans="1:8" s="6" customFormat="1">
      <c r="A76" s="5"/>
      <c r="E76" s="5"/>
      <c r="F76" s="5"/>
      <c r="G76" s="5"/>
      <c r="H76" s="5"/>
    </row>
    <row r="77" spans="1:8" s="6" customFormat="1">
      <c r="A77" s="5"/>
      <c r="E77" s="5"/>
      <c r="F77" s="5"/>
      <c r="G77" s="5"/>
      <c r="H77" s="5"/>
    </row>
    <row r="78" spans="1:8" s="6" customFormat="1">
      <c r="A78" s="5"/>
      <c r="E78" s="5"/>
      <c r="F78" s="5"/>
      <c r="G78" s="5"/>
      <c r="H78" s="5"/>
    </row>
    <row r="79" spans="1:8" s="6" customFormat="1">
      <c r="A79" s="5"/>
      <c r="E79" s="5"/>
      <c r="F79" s="5"/>
      <c r="G79" s="5"/>
      <c r="H79" s="5"/>
    </row>
    <row r="80" spans="1:8" s="6" customFormat="1">
      <c r="A80" s="5"/>
      <c r="E80" s="5"/>
      <c r="F80" s="5"/>
      <c r="G80" s="5"/>
      <c r="H80" s="5"/>
    </row>
    <row r="81" spans="1:8" s="6" customFormat="1">
      <c r="A81" s="5"/>
      <c r="E81" s="5"/>
      <c r="F81" s="5"/>
      <c r="G81" s="5"/>
      <c r="H81" s="5"/>
    </row>
    <row r="82" spans="1:8" s="6" customFormat="1">
      <c r="A82" s="5"/>
      <c r="E82" s="5"/>
      <c r="F82" s="5"/>
      <c r="G82" s="5"/>
      <c r="H82" s="5"/>
    </row>
    <row r="83" spans="1:8" s="6" customFormat="1">
      <c r="A83" s="5"/>
      <c r="E83" s="5"/>
      <c r="F83" s="5"/>
      <c r="G83" s="5"/>
      <c r="H83" s="5"/>
    </row>
    <row r="84" spans="1:8" s="6" customFormat="1">
      <c r="A84" s="5"/>
      <c r="E84" s="5"/>
      <c r="F84" s="5"/>
      <c r="G84" s="5"/>
      <c r="H84" s="5"/>
    </row>
    <row r="85" spans="1:8" s="6" customFormat="1">
      <c r="A85" s="5"/>
      <c r="E85" s="5"/>
      <c r="F85" s="5"/>
      <c r="G85" s="5"/>
      <c r="H85" s="5"/>
    </row>
    <row r="86" spans="1:8" s="6" customFormat="1">
      <c r="A86" s="5"/>
      <c r="E86" s="5"/>
      <c r="F86" s="5"/>
      <c r="G86" s="5"/>
      <c r="H86" s="5"/>
    </row>
    <row r="87" spans="1:8" s="6" customFormat="1">
      <c r="A87" s="5"/>
      <c r="E87" s="5"/>
      <c r="F87" s="5"/>
      <c r="G87" s="5"/>
      <c r="H87" s="5"/>
    </row>
    <row r="88" spans="1:8" s="6" customFormat="1">
      <c r="A88" s="5"/>
      <c r="E88" s="5"/>
      <c r="F88" s="5"/>
      <c r="G88" s="5"/>
      <c r="H88" s="5"/>
    </row>
    <row r="89" spans="1:8" s="6" customFormat="1">
      <c r="A89" s="5"/>
      <c r="E89" s="5"/>
      <c r="F89" s="5"/>
      <c r="G89" s="5"/>
      <c r="H89" s="5"/>
    </row>
    <row r="90" spans="1:8" s="6" customFormat="1">
      <c r="A90" s="5"/>
      <c r="E90" s="5"/>
      <c r="F90" s="5"/>
      <c r="G90" s="5"/>
      <c r="H90" s="5"/>
    </row>
    <row r="91" spans="1:8" s="6" customFormat="1">
      <c r="A91" s="5"/>
      <c r="E91" s="5"/>
      <c r="F91" s="5"/>
      <c r="G91" s="5"/>
      <c r="H91" s="5"/>
    </row>
    <row r="92" spans="1:8" s="6" customFormat="1">
      <c r="A92" s="5"/>
      <c r="E92" s="5"/>
      <c r="F92" s="5"/>
      <c r="G92" s="5"/>
      <c r="H92" s="5"/>
    </row>
    <row r="93" spans="1:8" s="6" customFormat="1">
      <c r="A93" s="5"/>
      <c r="E93" s="5"/>
      <c r="F93" s="5"/>
      <c r="G93" s="5"/>
      <c r="H93" s="5"/>
    </row>
    <row r="94" spans="1:8" s="6" customFormat="1">
      <c r="A94" s="5"/>
      <c r="E94" s="5"/>
      <c r="F94" s="5"/>
      <c r="G94" s="5"/>
      <c r="H94" s="5"/>
    </row>
    <row r="95" spans="1:8" s="6" customFormat="1">
      <c r="A95" s="5"/>
      <c r="E95" s="5"/>
      <c r="F95" s="5"/>
      <c r="G95" s="5"/>
      <c r="H95" s="5"/>
    </row>
    <row r="96" spans="1:8" s="6" customFormat="1">
      <c r="A96" s="5"/>
      <c r="E96" s="5"/>
      <c r="F96" s="5"/>
      <c r="G96" s="5"/>
      <c r="H96" s="5"/>
    </row>
    <row r="97" spans="1:8" s="6" customFormat="1">
      <c r="A97" s="5"/>
      <c r="E97" s="5"/>
      <c r="F97" s="5"/>
      <c r="G97" s="5"/>
      <c r="H97" s="5"/>
    </row>
    <row r="98" spans="1:8" s="6" customFormat="1">
      <c r="A98" s="5"/>
      <c r="E98" s="5"/>
      <c r="F98" s="5"/>
      <c r="G98" s="5"/>
      <c r="H98" s="5"/>
    </row>
    <row r="99" spans="1:8" s="6" customFormat="1">
      <c r="A99" s="5"/>
      <c r="E99" s="5"/>
      <c r="F99" s="5"/>
      <c r="G99" s="5"/>
      <c r="H99" s="5"/>
    </row>
    <row r="100" spans="1:8" s="6" customFormat="1">
      <c r="A100" s="5"/>
      <c r="E100" s="5"/>
      <c r="F100" s="5"/>
      <c r="G100" s="5"/>
      <c r="H100" s="5"/>
    </row>
    <row r="101" spans="1:8" s="6" customFormat="1">
      <c r="A101" s="5"/>
      <c r="E101" s="5"/>
      <c r="F101" s="5"/>
      <c r="G101" s="5"/>
      <c r="H101" s="5"/>
    </row>
    <row r="102" spans="1:8" s="6" customFormat="1">
      <c r="A102" s="5"/>
      <c r="E102" s="5"/>
      <c r="F102" s="5"/>
      <c r="G102" s="5"/>
      <c r="H102" s="5"/>
    </row>
    <row r="103" spans="1:8" s="6" customFormat="1">
      <c r="A103" s="5"/>
      <c r="E103" s="5"/>
      <c r="F103" s="5"/>
      <c r="G103" s="5"/>
      <c r="H103" s="5"/>
    </row>
    <row r="104" spans="1:8" s="6" customFormat="1">
      <c r="A104" s="5"/>
      <c r="E104" s="5"/>
      <c r="F104" s="5"/>
      <c r="G104" s="5"/>
      <c r="H104" s="5"/>
    </row>
    <row r="105" spans="1:8" s="6" customFormat="1">
      <c r="A105" s="5"/>
      <c r="E105" s="5"/>
      <c r="F105" s="5"/>
      <c r="G105" s="5"/>
      <c r="H105" s="5"/>
    </row>
    <row r="106" spans="1:8" s="6" customFormat="1">
      <c r="A106" s="5"/>
      <c r="E106" s="5"/>
      <c r="F106" s="5"/>
      <c r="G106" s="5"/>
      <c r="H106" s="5"/>
    </row>
    <row r="107" spans="1:8" s="6" customFormat="1">
      <c r="A107" s="5"/>
      <c r="E107" s="5"/>
      <c r="F107" s="5"/>
      <c r="G107" s="5"/>
      <c r="H107" s="5"/>
    </row>
    <row r="108" spans="1:8" s="6" customFormat="1">
      <c r="A108" s="5"/>
      <c r="E108" s="5"/>
      <c r="F108" s="5"/>
      <c r="G108" s="5"/>
      <c r="H108" s="5"/>
    </row>
    <row r="109" spans="1:8" s="6" customFormat="1">
      <c r="A109" s="5"/>
      <c r="E109" s="5"/>
      <c r="F109" s="5"/>
      <c r="G109" s="5"/>
      <c r="H109" s="5"/>
    </row>
    <row r="110" spans="1:8" s="6" customFormat="1">
      <c r="A110" s="5"/>
      <c r="E110" s="5"/>
      <c r="F110" s="5"/>
      <c r="G110" s="5"/>
      <c r="H110" s="5"/>
    </row>
    <row r="111" spans="1:8" s="6" customFormat="1">
      <c r="A111" s="5"/>
      <c r="E111" s="5"/>
      <c r="F111" s="5"/>
      <c r="G111" s="5"/>
      <c r="H111" s="5"/>
    </row>
    <row r="112" spans="1:8" s="6" customFormat="1">
      <c r="A112" s="5"/>
      <c r="E112" s="5"/>
      <c r="F112" s="5"/>
      <c r="G112" s="5"/>
      <c r="H112" s="5"/>
    </row>
    <row r="113" spans="1:8" s="6" customFormat="1">
      <c r="A113" s="5"/>
      <c r="E113" s="5"/>
      <c r="F113" s="5"/>
      <c r="G113" s="5"/>
      <c r="H113" s="5"/>
    </row>
    <row r="114" spans="1:8" s="6" customFormat="1">
      <c r="A114" s="5"/>
      <c r="E114" s="5"/>
      <c r="F114" s="5"/>
      <c r="G114" s="5"/>
      <c r="H114" s="5"/>
    </row>
    <row r="115" spans="1:8" s="6" customFormat="1">
      <c r="A115" s="5"/>
      <c r="E115" s="5"/>
      <c r="F115" s="5"/>
      <c r="G115" s="5"/>
      <c r="H115" s="5"/>
    </row>
    <row r="116" spans="1:8" s="6" customFormat="1">
      <c r="A116" s="5"/>
      <c r="E116" s="5"/>
      <c r="F116" s="5"/>
      <c r="G116" s="5"/>
      <c r="H116" s="5"/>
    </row>
    <row r="117" spans="1:8" s="6" customFormat="1">
      <c r="A117" s="5"/>
      <c r="E117" s="5"/>
      <c r="F117" s="5"/>
      <c r="G117" s="5"/>
      <c r="H117" s="5"/>
    </row>
    <row r="118" spans="1:8" s="6" customFormat="1">
      <c r="A118" s="5"/>
      <c r="E118" s="5"/>
      <c r="F118" s="5"/>
      <c r="G118" s="5"/>
      <c r="H118" s="5"/>
    </row>
    <row r="119" spans="1:8" s="6" customFormat="1">
      <c r="A119" s="5"/>
      <c r="E119" s="5"/>
      <c r="F119" s="5"/>
      <c r="G119" s="5"/>
      <c r="H119" s="5"/>
    </row>
    <row r="120" spans="1:8" s="6" customFormat="1">
      <c r="A120" s="5"/>
      <c r="E120" s="5"/>
      <c r="F120" s="5"/>
      <c r="G120" s="5"/>
      <c r="H120" s="5"/>
    </row>
    <row r="121" spans="1:8" s="6" customFormat="1">
      <c r="A121" s="5"/>
      <c r="E121" s="5"/>
      <c r="F121" s="5"/>
      <c r="G121" s="5"/>
      <c r="H121" s="5"/>
    </row>
    <row r="122" spans="1:8" s="6" customFormat="1">
      <c r="A122" s="5"/>
      <c r="E122" s="5"/>
      <c r="F122" s="5"/>
      <c r="G122" s="5"/>
      <c r="H122" s="5"/>
    </row>
    <row r="123" spans="1:8" s="6" customFormat="1">
      <c r="A123" s="5"/>
      <c r="E123" s="5"/>
      <c r="F123" s="5"/>
      <c r="G123" s="5"/>
      <c r="H123" s="5"/>
    </row>
    <row r="124" spans="1:8" s="6" customFormat="1">
      <c r="A124" s="5"/>
      <c r="E124" s="5"/>
      <c r="F124" s="5"/>
      <c r="G124" s="5"/>
      <c r="H124" s="5"/>
    </row>
    <row r="125" spans="1:8" s="6" customFormat="1">
      <c r="A125" s="5"/>
      <c r="E125" s="5"/>
      <c r="F125" s="5"/>
      <c r="G125" s="5"/>
      <c r="H125" s="5"/>
    </row>
    <row r="126" spans="1:8" s="6" customFormat="1">
      <c r="A126" s="5"/>
      <c r="E126" s="5"/>
      <c r="F126" s="5"/>
      <c r="G126" s="5"/>
      <c r="H126" s="5"/>
    </row>
    <row r="127" spans="1:8" s="6" customFormat="1">
      <c r="A127" s="5"/>
      <c r="E127" s="5"/>
      <c r="F127" s="5"/>
      <c r="G127" s="5"/>
      <c r="H127" s="5"/>
    </row>
    <row r="128" spans="1:8" s="6" customFormat="1">
      <c r="A128" s="5"/>
      <c r="E128" s="5"/>
      <c r="F128" s="5"/>
      <c r="G128" s="5"/>
      <c r="H128" s="5"/>
    </row>
    <row r="129" spans="1:8" s="6" customFormat="1">
      <c r="A129" s="5"/>
      <c r="E129" s="5"/>
      <c r="F129" s="5"/>
      <c r="G129" s="5"/>
      <c r="H129" s="5"/>
    </row>
    <row r="130" spans="1:8" s="6" customFormat="1">
      <c r="A130" s="5"/>
      <c r="E130" s="5"/>
      <c r="F130" s="5"/>
      <c r="G130" s="5"/>
      <c r="H130" s="5"/>
    </row>
    <row r="131" spans="1:8" s="6" customFormat="1">
      <c r="A131" s="5"/>
      <c r="E131" s="5"/>
      <c r="F131" s="5"/>
      <c r="G131" s="5"/>
      <c r="H131" s="5"/>
    </row>
    <row r="132" spans="1:8" s="6" customFormat="1">
      <c r="A132" s="5"/>
      <c r="E132" s="5"/>
      <c r="F132" s="5"/>
      <c r="G132" s="5"/>
      <c r="H132" s="5"/>
    </row>
    <row r="133" spans="1:8" s="6" customFormat="1">
      <c r="A133" s="5"/>
      <c r="E133" s="5"/>
      <c r="F133" s="5"/>
      <c r="G133" s="5"/>
      <c r="H133" s="5"/>
    </row>
    <row r="134" spans="1:8" s="6" customFormat="1">
      <c r="A134" s="5"/>
      <c r="E134" s="5"/>
      <c r="F134" s="5"/>
      <c r="G134" s="5"/>
      <c r="H134" s="5"/>
    </row>
    <row r="135" spans="1:8" s="6" customFormat="1">
      <c r="A135" s="5"/>
      <c r="E135" s="5"/>
      <c r="F135" s="5"/>
      <c r="G135" s="5"/>
      <c r="H135" s="5"/>
    </row>
    <row r="136" spans="1:8" s="6" customFormat="1">
      <c r="A136" s="5"/>
      <c r="E136" s="5"/>
      <c r="F136" s="5"/>
      <c r="G136" s="5"/>
      <c r="H136" s="5"/>
    </row>
    <row r="137" spans="1:8" s="6" customFormat="1">
      <c r="A137" s="5"/>
      <c r="E137" s="5"/>
      <c r="F137" s="5"/>
      <c r="G137" s="5"/>
      <c r="H137" s="5"/>
    </row>
    <row r="138" spans="1:8" s="6" customFormat="1">
      <c r="A138" s="5"/>
      <c r="E138" s="5"/>
      <c r="F138" s="5"/>
      <c r="G138" s="5"/>
      <c r="H138" s="5"/>
    </row>
    <row r="139" spans="1:8" s="6" customFormat="1">
      <c r="A139" s="5"/>
      <c r="E139" s="5"/>
      <c r="F139" s="5"/>
      <c r="G139" s="5"/>
      <c r="H139" s="5"/>
    </row>
    <row r="140" spans="1:8" s="6" customFormat="1">
      <c r="A140" s="5"/>
      <c r="E140" s="5"/>
      <c r="F140" s="5"/>
      <c r="G140" s="5"/>
      <c r="H140" s="5"/>
    </row>
    <row r="141" spans="1:8" s="6" customFormat="1">
      <c r="A141" s="5"/>
      <c r="E141" s="5"/>
      <c r="F141" s="5"/>
      <c r="G141" s="5"/>
      <c r="H141" s="5"/>
    </row>
    <row r="142" spans="1:8" s="6" customFormat="1">
      <c r="A142" s="5"/>
      <c r="E142" s="5"/>
      <c r="F142" s="5"/>
      <c r="G142" s="5"/>
      <c r="H142" s="5"/>
    </row>
    <row r="143" spans="1:8" s="6" customFormat="1">
      <c r="A143" s="5"/>
      <c r="E143" s="5"/>
      <c r="F143" s="5"/>
      <c r="G143" s="5"/>
      <c r="H143" s="5"/>
    </row>
    <row r="144" spans="1:8" s="6" customFormat="1">
      <c r="A144" s="5"/>
      <c r="E144" s="5"/>
      <c r="F144" s="5"/>
      <c r="G144" s="5"/>
      <c r="H144" s="5"/>
    </row>
    <row r="145" spans="1:8" s="6" customFormat="1">
      <c r="A145" s="5"/>
      <c r="E145" s="5"/>
      <c r="F145" s="5"/>
      <c r="G145" s="5"/>
      <c r="H145" s="5"/>
    </row>
    <row r="146" spans="1:8" s="6" customFormat="1">
      <c r="A146" s="5"/>
      <c r="E146" s="5"/>
      <c r="F146" s="5"/>
      <c r="G146" s="5"/>
      <c r="H146" s="5"/>
    </row>
    <row r="147" spans="1:8" s="6" customFormat="1">
      <c r="A147" s="5"/>
      <c r="E147" s="5"/>
      <c r="F147" s="5"/>
      <c r="G147" s="5"/>
      <c r="H147" s="5"/>
    </row>
    <row r="148" spans="1:8" s="6" customFormat="1">
      <c r="A148" s="5"/>
      <c r="E148" s="5"/>
      <c r="F148" s="5"/>
      <c r="G148" s="5"/>
      <c r="H148" s="5"/>
    </row>
    <row r="149" spans="1:8" s="6" customFormat="1">
      <c r="A149" s="5"/>
      <c r="E149" s="5"/>
      <c r="F149" s="5"/>
      <c r="G149" s="5"/>
      <c r="H149" s="5"/>
    </row>
    <row r="150" spans="1:8" s="6" customFormat="1">
      <c r="A150" s="5"/>
      <c r="E150" s="5"/>
      <c r="F150" s="5"/>
      <c r="G150" s="5"/>
      <c r="H150" s="5"/>
    </row>
    <row r="151" spans="1:8" s="6" customFormat="1">
      <c r="A151" s="5"/>
      <c r="E151" s="5"/>
      <c r="F151" s="5"/>
      <c r="G151" s="5"/>
      <c r="H151" s="5"/>
    </row>
    <row r="152" spans="1:8" s="6" customFormat="1">
      <c r="A152" s="5"/>
      <c r="E152" s="5"/>
      <c r="F152" s="5"/>
      <c r="G152" s="5"/>
      <c r="H152" s="5"/>
    </row>
    <row r="153" spans="1:8" s="6" customFormat="1">
      <c r="A153" s="5"/>
      <c r="E153" s="5"/>
      <c r="F153" s="5"/>
      <c r="G153" s="5"/>
      <c r="H153" s="5"/>
    </row>
    <row r="154" spans="1:8" s="6" customFormat="1">
      <c r="A154" s="5"/>
      <c r="E154" s="5"/>
      <c r="F154" s="5"/>
      <c r="G154" s="5"/>
      <c r="H154" s="5"/>
    </row>
    <row r="155" spans="1:8" s="6" customFormat="1">
      <c r="A155" s="5"/>
      <c r="E155" s="5"/>
      <c r="F155" s="5"/>
      <c r="G155" s="5"/>
      <c r="H155" s="5"/>
    </row>
    <row r="156" spans="1:8" s="6" customFormat="1">
      <c r="A156" s="5"/>
      <c r="E156" s="5"/>
      <c r="F156" s="5"/>
      <c r="G156" s="5"/>
      <c r="H156" s="5"/>
    </row>
    <row r="157" spans="1:8" s="6" customFormat="1">
      <c r="A157" s="5"/>
      <c r="E157" s="5"/>
      <c r="F157" s="5"/>
      <c r="G157" s="5"/>
      <c r="H157" s="5"/>
    </row>
    <row r="158" spans="1:8" s="6" customFormat="1">
      <c r="A158" s="5"/>
      <c r="E158" s="5"/>
      <c r="F158" s="5"/>
      <c r="G158" s="5"/>
      <c r="H158" s="5"/>
    </row>
    <row r="159" spans="1:8" s="6" customFormat="1">
      <c r="A159" s="5"/>
      <c r="E159" s="5"/>
      <c r="F159" s="5"/>
      <c r="G159" s="5"/>
      <c r="H159" s="5"/>
    </row>
    <row r="160" spans="1:8" s="6" customFormat="1">
      <c r="A160" s="5"/>
      <c r="E160" s="5"/>
      <c r="F160" s="5"/>
      <c r="G160" s="5"/>
      <c r="H160" s="5"/>
    </row>
    <row r="161" spans="1:8" s="6" customFormat="1">
      <c r="A161" s="5"/>
      <c r="E161" s="5"/>
      <c r="F161" s="5"/>
      <c r="G161" s="5"/>
      <c r="H161" s="5"/>
    </row>
    <row r="162" spans="1:8" s="6" customFormat="1">
      <c r="A162" s="5"/>
      <c r="E162" s="5"/>
      <c r="F162" s="5"/>
      <c r="G162" s="5"/>
      <c r="H162" s="5"/>
    </row>
    <row r="163" spans="1:8" s="6" customFormat="1">
      <c r="A163" s="5"/>
      <c r="E163" s="5"/>
      <c r="F163" s="5"/>
      <c r="G163" s="5"/>
      <c r="H163" s="5"/>
    </row>
    <row r="164" spans="1:8" s="6" customFormat="1">
      <c r="A164" s="5"/>
      <c r="E164" s="5"/>
      <c r="F164" s="5"/>
      <c r="G164" s="5"/>
      <c r="H164" s="5"/>
    </row>
    <row r="165" spans="1:8" s="6" customFormat="1">
      <c r="A165" s="5"/>
      <c r="E165" s="5"/>
      <c r="F165" s="5"/>
      <c r="G165" s="5"/>
      <c r="H165" s="5"/>
    </row>
    <row r="166" spans="1:8" s="6" customFormat="1">
      <c r="A166" s="5"/>
      <c r="E166" s="5"/>
      <c r="F166" s="5"/>
      <c r="G166" s="5"/>
      <c r="H166" s="5"/>
    </row>
    <row r="167" spans="1:8" s="6" customFormat="1">
      <c r="A167" s="5"/>
      <c r="E167" s="5"/>
      <c r="F167" s="5"/>
      <c r="G167" s="5"/>
      <c r="H167" s="5"/>
    </row>
    <row r="168" spans="1:8" s="6" customFormat="1">
      <c r="A168" s="5"/>
      <c r="E168" s="5"/>
      <c r="F168" s="5"/>
      <c r="G168" s="5"/>
      <c r="H168" s="5"/>
    </row>
  </sheetData>
  <sheetProtection algorithmName="SHA-512" hashValue="ZKK+dqj7AutGJaMh3PygJZDRxpmY8sQqq3ZFYi9Hq2czIVPChF3dkv1XaPROXppIT4kujv4O9b/SqYkL9ZjYbQ==" saltValue="KFBUgWnoF3LBtLzI6f+9Zw==" spinCount="100000" sheet="1" objects="1" scenarios="1"/>
  <mergeCells count="2">
    <mergeCell ref="B37:F37"/>
    <mergeCell ref="B38:F38"/>
  </mergeCells>
  <dataValidations count="1">
    <dataValidation type="list" allowBlank="1" showInputMessage="1" showErrorMessage="1" sqref="D2">
      <formula1>"USD, CAD, GBP, EUR, XCD, BBD, JMD, GYD, DKK, INR, JPY, SEK, CHF"</formula1>
    </dataValidation>
  </dataValidations>
  <pageMargins left="0.7" right="0.7" top="0.75" bottom="0.75" header="0.3" footer="0.3"/>
  <pageSetup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workbookViewId="0"/>
  </sheetViews>
  <sheetFormatPr defaultColWidth="8.81640625" defaultRowHeight="14.5"/>
  <cols>
    <col min="1" max="1" width="11.453125" customWidth="1"/>
    <col min="2" max="2" width="62.26953125" customWidth="1"/>
    <col min="3" max="3" width="18.1796875" customWidth="1"/>
    <col min="4" max="4" width="13.453125" customWidth="1"/>
    <col min="5" max="5" width="14.81640625" customWidth="1"/>
    <col min="6" max="6" width="14.453125" customWidth="1"/>
    <col min="7" max="7" width="12.26953125" customWidth="1"/>
    <col min="8" max="8" width="14.6328125" customWidth="1"/>
    <col min="9" max="9" width="12.54296875" customWidth="1"/>
  </cols>
  <sheetData>
    <row r="1" spans="1:8" ht="23.5">
      <c r="A1" s="3" t="s">
        <v>160</v>
      </c>
    </row>
    <row r="2" spans="1:8" ht="37">
      <c r="A2" s="120" t="s">
        <v>210</v>
      </c>
      <c r="C2" s="298" t="s">
        <v>203</v>
      </c>
      <c r="D2" s="296">
        <f>'13. HQLA-SC2'!D2</f>
        <v>0</v>
      </c>
    </row>
    <row r="3" spans="1:8">
      <c r="A3" s="4" t="s">
        <v>169</v>
      </c>
    </row>
    <row r="4" spans="1:8">
      <c r="A4" s="4" t="s">
        <v>135</v>
      </c>
    </row>
    <row r="5" spans="1:8" ht="15.5">
      <c r="A5" s="1" t="s">
        <v>13</v>
      </c>
    </row>
    <row r="8" spans="1:8" ht="21">
      <c r="A8" s="2" t="s">
        <v>32</v>
      </c>
    </row>
    <row r="9" spans="1:8" ht="67.5" customHeight="1">
      <c r="A9" s="46" t="s">
        <v>2</v>
      </c>
      <c r="B9" s="47" t="s">
        <v>14</v>
      </c>
      <c r="C9" s="48" t="s">
        <v>167</v>
      </c>
      <c r="D9" s="45" t="s">
        <v>166</v>
      </c>
      <c r="E9" s="45" t="s">
        <v>168</v>
      </c>
      <c r="F9" s="45" t="s">
        <v>35</v>
      </c>
      <c r="G9" s="45" t="s">
        <v>40</v>
      </c>
      <c r="H9" s="261" t="s">
        <v>174</v>
      </c>
    </row>
    <row r="10" spans="1:8" ht="15.5">
      <c r="A10" s="125"/>
      <c r="B10" s="125"/>
      <c r="C10" s="126"/>
      <c r="D10" s="271"/>
      <c r="E10" s="126"/>
      <c r="F10" s="126"/>
      <c r="G10" s="126"/>
      <c r="H10" s="185"/>
    </row>
    <row r="11" spans="1:8" ht="15.5">
      <c r="A11" s="30" t="s">
        <v>33</v>
      </c>
      <c r="B11" s="25"/>
      <c r="C11" s="25"/>
      <c r="D11" s="25"/>
      <c r="E11" s="25"/>
      <c r="F11" s="25"/>
      <c r="G11" s="25"/>
      <c r="H11" s="262"/>
    </row>
    <row r="12" spans="1:8" ht="29.25" customHeight="1">
      <c r="A12" s="95">
        <v>211</v>
      </c>
      <c r="B12" s="27" t="s">
        <v>41</v>
      </c>
      <c r="C12" s="243"/>
      <c r="D12" s="57"/>
      <c r="E12" s="57">
        <f>C12*$D$10</f>
        <v>0</v>
      </c>
      <c r="F12" s="43">
        <v>0</v>
      </c>
      <c r="G12" s="58">
        <f>E12*F12</f>
        <v>0</v>
      </c>
      <c r="H12" s="262">
        <v>8.17</v>
      </c>
    </row>
    <row r="13" spans="1:8" ht="15.5">
      <c r="A13" s="97">
        <v>212</v>
      </c>
      <c r="B13" s="51" t="s">
        <v>34</v>
      </c>
      <c r="C13" s="78"/>
      <c r="D13" s="78"/>
      <c r="E13" s="78"/>
      <c r="F13" s="100" t="s">
        <v>9</v>
      </c>
      <c r="G13" s="58"/>
      <c r="H13" s="262"/>
    </row>
    <row r="14" spans="1:8">
      <c r="A14" s="98">
        <v>2121</v>
      </c>
      <c r="B14" s="26" t="s">
        <v>146</v>
      </c>
      <c r="C14" s="244"/>
      <c r="D14" s="78"/>
      <c r="E14" s="78">
        <f t="shared" ref="E14:E19" si="0">C14*$D$10</f>
        <v>0</v>
      </c>
      <c r="F14" s="44">
        <v>0.05</v>
      </c>
      <c r="G14" s="58">
        <f t="shared" ref="G14:G19" si="1">E14*F14</f>
        <v>0</v>
      </c>
      <c r="H14" s="262">
        <v>8.6</v>
      </c>
    </row>
    <row r="15" spans="1:8">
      <c r="A15" s="98">
        <f>A14+1</f>
        <v>2122</v>
      </c>
      <c r="B15" s="26" t="s">
        <v>152</v>
      </c>
      <c r="C15" s="244"/>
      <c r="D15" s="78"/>
      <c r="E15" s="78">
        <f t="shared" si="0"/>
        <v>0</v>
      </c>
      <c r="F15" s="44">
        <v>0.05</v>
      </c>
      <c r="G15" s="58">
        <f t="shared" si="1"/>
        <v>0</v>
      </c>
      <c r="H15" s="262">
        <v>8.6</v>
      </c>
    </row>
    <row r="16" spans="1:8">
      <c r="A16" s="98">
        <f>A15+1</f>
        <v>2123</v>
      </c>
      <c r="B16" s="26" t="s">
        <v>147</v>
      </c>
      <c r="C16" s="244"/>
      <c r="D16" s="78"/>
      <c r="E16" s="78">
        <f t="shared" si="0"/>
        <v>0</v>
      </c>
      <c r="F16" s="44">
        <v>0.05</v>
      </c>
      <c r="G16" s="58">
        <f t="shared" si="1"/>
        <v>0</v>
      </c>
      <c r="H16" s="262">
        <v>8.6</v>
      </c>
    </row>
    <row r="17" spans="1:8">
      <c r="A17" s="98">
        <f>A16+1</f>
        <v>2124</v>
      </c>
      <c r="B17" s="26" t="s">
        <v>153</v>
      </c>
      <c r="C17" s="244"/>
      <c r="D17" s="78"/>
      <c r="E17" s="78">
        <f t="shared" si="0"/>
        <v>0</v>
      </c>
      <c r="F17" s="44">
        <v>0.05</v>
      </c>
      <c r="G17" s="58">
        <f t="shared" si="1"/>
        <v>0</v>
      </c>
      <c r="H17" s="262">
        <v>8.6</v>
      </c>
    </row>
    <row r="18" spans="1:8">
      <c r="A18" s="98">
        <f>A17+1</f>
        <v>2125</v>
      </c>
      <c r="B18" s="26" t="s">
        <v>148</v>
      </c>
      <c r="C18" s="244"/>
      <c r="D18" s="78"/>
      <c r="E18" s="78">
        <f t="shared" si="0"/>
        <v>0</v>
      </c>
      <c r="F18" s="44">
        <v>0.05</v>
      </c>
      <c r="G18" s="58">
        <f t="shared" si="1"/>
        <v>0</v>
      </c>
      <c r="H18" s="262">
        <v>8.6</v>
      </c>
    </row>
    <row r="19" spans="1:8">
      <c r="A19" s="98">
        <f>A18+1</f>
        <v>2126</v>
      </c>
      <c r="B19" s="26" t="s">
        <v>154</v>
      </c>
      <c r="C19" s="244"/>
      <c r="D19" s="78"/>
      <c r="E19" s="78">
        <f t="shared" si="0"/>
        <v>0</v>
      </c>
      <c r="F19" s="44">
        <v>0.05</v>
      </c>
      <c r="G19" s="58">
        <f t="shared" si="1"/>
        <v>0</v>
      </c>
      <c r="H19" s="262">
        <v>8.6</v>
      </c>
    </row>
    <row r="20" spans="1:8" ht="15.5">
      <c r="A20" s="97">
        <f>A13+1</f>
        <v>213</v>
      </c>
      <c r="B20" s="51" t="s">
        <v>36</v>
      </c>
      <c r="C20" s="79"/>
      <c r="D20" s="79"/>
      <c r="E20" s="79"/>
      <c r="F20" s="44"/>
      <c r="G20" s="73"/>
      <c r="H20" s="262"/>
    </row>
    <row r="21" spans="1:8">
      <c r="A21" s="99">
        <v>2131</v>
      </c>
      <c r="B21" s="26" t="s">
        <v>149</v>
      </c>
      <c r="C21" s="245"/>
      <c r="D21" s="79"/>
      <c r="E21" s="79">
        <f t="shared" ref="E21:E26" si="2">C21*$D$10</f>
        <v>0</v>
      </c>
      <c r="F21" s="44">
        <v>0.1</v>
      </c>
      <c r="G21" s="73">
        <f t="shared" ref="G21:G26" si="3">E21*F21</f>
        <v>0</v>
      </c>
      <c r="H21" s="262">
        <v>8.6</v>
      </c>
    </row>
    <row r="22" spans="1:8">
      <c r="A22" s="99">
        <f>A21+1</f>
        <v>2132</v>
      </c>
      <c r="B22" s="26" t="s">
        <v>37</v>
      </c>
      <c r="C22" s="246"/>
      <c r="D22" s="127"/>
      <c r="E22" s="127">
        <f t="shared" si="2"/>
        <v>0</v>
      </c>
      <c r="F22" s="44">
        <v>0.1</v>
      </c>
      <c r="G22" s="73">
        <f t="shared" si="3"/>
        <v>0</v>
      </c>
      <c r="H22" s="262">
        <v>8.6</v>
      </c>
    </row>
    <row r="23" spans="1:8">
      <c r="A23" s="99">
        <f>A22+1</f>
        <v>2133</v>
      </c>
      <c r="B23" s="26" t="s">
        <v>150</v>
      </c>
      <c r="C23" s="246"/>
      <c r="D23" s="127"/>
      <c r="E23" s="127">
        <f t="shared" si="2"/>
        <v>0</v>
      </c>
      <c r="F23" s="44">
        <v>0.1</v>
      </c>
      <c r="G23" s="73">
        <f t="shared" si="3"/>
        <v>0</v>
      </c>
      <c r="H23" s="262">
        <v>8.6</v>
      </c>
    </row>
    <row r="24" spans="1:8">
      <c r="A24" s="99">
        <f>A23+1</f>
        <v>2134</v>
      </c>
      <c r="B24" s="26" t="s">
        <v>151</v>
      </c>
      <c r="C24" s="246"/>
      <c r="D24" s="127"/>
      <c r="E24" s="127">
        <f t="shared" si="2"/>
        <v>0</v>
      </c>
      <c r="F24" s="44">
        <v>0.1</v>
      </c>
      <c r="G24" s="73">
        <f t="shared" si="3"/>
        <v>0</v>
      </c>
      <c r="H24" s="262">
        <v>8.6</v>
      </c>
    </row>
    <row r="25" spans="1:8">
      <c r="A25" s="99">
        <f>A24+1</f>
        <v>2135</v>
      </c>
      <c r="B25" s="26" t="s">
        <v>155</v>
      </c>
      <c r="C25" s="246"/>
      <c r="D25" s="127"/>
      <c r="E25" s="127">
        <f t="shared" si="2"/>
        <v>0</v>
      </c>
      <c r="F25" s="44">
        <v>0.1</v>
      </c>
      <c r="G25" s="73">
        <f t="shared" si="3"/>
        <v>0</v>
      </c>
      <c r="H25" s="262">
        <v>8.6</v>
      </c>
    </row>
    <row r="26" spans="1:8">
      <c r="A26" s="99">
        <f>A25+1</f>
        <v>2136</v>
      </c>
      <c r="B26" s="42" t="s">
        <v>156</v>
      </c>
      <c r="C26" s="247"/>
      <c r="D26" s="128"/>
      <c r="E26" s="128">
        <f t="shared" si="2"/>
        <v>0</v>
      </c>
      <c r="F26" s="101">
        <v>0.1</v>
      </c>
      <c r="G26" s="85">
        <f t="shared" si="3"/>
        <v>0</v>
      </c>
      <c r="H26" s="262">
        <v>8.6</v>
      </c>
    </row>
    <row r="27" spans="1:8" ht="15.5">
      <c r="A27" s="94">
        <f>A20+1</f>
        <v>214</v>
      </c>
      <c r="B27" s="28" t="s">
        <v>38</v>
      </c>
      <c r="C27" s="71">
        <f>C12+SUM(C14:C19)+SUM(C21:C26)</f>
        <v>0</v>
      </c>
      <c r="D27" s="71"/>
      <c r="E27" s="71">
        <f>SUM(E12:E26)</f>
        <v>0</v>
      </c>
      <c r="F27" s="29"/>
      <c r="G27" s="59">
        <f>SUM(G12:G26)</f>
        <v>0</v>
      </c>
      <c r="H27" s="262"/>
    </row>
    <row r="28" spans="1:8" ht="15.5">
      <c r="A28" s="30" t="s">
        <v>63</v>
      </c>
      <c r="B28" s="25"/>
      <c r="C28" s="80"/>
      <c r="D28" s="80"/>
      <c r="E28" s="80"/>
      <c r="F28" s="25"/>
      <c r="G28" s="60"/>
      <c r="H28" s="262"/>
    </row>
    <row r="29" spans="1:8" ht="15.5">
      <c r="A29" s="13" t="s">
        <v>53</v>
      </c>
      <c r="B29" s="14" t="s">
        <v>42</v>
      </c>
      <c r="C29" s="81"/>
      <c r="D29" s="81"/>
      <c r="E29" s="81"/>
      <c r="F29" s="102"/>
      <c r="G29" s="74"/>
      <c r="H29" s="262"/>
    </row>
    <row r="30" spans="1:8" ht="15.5">
      <c r="A30" s="97">
        <v>221</v>
      </c>
      <c r="B30" s="15" t="s">
        <v>43</v>
      </c>
      <c r="C30" s="78"/>
      <c r="D30" s="78"/>
      <c r="E30" s="78"/>
      <c r="F30" s="44"/>
      <c r="G30" s="58"/>
      <c r="H30" s="262"/>
    </row>
    <row r="31" spans="1:8">
      <c r="A31" s="99">
        <v>2211</v>
      </c>
      <c r="B31" s="26" t="s">
        <v>146</v>
      </c>
      <c r="C31" s="244"/>
      <c r="D31" s="78"/>
      <c r="E31" s="78">
        <f t="shared" ref="E31:E36" si="4">C31*$D$10</f>
        <v>0</v>
      </c>
      <c r="F31" s="44">
        <v>0.05</v>
      </c>
      <c r="G31" s="58">
        <f t="shared" ref="G31:G36" si="5">E31*F31</f>
        <v>0</v>
      </c>
      <c r="H31" s="262">
        <v>8.23</v>
      </c>
    </row>
    <row r="32" spans="1:8">
      <c r="A32" s="99">
        <f>A31+1</f>
        <v>2212</v>
      </c>
      <c r="B32" s="26" t="s">
        <v>152</v>
      </c>
      <c r="C32" s="244"/>
      <c r="D32" s="78"/>
      <c r="E32" s="78">
        <f t="shared" si="4"/>
        <v>0</v>
      </c>
      <c r="F32" s="44">
        <v>0.05</v>
      </c>
      <c r="G32" s="58">
        <f t="shared" si="5"/>
        <v>0</v>
      </c>
      <c r="H32" s="262">
        <v>8.23</v>
      </c>
    </row>
    <row r="33" spans="1:8">
      <c r="A33" s="99">
        <f>A32+1</f>
        <v>2213</v>
      </c>
      <c r="B33" s="26" t="s">
        <v>147</v>
      </c>
      <c r="C33" s="244"/>
      <c r="D33" s="78"/>
      <c r="E33" s="78">
        <f t="shared" si="4"/>
        <v>0</v>
      </c>
      <c r="F33" s="44">
        <v>0.05</v>
      </c>
      <c r="G33" s="58">
        <f t="shared" si="5"/>
        <v>0</v>
      </c>
      <c r="H33" s="262">
        <v>8.23</v>
      </c>
    </row>
    <row r="34" spans="1:8">
      <c r="A34" s="99">
        <f>A33+1</f>
        <v>2214</v>
      </c>
      <c r="B34" s="26" t="s">
        <v>153</v>
      </c>
      <c r="C34" s="244"/>
      <c r="D34" s="78"/>
      <c r="E34" s="78">
        <f t="shared" si="4"/>
        <v>0</v>
      </c>
      <c r="F34" s="44">
        <v>0.05</v>
      </c>
      <c r="G34" s="58">
        <f t="shared" si="5"/>
        <v>0</v>
      </c>
      <c r="H34" s="262">
        <v>8.23</v>
      </c>
    </row>
    <row r="35" spans="1:8">
      <c r="A35" s="99">
        <f>A34+1</f>
        <v>2215</v>
      </c>
      <c r="B35" s="26" t="s">
        <v>148</v>
      </c>
      <c r="C35" s="244"/>
      <c r="D35" s="78"/>
      <c r="E35" s="78">
        <f t="shared" si="4"/>
        <v>0</v>
      </c>
      <c r="F35" s="44">
        <v>0.05</v>
      </c>
      <c r="G35" s="58">
        <f t="shared" si="5"/>
        <v>0</v>
      </c>
      <c r="H35" s="262">
        <v>8.23</v>
      </c>
    </row>
    <row r="36" spans="1:8">
      <c r="A36" s="99">
        <f>A35+1</f>
        <v>2216</v>
      </c>
      <c r="B36" s="26" t="s">
        <v>154</v>
      </c>
      <c r="C36" s="244"/>
      <c r="D36" s="78"/>
      <c r="E36" s="78">
        <f t="shared" si="4"/>
        <v>0</v>
      </c>
      <c r="F36" s="44">
        <v>0.05</v>
      </c>
      <c r="G36" s="58">
        <f t="shared" si="5"/>
        <v>0</v>
      </c>
      <c r="H36" s="262">
        <v>8.23</v>
      </c>
    </row>
    <row r="37" spans="1:8" ht="15.5">
      <c r="A37" s="97">
        <f>A30+1</f>
        <v>222</v>
      </c>
      <c r="B37" s="15" t="s">
        <v>44</v>
      </c>
      <c r="C37" s="78"/>
      <c r="D37" s="78"/>
      <c r="E37" s="78"/>
      <c r="F37" s="44"/>
      <c r="G37" s="58"/>
      <c r="H37" s="262"/>
    </row>
    <row r="38" spans="1:8">
      <c r="A38" s="99">
        <v>2221</v>
      </c>
      <c r="B38" s="26" t="s">
        <v>149</v>
      </c>
      <c r="C38" s="244"/>
      <c r="D38" s="78"/>
      <c r="E38" s="78">
        <f t="shared" ref="E38:E44" si="6">C38*$D$10</f>
        <v>0</v>
      </c>
      <c r="F38" s="44">
        <v>0.1</v>
      </c>
      <c r="G38" s="58">
        <f t="shared" ref="G38:G51" si="7">E38*F38</f>
        <v>0</v>
      </c>
      <c r="H38" s="262">
        <v>8.23</v>
      </c>
    </row>
    <row r="39" spans="1:8">
      <c r="A39" s="99">
        <f>A38+1</f>
        <v>2222</v>
      </c>
      <c r="B39" s="26" t="s">
        <v>37</v>
      </c>
      <c r="C39" s="244"/>
      <c r="D39" s="78"/>
      <c r="E39" s="78">
        <f t="shared" si="6"/>
        <v>0</v>
      </c>
      <c r="F39" s="44">
        <v>0.1</v>
      </c>
      <c r="G39" s="58">
        <f t="shared" si="7"/>
        <v>0</v>
      </c>
      <c r="H39" s="262">
        <v>8.23</v>
      </c>
    </row>
    <row r="40" spans="1:8">
      <c r="A40" s="99">
        <f>A39+1</f>
        <v>2223</v>
      </c>
      <c r="B40" s="26" t="s">
        <v>150</v>
      </c>
      <c r="C40" s="244"/>
      <c r="D40" s="78"/>
      <c r="E40" s="78">
        <f t="shared" si="6"/>
        <v>0</v>
      </c>
      <c r="F40" s="44">
        <v>0.1</v>
      </c>
      <c r="G40" s="58">
        <f t="shared" si="7"/>
        <v>0</v>
      </c>
      <c r="H40" s="262">
        <v>8.23</v>
      </c>
    </row>
    <row r="41" spans="1:8">
      <c r="A41" s="99">
        <f>A40+1</f>
        <v>2224</v>
      </c>
      <c r="B41" s="26" t="s">
        <v>151</v>
      </c>
      <c r="C41" s="244"/>
      <c r="D41" s="78"/>
      <c r="E41" s="78">
        <f t="shared" si="6"/>
        <v>0</v>
      </c>
      <c r="F41" s="44">
        <v>0.1</v>
      </c>
      <c r="G41" s="58">
        <f t="shared" si="7"/>
        <v>0</v>
      </c>
      <c r="H41" s="262">
        <v>8.23</v>
      </c>
    </row>
    <row r="42" spans="1:8">
      <c r="A42" s="99">
        <f>A41+1</f>
        <v>2225</v>
      </c>
      <c r="B42" s="26" t="s">
        <v>155</v>
      </c>
      <c r="C42" s="244"/>
      <c r="D42" s="78"/>
      <c r="E42" s="78">
        <f t="shared" si="6"/>
        <v>0</v>
      </c>
      <c r="F42" s="44">
        <v>0.1</v>
      </c>
      <c r="G42" s="58">
        <f t="shared" si="7"/>
        <v>0</v>
      </c>
      <c r="H42" s="262">
        <v>8.23</v>
      </c>
    </row>
    <row r="43" spans="1:8">
      <c r="A43" s="99">
        <f>A42+1</f>
        <v>2226</v>
      </c>
      <c r="B43" s="115" t="s">
        <v>156</v>
      </c>
      <c r="C43" s="244"/>
      <c r="D43" s="78"/>
      <c r="E43" s="78">
        <f t="shared" si="6"/>
        <v>0</v>
      </c>
      <c r="F43" s="44">
        <v>0.1</v>
      </c>
      <c r="G43" s="58">
        <f t="shared" si="7"/>
        <v>0</v>
      </c>
      <c r="H43" s="262">
        <v>8.23</v>
      </c>
    </row>
    <row r="44" spans="1:8" ht="15.5">
      <c r="A44" s="97">
        <f>A37+1</f>
        <v>223</v>
      </c>
      <c r="B44" s="15" t="s">
        <v>10</v>
      </c>
      <c r="C44" s="248"/>
      <c r="D44" s="78"/>
      <c r="E44" s="78">
        <f t="shared" si="6"/>
        <v>0</v>
      </c>
      <c r="F44" s="44">
        <v>0</v>
      </c>
      <c r="G44" s="58">
        <f t="shared" si="7"/>
        <v>0</v>
      </c>
      <c r="H44" s="262"/>
    </row>
    <row r="45" spans="1:8" ht="31">
      <c r="A45" s="95">
        <f>A44+1</f>
        <v>224</v>
      </c>
      <c r="B45" s="18" t="s">
        <v>45</v>
      </c>
      <c r="C45" s="78"/>
      <c r="D45" s="78"/>
      <c r="E45" s="78"/>
      <c r="F45" s="44"/>
      <c r="G45" s="58"/>
      <c r="H45" s="262"/>
    </row>
    <row r="46" spans="1:8">
      <c r="A46" s="99">
        <v>2241</v>
      </c>
      <c r="B46" s="21" t="s">
        <v>47</v>
      </c>
      <c r="C46" s="244"/>
      <c r="D46" s="78"/>
      <c r="E46" s="78">
        <f>C46*$D$10</f>
        <v>0</v>
      </c>
      <c r="F46" s="44">
        <v>0.25</v>
      </c>
      <c r="G46" s="58">
        <f t="shared" si="7"/>
        <v>0</v>
      </c>
      <c r="H46" s="262">
        <v>8.25</v>
      </c>
    </row>
    <row r="47" spans="1:8">
      <c r="A47" s="99">
        <f>A46+1</f>
        <v>2242</v>
      </c>
      <c r="B47" s="21" t="s">
        <v>46</v>
      </c>
      <c r="C47" s="244"/>
      <c r="D47" s="78"/>
      <c r="E47" s="78">
        <f>C47*$D$10</f>
        <v>0</v>
      </c>
      <c r="F47" s="44">
        <v>0.05</v>
      </c>
      <c r="G47" s="58">
        <f t="shared" si="7"/>
        <v>0</v>
      </c>
      <c r="H47" s="262">
        <v>8.36</v>
      </c>
    </row>
    <row r="48" spans="1:8" ht="31">
      <c r="A48" s="95">
        <f>A45+1</f>
        <v>225</v>
      </c>
      <c r="B48" s="18" t="s">
        <v>48</v>
      </c>
      <c r="C48" s="78"/>
      <c r="D48" s="78"/>
      <c r="E48" s="78"/>
      <c r="F48" s="44"/>
      <c r="G48" s="58"/>
      <c r="H48" s="262"/>
    </row>
    <row r="49" spans="1:8">
      <c r="A49" s="97">
        <v>2251</v>
      </c>
      <c r="B49" s="21" t="s">
        <v>49</v>
      </c>
      <c r="C49" s="244"/>
      <c r="D49" s="78"/>
      <c r="E49" s="78">
        <f>C49*$D$10</f>
        <v>0</v>
      </c>
      <c r="F49" s="44">
        <v>0.2</v>
      </c>
      <c r="G49" s="58">
        <f t="shared" si="7"/>
        <v>0</v>
      </c>
      <c r="H49" s="262">
        <v>8.3800000000000008</v>
      </c>
    </row>
    <row r="50" spans="1:8">
      <c r="A50" s="97">
        <f>A49+1</f>
        <v>2252</v>
      </c>
      <c r="B50" s="21" t="s">
        <v>50</v>
      </c>
      <c r="C50" s="244"/>
      <c r="D50" s="78"/>
      <c r="E50" s="78">
        <f>C50*$D$10</f>
        <v>0</v>
      </c>
      <c r="F50" s="44">
        <v>0.4</v>
      </c>
      <c r="G50" s="58">
        <f t="shared" si="7"/>
        <v>0</v>
      </c>
      <c r="H50" s="262">
        <v>8.3800000000000008</v>
      </c>
    </row>
    <row r="51" spans="1:8" ht="15.5">
      <c r="A51" s="109">
        <f>A48+1</f>
        <v>226</v>
      </c>
      <c r="B51" s="19" t="s">
        <v>51</v>
      </c>
      <c r="C51" s="249"/>
      <c r="D51" s="129"/>
      <c r="E51" s="129">
        <f>C51*$D$10</f>
        <v>0</v>
      </c>
      <c r="F51" s="50">
        <v>1</v>
      </c>
      <c r="G51" s="86">
        <f t="shared" si="7"/>
        <v>0</v>
      </c>
      <c r="H51" s="262">
        <v>8.39</v>
      </c>
    </row>
    <row r="52" spans="1:8" ht="15.5">
      <c r="A52" s="108">
        <f>A51+1</f>
        <v>227</v>
      </c>
      <c r="B52" s="20" t="s">
        <v>56</v>
      </c>
      <c r="C52" s="82">
        <f>SUM(C31:C36)+SUM(C38:C44)+SUM(C46:C47)+SUM(C49:C51)</f>
        <v>0</v>
      </c>
      <c r="D52" s="82"/>
      <c r="E52" s="82">
        <f>SUM(E31:E51)</f>
        <v>0</v>
      </c>
      <c r="F52" s="103"/>
      <c r="G52" s="75">
        <f>SUM(G31:G51)</f>
        <v>0</v>
      </c>
      <c r="H52" s="262"/>
    </row>
    <row r="53" spans="1:8" ht="15.5">
      <c r="A53" s="22" t="s">
        <v>54</v>
      </c>
      <c r="B53" s="23" t="s">
        <v>52</v>
      </c>
      <c r="C53" s="83"/>
      <c r="D53" s="83"/>
      <c r="E53" s="83"/>
      <c r="F53" s="104"/>
      <c r="G53" s="76"/>
      <c r="H53" s="262"/>
    </row>
    <row r="54" spans="1:8">
      <c r="A54" s="96">
        <f>A52+1</f>
        <v>228</v>
      </c>
      <c r="B54" s="16" t="s">
        <v>55</v>
      </c>
      <c r="C54" s="244"/>
      <c r="D54" s="78"/>
      <c r="E54" s="78">
        <f>C54*$D$10</f>
        <v>0</v>
      </c>
      <c r="F54" s="44">
        <v>0</v>
      </c>
      <c r="G54" s="58">
        <f>E54*F54</f>
        <v>0</v>
      </c>
      <c r="H54" s="262">
        <v>8.51</v>
      </c>
    </row>
    <row r="55" spans="1:8">
      <c r="A55" s="96">
        <f t="shared" ref="A55:A60" si="8">A54+1</f>
        <v>229</v>
      </c>
      <c r="B55" s="16" t="s">
        <v>57</v>
      </c>
      <c r="C55" s="244"/>
      <c r="D55" s="78"/>
      <c r="E55" s="78">
        <f>C55*$D$10</f>
        <v>0</v>
      </c>
      <c r="F55" s="44">
        <v>0.15</v>
      </c>
      <c r="G55" s="58">
        <f>E55*F55</f>
        <v>0</v>
      </c>
      <c r="H55" s="262">
        <v>8.51</v>
      </c>
    </row>
    <row r="56" spans="1:8" ht="29">
      <c r="A56" s="96">
        <f t="shared" si="8"/>
        <v>230</v>
      </c>
      <c r="B56" s="24" t="s">
        <v>58</v>
      </c>
      <c r="C56" s="244"/>
      <c r="D56" s="78"/>
      <c r="E56" s="78">
        <f>C56*$D$10</f>
        <v>0</v>
      </c>
      <c r="F56" s="50">
        <v>0.25</v>
      </c>
      <c r="G56" s="58">
        <f>E56*F56</f>
        <v>0</v>
      </c>
      <c r="H56" s="262">
        <v>8.51</v>
      </c>
    </row>
    <row r="57" spans="1:8">
      <c r="A57" s="96">
        <f t="shared" si="8"/>
        <v>231</v>
      </c>
      <c r="B57" s="16" t="s">
        <v>59</v>
      </c>
      <c r="C57" s="244"/>
      <c r="D57" s="78"/>
      <c r="E57" s="78">
        <f>C57*$D$10</f>
        <v>0</v>
      </c>
      <c r="F57" s="44">
        <v>0.5</v>
      </c>
      <c r="G57" s="58">
        <f>E57*F57</f>
        <v>0</v>
      </c>
      <c r="H57" s="262">
        <v>8.51</v>
      </c>
    </row>
    <row r="58" spans="1:8">
      <c r="A58" s="96">
        <f t="shared" si="8"/>
        <v>232</v>
      </c>
      <c r="B58" s="16" t="s">
        <v>60</v>
      </c>
      <c r="C58" s="244"/>
      <c r="D58" s="78"/>
      <c r="E58" s="78">
        <f>C58*$D$10</f>
        <v>0</v>
      </c>
      <c r="F58" s="44">
        <v>1</v>
      </c>
      <c r="G58" s="58">
        <f>E58*F58</f>
        <v>0</v>
      </c>
      <c r="H58" s="262">
        <v>8.51</v>
      </c>
    </row>
    <row r="59" spans="1:8" ht="15.5">
      <c r="A59" s="108">
        <f t="shared" si="8"/>
        <v>233</v>
      </c>
      <c r="B59" s="20" t="s">
        <v>62</v>
      </c>
      <c r="C59" s="82">
        <f>SUM(C54:C58)</f>
        <v>0</v>
      </c>
      <c r="D59" s="82"/>
      <c r="E59" s="82">
        <f>SUM(E54:E58)</f>
        <v>0</v>
      </c>
      <c r="F59" s="103"/>
      <c r="G59" s="75">
        <f>SUM(G54:G58)</f>
        <v>0</v>
      </c>
      <c r="H59" s="262"/>
    </row>
    <row r="60" spans="1:8" ht="15.5">
      <c r="A60" s="94">
        <f t="shared" si="8"/>
        <v>234</v>
      </c>
      <c r="B60" s="28" t="s">
        <v>61</v>
      </c>
      <c r="C60" s="71">
        <f>C52+C59</f>
        <v>0</v>
      </c>
      <c r="D60" s="71"/>
      <c r="E60" s="71">
        <f>E52+E59</f>
        <v>0</v>
      </c>
      <c r="F60" s="105"/>
      <c r="G60" s="59">
        <f>G52+G59</f>
        <v>0</v>
      </c>
      <c r="H60" s="262"/>
    </row>
    <row r="61" spans="1:8" ht="15.5">
      <c r="A61" s="30" t="s">
        <v>64</v>
      </c>
      <c r="B61" s="25"/>
      <c r="C61" s="80"/>
      <c r="D61" s="80"/>
      <c r="E61" s="80"/>
      <c r="F61" s="106"/>
      <c r="G61" s="60"/>
      <c r="H61" s="262"/>
    </row>
    <row r="62" spans="1:8">
      <c r="A62" s="96">
        <v>231</v>
      </c>
      <c r="B62" s="16" t="s">
        <v>65</v>
      </c>
      <c r="C62" s="244"/>
      <c r="D62" s="78"/>
      <c r="E62" s="78">
        <f t="shared" ref="E62:E70" si="9">C62*$D$10</f>
        <v>0</v>
      </c>
      <c r="F62" s="44">
        <v>1</v>
      </c>
      <c r="G62" s="58">
        <f>E62*F62</f>
        <v>0</v>
      </c>
      <c r="H62" s="262">
        <v>8.52</v>
      </c>
    </row>
    <row r="63" spans="1:8" ht="29">
      <c r="A63" s="96">
        <f>A62+1</f>
        <v>232</v>
      </c>
      <c r="B63" s="24" t="s">
        <v>66</v>
      </c>
      <c r="C63" s="244"/>
      <c r="D63" s="78"/>
      <c r="E63" s="78">
        <f t="shared" si="9"/>
        <v>0</v>
      </c>
      <c r="F63" s="44">
        <v>1</v>
      </c>
      <c r="G63" s="58">
        <f t="shared" ref="G63:G70" si="10">E63*F63</f>
        <v>0</v>
      </c>
      <c r="H63" s="262">
        <v>8.56</v>
      </c>
    </row>
    <row r="64" spans="1:8" ht="29">
      <c r="A64" s="96">
        <f t="shared" ref="A64:A71" si="11">A63+1</f>
        <v>233</v>
      </c>
      <c r="B64" s="24" t="s">
        <v>67</v>
      </c>
      <c r="C64" s="244"/>
      <c r="D64" s="78"/>
      <c r="E64" s="78">
        <f t="shared" si="9"/>
        <v>0</v>
      </c>
      <c r="F64" s="50">
        <v>0</v>
      </c>
      <c r="G64" s="58">
        <f t="shared" si="10"/>
        <v>0</v>
      </c>
      <c r="H64" s="263" t="s">
        <v>175</v>
      </c>
    </row>
    <row r="65" spans="1:8" ht="29">
      <c r="A65" s="96">
        <f t="shared" si="11"/>
        <v>234</v>
      </c>
      <c r="B65" s="24" t="s">
        <v>68</v>
      </c>
      <c r="C65" s="244"/>
      <c r="D65" s="78"/>
      <c r="E65" s="78">
        <f t="shared" si="9"/>
        <v>0</v>
      </c>
      <c r="F65" s="44">
        <v>0.2</v>
      </c>
      <c r="G65" s="58">
        <f t="shared" si="10"/>
        <v>0</v>
      </c>
      <c r="H65" s="262">
        <v>8.61</v>
      </c>
    </row>
    <row r="66" spans="1:8" ht="43.5">
      <c r="A66" s="96">
        <f t="shared" si="11"/>
        <v>235</v>
      </c>
      <c r="B66" s="24" t="s">
        <v>144</v>
      </c>
      <c r="C66" s="244"/>
      <c r="D66" s="78"/>
      <c r="E66" s="78">
        <f t="shared" si="9"/>
        <v>0</v>
      </c>
      <c r="F66" s="44">
        <v>1</v>
      </c>
      <c r="G66" s="58">
        <f t="shared" si="10"/>
        <v>0</v>
      </c>
      <c r="H66" s="262">
        <v>8.64</v>
      </c>
    </row>
    <row r="67" spans="1:8" ht="43.5">
      <c r="A67" s="96">
        <f t="shared" si="11"/>
        <v>236</v>
      </c>
      <c r="B67" s="24" t="s">
        <v>69</v>
      </c>
      <c r="C67" s="244"/>
      <c r="D67" s="78"/>
      <c r="E67" s="78">
        <f t="shared" si="9"/>
        <v>0</v>
      </c>
      <c r="F67" s="44">
        <v>1</v>
      </c>
      <c r="G67" s="58">
        <f t="shared" si="10"/>
        <v>0</v>
      </c>
      <c r="H67" s="262">
        <v>8.65</v>
      </c>
    </row>
    <row r="68" spans="1:8" ht="29">
      <c r="A68" s="96">
        <f t="shared" si="11"/>
        <v>237</v>
      </c>
      <c r="B68" s="24" t="s">
        <v>70</v>
      </c>
      <c r="C68" s="244"/>
      <c r="D68" s="78"/>
      <c r="E68" s="78">
        <f t="shared" si="9"/>
        <v>0</v>
      </c>
      <c r="F68" s="44">
        <v>1</v>
      </c>
      <c r="G68" s="58">
        <f t="shared" si="10"/>
        <v>0</v>
      </c>
      <c r="H68" s="262">
        <v>8.66</v>
      </c>
    </row>
    <row r="69" spans="1:8" ht="29">
      <c r="A69" s="96">
        <f t="shared" si="11"/>
        <v>238</v>
      </c>
      <c r="B69" s="24" t="s">
        <v>71</v>
      </c>
      <c r="C69" s="244"/>
      <c r="D69" s="78"/>
      <c r="E69" s="78">
        <f t="shared" si="9"/>
        <v>0</v>
      </c>
      <c r="F69" s="44">
        <v>1</v>
      </c>
      <c r="G69" s="58">
        <f t="shared" si="10"/>
        <v>0</v>
      </c>
      <c r="H69" s="262">
        <v>8.7200000000000006</v>
      </c>
    </row>
    <row r="70" spans="1:8" ht="29">
      <c r="A70" s="96">
        <f t="shared" si="11"/>
        <v>239</v>
      </c>
      <c r="B70" s="24" t="s">
        <v>72</v>
      </c>
      <c r="C70" s="244"/>
      <c r="D70" s="78"/>
      <c r="E70" s="78">
        <f t="shared" si="9"/>
        <v>0</v>
      </c>
      <c r="F70" s="44">
        <v>1</v>
      </c>
      <c r="G70" s="58">
        <f t="shared" si="10"/>
        <v>0</v>
      </c>
      <c r="H70" s="262">
        <v>8.73</v>
      </c>
    </row>
    <row r="71" spans="1:8" ht="15.5">
      <c r="A71" s="94">
        <f t="shared" si="11"/>
        <v>240</v>
      </c>
      <c r="B71" s="28" t="s">
        <v>74</v>
      </c>
      <c r="C71" s="71">
        <f>SUM(C62:C70)</f>
        <v>0</v>
      </c>
      <c r="D71" s="71"/>
      <c r="E71" s="71">
        <f>SUM(E62:E70)</f>
        <v>0</v>
      </c>
      <c r="F71" s="105"/>
      <c r="G71" s="59">
        <f>SUM(G62:G70)</f>
        <v>0</v>
      </c>
      <c r="H71" s="262"/>
    </row>
    <row r="72" spans="1:8" ht="15.5">
      <c r="A72" s="30" t="s">
        <v>73</v>
      </c>
      <c r="B72" s="25"/>
      <c r="C72" s="80"/>
      <c r="D72" s="80"/>
      <c r="E72" s="80"/>
      <c r="F72" s="106"/>
      <c r="G72" s="60"/>
      <c r="H72" s="262"/>
    </row>
    <row r="73" spans="1:8" ht="29">
      <c r="A73" s="96">
        <v>241</v>
      </c>
      <c r="B73" s="24" t="s">
        <v>75</v>
      </c>
      <c r="C73" s="244"/>
      <c r="D73" s="78"/>
      <c r="E73" s="78">
        <f t="shared" ref="E73:E79" si="12">C73*$D$10</f>
        <v>0</v>
      </c>
      <c r="F73" s="44">
        <v>0.05</v>
      </c>
      <c r="G73" s="58">
        <f>E73*F73</f>
        <v>0</v>
      </c>
      <c r="H73" s="264" t="s">
        <v>176</v>
      </c>
    </row>
    <row r="74" spans="1:8" ht="29">
      <c r="A74" s="96">
        <f>A73+1</f>
        <v>242</v>
      </c>
      <c r="B74" s="24" t="s">
        <v>77</v>
      </c>
      <c r="C74" s="244"/>
      <c r="D74" s="78"/>
      <c r="E74" s="78">
        <f t="shared" si="12"/>
        <v>0</v>
      </c>
      <c r="F74" s="44">
        <v>0.1</v>
      </c>
      <c r="G74" s="58">
        <f t="shared" ref="G74:G79" si="13">E74*F74</f>
        <v>0</v>
      </c>
      <c r="H74" s="264" t="s">
        <v>178</v>
      </c>
    </row>
    <row r="75" spans="1:8" ht="29">
      <c r="A75" s="96">
        <f t="shared" ref="A75:A80" si="14">A74+1</f>
        <v>243</v>
      </c>
      <c r="B75" s="24" t="s">
        <v>76</v>
      </c>
      <c r="C75" s="244"/>
      <c r="D75" s="78"/>
      <c r="E75" s="78">
        <f t="shared" si="12"/>
        <v>0</v>
      </c>
      <c r="F75" s="50">
        <v>0.3</v>
      </c>
      <c r="G75" s="58">
        <f t="shared" si="13"/>
        <v>0</v>
      </c>
      <c r="H75" s="264" t="s">
        <v>179</v>
      </c>
    </row>
    <row r="76" spans="1:8" ht="29">
      <c r="A76" s="96">
        <f t="shared" si="14"/>
        <v>244</v>
      </c>
      <c r="B76" s="24" t="s">
        <v>78</v>
      </c>
      <c r="C76" s="244"/>
      <c r="D76" s="78"/>
      <c r="E76" s="78">
        <f t="shared" si="12"/>
        <v>0</v>
      </c>
      <c r="F76" s="44">
        <v>0.4</v>
      </c>
      <c r="G76" s="58">
        <f t="shared" si="13"/>
        <v>0</v>
      </c>
      <c r="H76" s="264" t="s">
        <v>180</v>
      </c>
    </row>
    <row r="77" spans="1:8" ht="29">
      <c r="A77" s="96">
        <f t="shared" si="14"/>
        <v>245</v>
      </c>
      <c r="B77" s="24" t="s">
        <v>79</v>
      </c>
      <c r="C77" s="244"/>
      <c r="D77" s="78"/>
      <c r="E77" s="78">
        <f t="shared" si="12"/>
        <v>0</v>
      </c>
      <c r="F77" s="44">
        <v>0.4</v>
      </c>
      <c r="G77" s="58">
        <f t="shared" si="13"/>
        <v>0</v>
      </c>
      <c r="H77" s="264" t="s">
        <v>181</v>
      </c>
    </row>
    <row r="78" spans="1:8" ht="38.25" customHeight="1">
      <c r="A78" s="96">
        <f t="shared" si="14"/>
        <v>246</v>
      </c>
      <c r="B78" s="24" t="s">
        <v>80</v>
      </c>
      <c r="C78" s="244"/>
      <c r="D78" s="78"/>
      <c r="E78" s="78">
        <f t="shared" si="12"/>
        <v>0</v>
      </c>
      <c r="F78" s="44">
        <v>1</v>
      </c>
      <c r="G78" s="58">
        <f t="shared" si="13"/>
        <v>0</v>
      </c>
      <c r="H78" s="264" t="s">
        <v>177</v>
      </c>
    </row>
    <row r="79" spans="1:8" ht="43.5">
      <c r="A79" s="119">
        <f t="shared" si="14"/>
        <v>247</v>
      </c>
      <c r="B79" s="24" t="s">
        <v>81</v>
      </c>
      <c r="C79" s="244"/>
      <c r="D79" s="78"/>
      <c r="E79" s="78">
        <f t="shared" si="12"/>
        <v>0</v>
      </c>
      <c r="F79" s="44">
        <v>1</v>
      </c>
      <c r="G79" s="58">
        <f t="shared" si="13"/>
        <v>0</v>
      </c>
      <c r="H79" s="264" t="s">
        <v>182</v>
      </c>
    </row>
    <row r="80" spans="1:8" ht="15.5">
      <c r="A80" s="94">
        <f t="shared" si="14"/>
        <v>248</v>
      </c>
      <c r="B80" s="28" t="s">
        <v>263</v>
      </c>
      <c r="C80" s="71">
        <f>SUM(C73:C79)</f>
        <v>0</v>
      </c>
      <c r="D80" s="71"/>
      <c r="E80" s="71">
        <f>SUM(E73:E79)</f>
        <v>0</v>
      </c>
      <c r="F80" s="112"/>
      <c r="G80" s="59">
        <f>SUM(G73:G79)</f>
        <v>0</v>
      </c>
      <c r="H80" s="262"/>
    </row>
    <row r="81" spans="1:9" ht="15.5">
      <c r="A81" s="30" t="s">
        <v>82</v>
      </c>
      <c r="B81" s="25"/>
      <c r="C81" s="80"/>
      <c r="D81" s="80"/>
      <c r="E81" s="80"/>
      <c r="F81" s="113"/>
      <c r="G81" s="60"/>
      <c r="H81" s="262"/>
    </row>
    <row r="82" spans="1:9">
      <c r="A82" s="96">
        <v>251</v>
      </c>
      <c r="B82" s="24" t="s">
        <v>83</v>
      </c>
      <c r="C82" s="244"/>
      <c r="D82" s="78"/>
      <c r="E82" s="78">
        <f>C82*$D$10</f>
        <v>0</v>
      </c>
      <c r="F82" s="44">
        <v>1</v>
      </c>
      <c r="G82" s="58">
        <f>E82*F82</f>
        <v>0</v>
      </c>
      <c r="H82" s="262">
        <v>8.85</v>
      </c>
    </row>
    <row r="83" spans="1:9" ht="15.5">
      <c r="A83" s="30" t="s">
        <v>84</v>
      </c>
      <c r="B83" s="25"/>
      <c r="C83" s="80"/>
      <c r="D83" s="80"/>
      <c r="E83" s="80"/>
      <c r="F83" s="113"/>
      <c r="G83" s="60"/>
      <c r="H83" s="262"/>
    </row>
    <row r="84" spans="1:9" ht="29">
      <c r="A84" s="96">
        <v>261</v>
      </c>
      <c r="B84" s="24" t="s">
        <v>202</v>
      </c>
      <c r="C84" s="244"/>
      <c r="D84" s="78"/>
      <c r="E84" s="78">
        <f>C84*$D$10</f>
        <v>0</v>
      </c>
      <c r="F84" s="50">
        <v>0.05</v>
      </c>
      <c r="G84" s="58">
        <f>E84*F84</f>
        <v>0</v>
      </c>
      <c r="H84" s="262">
        <v>8.8699999999999992</v>
      </c>
    </row>
    <row r="85" spans="1:9" ht="15.5">
      <c r="A85" s="30" t="s">
        <v>85</v>
      </c>
      <c r="B85" s="25"/>
      <c r="C85" s="80"/>
      <c r="D85" s="80"/>
      <c r="E85" s="80"/>
      <c r="F85" s="113"/>
      <c r="G85" s="60"/>
      <c r="H85" s="263" t="s">
        <v>183</v>
      </c>
    </row>
    <row r="86" spans="1:9">
      <c r="A86" s="96">
        <v>271</v>
      </c>
      <c r="B86" s="24" t="s">
        <v>86</v>
      </c>
      <c r="C86" s="244"/>
      <c r="D86" s="78"/>
      <c r="E86" s="78">
        <f>C86*$D$10</f>
        <v>0</v>
      </c>
      <c r="F86" s="131">
        <v>0.5</v>
      </c>
      <c r="G86" s="58">
        <f t="shared" ref="G86:G93" si="15">E86*F86</f>
        <v>0</v>
      </c>
      <c r="H86" s="263" t="s">
        <v>184</v>
      </c>
    </row>
    <row r="87" spans="1:9">
      <c r="A87" s="96">
        <f>A86+1</f>
        <v>272</v>
      </c>
      <c r="B87" s="24" t="s">
        <v>87</v>
      </c>
      <c r="C87" s="244"/>
      <c r="D87" s="78"/>
      <c r="E87" s="78">
        <f>C87*$D$10</f>
        <v>0</v>
      </c>
      <c r="F87" s="131">
        <v>0.5</v>
      </c>
      <c r="G87" s="58">
        <f t="shared" si="15"/>
        <v>0</v>
      </c>
      <c r="H87" s="263" t="s">
        <v>185</v>
      </c>
    </row>
    <row r="88" spans="1:9">
      <c r="A88" s="96">
        <f t="shared" ref="A88:A94" si="16">A87+1</f>
        <v>273</v>
      </c>
      <c r="B88" s="24" t="s">
        <v>88</v>
      </c>
      <c r="C88" s="78"/>
      <c r="D88" s="78"/>
      <c r="E88" s="78"/>
      <c r="F88" s="131"/>
      <c r="G88" s="58"/>
      <c r="H88" s="263" t="s">
        <v>186</v>
      </c>
    </row>
    <row r="89" spans="1:9">
      <c r="A89" s="98">
        <v>2731</v>
      </c>
      <c r="B89" s="52" t="s">
        <v>89</v>
      </c>
      <c r="C89" s="244"/>
      <c r="D89" s="78"/>
      <c r="E89" s="78">
        <f>C89*$D$10</f>
        <v>0</v>
      </c>
      <c r="F89" s="131">
        <v>0.5</v>
      </c>
      <c r="G89" s="58">
        <f t="shared" si="15"/>
        <v>0</v>
      </c>
      <c r="H89" s="263" t="s">
        <v>187</v>
      </c>
    </row>
    <row r="90" spans="1:9" ht="26.5" customHeight="1">
      <c r="A90" s="98">
        <f>A89+1</f>
        <v>2732</v>
      </c>
      <c r="B90" s="52" t="s">
        <v>264</v>
      </c>
      <c r="C90" s="244"/>
      <c r="D90" s="78"/>
      <c r="E90" s="78">
        <f>C90*$D$10</f>
        <v>0</v>
      </c>
      <c r="F90" s="131">
        <v>0.5</v>
      </c>
      <c r="G90" s="58">
        <f t="shared" si="15"/>
        <v>0</v>
      </c>
      <c r="H90" s="263" t="s">
        <v>188</v>
      </c>
    </row>
    <row r="91" spans="1:9" ht="29">
      <c r="A91" s="98">
        <f t="shared" si="16"/>
        <v>2733</v>
      </c>
      <c r="B91" s="52" t="s">
        <v>265</v>
      </c>
      <c r="C91" s="244"/>
      <c r="D91" s="78"/>
      <c r="E91" s="78">
        <f>C91*$D$10</f>
        <v>0</v>
      </c>
      <c r="F91" s="131">
        <v>0.5</v>
      </c>
      <c r="G91" s="58">
        <f t="shared" si="15"/>
        <v>0</v>
      </c>
      <c r="H91" s="263" t="s">
        <v>189</v>
      </c>
    </row>
    <row r="92" spans="1:9" ht="29">
      <c r="A92" s="96">
        <f>A88+1</f>
        <v>274</v>
      </c>
      <c r="B92" s="24" t="s">
        <v>90</v>
      </c>
      <c r="C92" s="244"/>
      <c r="D92" s="78"/>
      <c r="E92" s="78">
        <f>C92*$D$10</f>
        <v>0</v>
      </c>
      <c r="F92" s="131">
        <v>0.5</v>
      </c>
      <c r="G92" s="58">
        <f t="shared" si="15"/>
        <v>0</v>
      </c>
      <c r="H92" s="263" t="s">
        <v>191</v>
      </c>
    </row>
    <row r="93" spans="1:9" ht="29">
      <c r="A93" s="96">
        <f t="shared" si="16"/>
        <v>275</v>
      </c>
      <c r="B93" s="31" t="s">
        <v>91</v>
      </c>
      <c r="C93" s="244"/>
      <c r="D93" s="78"/>
      <c r="E93" s="78">
        <f>C93*$D$10</f>
        <v>0</v>
      </c>
      <c r="F93" s="131">
        <v>0.5</v>
      </c>
      <c r="G93" s="58">
        <f t="shared" si="15"/>
        <v>0</v>
      </c>
      <c r="H93" s="263" t="s">
        <v>190</v>
      </c>
      <c r="I93" s="53"/>
    </row>
    <row r="94" spans="1:9" ht="15.5">
      <c r="A94" s="94">
        <f t="shared" si="16"/>
        <v>276</v>
      </c>
      <c r="B94" s="28" t="s">
        <v>92</v>
      </c>
      <c r="C94" s="71">
        <f>SUM(C86:C87)+SUM(C89:C93)</f>
        <v>0</v>
      </c>
      <c r="D94" s="71"/>
      <c r="E94" s="71">
        <f>SUM(E86:E93)</f>
        <v>0</v>
      </c>
      <c r="F94" s="105"/>
      <c r="G94" s="59">
        <f>SUM(G86:G93)</f>
        <v>0</v>
      </c>
      <c r="H94" s="262"/>
    </row>
    <row r="95" spans="1:9" ht="15.75" customHeight="1">
      <c r="A95" s="30" t="s">
        <v>136</v>
      </c>
      <c r="B95" s="25"/>
      <c r="C95" s="80"/>
      <c r="D95" s="80"/>
      <c r="E95" s="80"/>
      <c r="F95" s="106"/>
      <c r="G95" s="60"/>
      <c r="H95" s="262"/>
    </row>
    <row r="96" spans="1:9">
      <c r="A96" s="96">
        <v>281</v>
      </c>
      <c r="B96" s="24" t="s">
        <v>93</v>
      </c>
      <c r="C96" s="244"/>
      <c r="D96" s="78"/>
      <c r="E96" s="78">
        <f>C96*$D$10</f>
        <v>0</v>
      </c>
      <c r="F96" s="44">
        <v>1</v>
      </c>
      <c r="G96" s="58">
        <f>E96*F96</f>
        <v>0</v>
      </c>
      <c r="H96" s="262">
        <v>8.9600000000000009</v>
      </c>
    </row>
    <row r="97" spans="1:8" ht="15.5">
      <c r="A97" s="32" t="s">
        <v>137</v>
      </c>
      <c r="B97" s="41"/>
      <c r="C97" s="84">
        <f>C27+C60+C71+C80+C82+C84+C94+C96</f>
        <v>0</v>
      </c>
      <c r="D97" s="84"/>
      <c r="E97" s="84">
        <f>E27+E60+E71+E80+E82+E84+E94+E96</f>
        <v>0</v>
      </c>
      <c r="F97" s="107"/>
      <c r="G97" s="77">
        <f>G27+G60+G71+G80+G82+G84+G94+G96</f>
        <v>0</v>
      </c>
      <c r="H97" s="262"/>
    </row>
  </sheetData>
  <sheetProtection algorithmName="SHA-512" hashValue="Xh02mfARdvAQ+JRQbYRkZdVJbWrs4TWtE4TLxYesEtXMHabnFmkitnW0jJlyXCzzdx31RHBL4d0UEUYWMFYHEw==" saltValue="NEdkdt0mJAYFd9oUFUWCrw==" spinCount="100000" sheet="1" objects="1" scenarios="1"/>
  <pageMargins left="0.7" right="0.7" top="0.75" bottom="0.75" header="0.3" footer="0.3"/>
  <pageSetup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8.81640625" defaultRowHeight="14.5"/>
  <cols>
    <col min="1" max="1" width="11.7265625" customWidth="1"/>
    <col min="2" max="2" width="67.7265625" customWidth="1"/>
    <col min="3" max="3" width="16.90625" customWidth="1"/>
    <col min="4" max="4" width="13.1796875" customWidth="1"/>
    <col min="5" max="5" width="11.81640625" customWidth="1"/>
    <col min="6" max="6" width="12.7265625" customWidth="1"/>
    <col min="7" max="7" width="15" customWidth="1"/>
    <col min="8" max="8" width="12.81640625" customWidth="1"/>
  </cols>
  <sheetData>
    <row r="1" spans="1:8" ht="23.5">
      <c r="A1" s="3" t="s">
        <v>160</v>
      </c>
    </row>
    <row r="2" spans="1:8" ht="37">
      <c r="A2" s="120" t="s">
        <v>210</v>
      </c>
      <c r="C2" s="298" t="s">
        <v>203</v>
      </c>
      <c r="D2" s="296">
        <f>'13. HQLA-SC2'!D2</f>
        <v>0</v>
      </c>
    </row>
    <row r="3" spans="1:8">
      <c r="A3" s="4" t="s">
        <v>170</v>
      </c>
    </row>
    <row r="4" spans="1:8">
      <c r="A4" s="4" t="s">
        <v>135</v>
      </c>
    </row>
    <row r="5" spans="1:8" ht="15.5">
      <c r="A5" s="1" t="s">
        <v>13</v>
      </c>
    </row>
    <row r="8" spans="1:8" ht="21">
      <c r="A8" s="2" t="s">
        <v>96</v>
      </c>
    </row>
    <row r="9" spans="1:8" ht="62">
      <c r="A9" s="46" t="s">
        <v>2</v>
      </c>
      <c r="B9" s="47" t="s">
        <v>14</v>
      </c>
      <c r="C9" s="48" t="s">
        <v>167</v>
      </c>
      <c r="D9" s="45" t="s">
        <v>163</v>
      </c>
      <c r="E9" s="45" t="s">
        <v>168</v>
      </c>
      <c r="F9" s="45" t="s">
        <v>94</v>
      </c>
      <c r="G9" s="45" t="s">
        <v>95</v>
      </c>
      <c r="H9" s="260" t="s">
        <v>174</v>
      </c>
    </row>
    <row r="10" spans="1:8" ht="15.5">
      <c r="A10" s="125"/>
      <c r="B10" s="125"/>
      <c r="C10" s="130"/>
      <c r="D10" s="272"/>
      <c r="E10" s="126"/>
      <c r="F10" s="126"/>
      <c r="G10" s="126"/>
      <c r="H10" s="264"/>
    </row>
    <row r="11" spans="1:8" ht="15.5">
      <c r="A11" s="30" t="s">
        <v>105</v>
      </c>
      <c r="B11" s="25"/>
      <c r="C11" s="25"/>
      <c r="D11" s="25"/>
      <c r="E11" s="25"/>
      <c r="F11" s="25"/>
      <c r="G11" s="25"/>
      <c r="H11" s="264"/>
    </row>
    <row r="12" spans="1:8" ht="19.5" customHeight="1">
      <c r="A12" s="95">
        <v>311</v>
      </c>
      <c r="B12" s="27" t="s">
        <v>97</v>
      </c>
      <c r="C12" s="57"/>
      <c r="D12" s="27"/>
      <c r="E12" s="57"/>
      <c r="F12" s="43"/>
      <c r="G12" s="58"/>
      <c r="H12" s="262"/>
    </row>
    <row r="13" spans="1:8">
      <c r="A13" s="99">
        <v>3111</v>
      </c>
      <c r="B13" s="26" t="s">
        <v>98</v>
      </c>
      <c r="C13" s="266"/>
      <c r="D13" s="26"/>
      <c r="E13" s="58">
        <f t="shared" ref="E13:E18" si="0">C13*$D$10</f>
        <v>0</v>
      </c>
      <c r="F13" s="44">
        <v>0</v>
      </c>
      <c r="G13" s="87">
        <f t="shared" ref="G13:G18" si="1">E13*F13</f>
        <v>0</v>
      </c>
      <c r="H13" s="264" t="s">
        <v>192</v>
      </c>
    </row>
    <row r="14" spans="1:8">
      <c r="A14" s="99">
        <f>A13+1</f>
        <v>3112</v>
      </c>
      <c r="B14" s="26" t="s">
        <v>99</v>
      </c>
      <c r="C14" s="266"/>
      <c r="D14" s="26"/>
      <c r="E14" s="58">
        <f t="shared" si="0"/>
        <v>0</v>
      </c>
      <c r="F14" s="44">
        <v>0.15</v>
      </c>
      <c r="G14" s="87">
        <f t="shared" si="1"/>
        <v>0</v>
      </c>
      <c r="H14" s="264" t="s">
        <v>192</v>
      </c>
    </row>
    <row r="15" spans="1:8">
      <c r="A15" s="99">
        <f>A14+1</f>
        <v>3113</v>
      </c>
      <c r="B15" s="26" t="s">
        <v>100</v>
      </c>
      <c r="C15" s="266"/>
      <c r="D15" s="26"/>
      <c r="E15" s="58">
        <f t="shared" si="0"/>
        <v>0</v>
      </c>
      <c r="F15" s="44">
        <v>0.5</v>
      </c>
      <c r="G15" s="87">
        <f t="shared" si="1"/>
        <v>0</v>
      </c>
      <c r="H15" s="264" t="s">
        <v>192</v>
      </c>
    </row>
    <row r="16" spans="1:8">
      <c r="A16" s="99">
        <f>A15+1</f>
        <v>3114</v>
      </c>
      <c r="B16" s="26" t="s">
        <v>101</v>
      </c>
      <c r="C16" s="267"/>
      <c r="D16" s="26"/>
      <c r="E16" s="73">
        <f t="shared" si="0"/>
        <v>0</v>
      </c>
      <c r="F16" s="44">
        <v>0.5</v>
      </c>
      <c r="G16" s="87">
        <f t="shared" si="1"/>
        <v>0</v>
      </c>
      <c r="H16" s="264" t="s">
        <v>192</v>
      </c>
    </row>
    <row r="17" spans="1:8">
      <c r="A17" s="99">
        <f>A16+1</f>
        <v>3115</v>
      </c>
      <c r="B17" s="26" t="s">
        <v>103</v>
      </c>
      <c r="C17" s="267"/>
      <c r="D17" s="26"/>
      <c r="E17" s="73">
        <f t="shared" si="0"/>
        <v>0</v>
      </c>
      <c r="F17" s="44">
        <v>1</v>
      </c>
      <c r="G17" s="87">
        <f t="shared" si="1"/>
        <v>0</v>
      </c>
      <c r="H17" s="264" t="s">
        <v>192</v>
      </c>
    </row>
    <row r="18" spans="1:8">
      <c r="A18" s="99">
        <f>A17+1</f>
        <v>3116</v>
      </c>
      <c r="B18" s="26" t="s">
        <v>102</v>
      </c>
      <c r="C18" s="267"/>
      <c r="D18" s="26"/>
      <c r="E18" s="73">
        <f t="shared" si="0"/>
        <v>0</v>
      </c>
      <c r="F18" s="44">
        <v>0</v>
      </c>
      <c r="G18" s="87">
        <f t="shared" si="1"/>
        <v>0</v>
      </c>
      <c r="H18" s="264" t="s">
        <v>192</v>
      </c>
    </row>
    <row r="19" spans="1:8" ht="15.5">
      <c r="A19" s="94">
        <f>A12+1</f>
        <v>312</v>
      </c>
      <c r="B19" s="28" t="s">
        <v>104</v>
      </c>
      <c r="C19" s="59">
        <f>SUM(C13:C18)</f>
        <v>0</v>
      </c>
      <c r="D19" s="28"/>
      <c r="E19" s="59">
        <f>SUM(E13:E18)</f>
        <v>0</v>
      </c>
      <c r="F19" s="29"/>
      <c r="G19" s="59">
        <f>SUM(G13:G18)</f>
        <v>0</v>
      </c>
      <c r="H19" s="264"/>
    </row>
    <row r="20" spans="1:8" ht="15.5">
      <c r="A20" s="30" t="s">
        <v>106</v>
      </c>
      <c r="B20" s="25"/>
      <c r="C20" s="60"/>
      <c r="D20" s="25"/>
      <c r="E20" s="60"/>
      <c r="F20" s="25"/>
      <c r="G20" s="60"/>
      <c r="H20" s="264"/>
    </row>
    <row r="21" spans="1:8" ht="29">
      <c r="A21" s="95">
        <v>321</v>
      </c>
      <c r="B21" s="27" t="s">
        <v>107</v>
      </c>
      <c r="C21" s="266"/>
      <c r="D21" s="27"/>
      <c r="E21" s="282">
        <f>C21*$D$10</f>
        <v>0</v>
      </c>
      <c r="F21" s="44">
        <v>0</v>
      </c>
      <c r="G21" s="282">
        <f>E21*F21</f>
        <v>0</v>
      </c>
      <c r="H21" s="264" t="s">
        <v>193</v>
      </c>
    </row>
    <row r="22" spans="1:8" ht="15.5">
      <c r="A22" s="29"/>
      <c r="B22" s="28" t="s">
        <v>266</v>
      </c>
      <c r="C22" s="59">
        <f>C21</f>
        <v>0</v>
      </c>
      <c r="D22" s="28"/>
      <c r="E22" s="59">
        <f>E21</f>
        <v>0</v>
      </c>
      <c r="F22" s="29"/>
      <c r="G22" s="59">
        <f>G21</f>
        <v>0</v>
      </c>
      <c r="H22" s="264"/>
    </row>
    <row r="23" spans="1:8" ht="15.5">
      <c r="A23" s="30" t="s">
        <v>108</v>
      </c>
      <c r="B23" s="25"/>
      <c r="C23" s="60"/>
      <c r="D23" s="25"/>
      <c r="E23" s="60"/>
      <c r="F23" s="25"/>
      <c r="G23" s="60"/>
      <c r="H23" s="264"/>
    </row>
    <row r="24" spans="1:8">
      <c r="A24" s="95">
        <v>331</v>
      </c>
      <c r="B24" s="27" t="s">
        <v>109</v>
      </c>
      <c r="C24" s="266"/>
      <c r="D24" s="27"/>
      <c r="E24" s="58">
        <f t="shared" ref="E24:E29" si="2">C24*$D$10</f>
        <v>0</v>
      </c>
      <c r="F24" s="43">
        <v>0.5</v>
      </c>
      <c r="G24" s="87">
        <f t="shared" ref="G24:G29" si="3">E24*F24</f>
        <v>0</v>
      </c>
      <c r="H24" s="264" t="s">
        <v>194</v>
      </c>
    </row>
    <row r="25" spans="1:8" ht="29">
      <c r="A25" s="95">
        <f t="shared" ref="A25:A30" si="4">A24+1</f>
        <v>332</v>
      </c>
      <c r="B25" s="27" t="s">
        <v>111</v>
      </c>
      <c r="C25" s="266"/>
      <c r="D25" s="27"/>
      <c r="E25" s="58">
        <f t="shared" si="2"/>
        <v>0</v>
      </c>
      <c r="F25" s="44">
        <v>0.5</v>
      </c>
      <c r="G25" s="87">
        <f t="shared" si="3"/>
        <v>0</v>
      </c>
      <c r="H25" s="264" t="s">
        <v>195</v>
      </c>
    </row>
    <row r="26" spans="1:8">
      <c r="A26" s="96">
        <f t="shared" si="4"/>
        <v>333</v>
      </c>
      <c r="B26" s="27" t="s">
        <v>110</v>
      </c>
      <c r="C26" s="266"/>
      <c r="D26" s="27"/>
      <c r="E26" s="58">
        <f t="shared" si="2"/>
        <v>0</v>
      </c>
      <c r="F26" s="44">
        <v>1</v>
      </c>
      <c r="G26" s="87">
        <f t="shared" si="3"/>
        <v>0</v>
      </c>
      <c r="H26" s="264" t="s">
        <v>196</v>
      </c>
    </row>
    <row r="27" spans="1:8" ht="22.5" customHeight="1">
      <c r="A27" s="97">
        <f t="shared" si="4"/>
        <v>334</v>
      </c>
      <c r="B27" s="27" t="s">
        <v>157</v>
      </c>
      <c r="C27" s="266"/>
      <c r="D27" s="27"/>
      <c r="E27" s="58">
        <f t="shared" si="2"/>
        <v>0</v>
      </c>
      <c r="F27" s="44">
        <v>1</v>
      </c>
      <c r="G27" s="87">
        <f t="shared" si="3"/>
        <v>0</v>
      </c>
      <c r="H27" s="264" t="s">
        <v>197</v>
      </c>
    </row>
    <row r="28" spans="1:8" ht="29">
      <c r="A28" s="95">
        <f t="shared" si="4"/>
        <v>335</v>
      </c>
      <c r="B28" s="27" t="s">
        <v>112</v>
      </c>
      <c r="C28" s="268"/>
      <c r="D28" s="27"/>
      <c r="E28" s="87">
        <f t="shared" si="2"/>
        <v>0</v>
      </c>
      <c r="F28" s="44">
        <v>0</v>
      </c>
      <c r="G28" s="87">
        <f t="shared" si="3"/>
        <v>0</v>
      </c>
      <c r="H28" s="264" t="s">
        <v>198</v>
      </c>
    </row>
    <row r="29" spans="1:8" ht="29">
      <c r="A29" s="95">
        <f t="shared" si="4"/>
        <v>336</v>
      </c>
      <c r="B29" s="27" t="s">
        <v>113</v>
      </c>
      <c r="C29" s="268"/>
      <c r="D29" s="27"/>
      <c r="E29" s="87">
        <f t="shared" si="2"/>
        <v>0</v>
      </c>
      <c r="F29" s="44">
        <v>1</v>
      </c>
      <c r="G29" s="87">
        <f t="shared" si="3"/>
        <v>0</v>
      </c>
      <c r="H29" s="264" t="s">
        <v>199</v>
      </c>
    </row>
    <row r="30" spans="1:8" ht="15.5">
      <c r="A30" s="94">
        <f t="shared" si="4"/>
        <v>337</v>
      </c>
      <c r="B30" s="28" t="s">
        <v>114</v>
      </c>
      <c r="C30" s="59">
        <f>SUM(C24:C29)</f>
        <v>0</v>
      </c>
      <c r="D30" s="28"/>
      <c r="E30" s="59">
        <f>SUM(E24:E29)</f>
        <v>0</v>
      </c>
      <c r="F30" s="29"/>
      <c r="G30" s="59">
        <f>SUM(G24:G29)</f>
        <v>0</v>
      </c>
      <c r="H30" s="264"/>
    </row>
    <row r="31" spans="1:8" ht="15.5">
      <c r="A31" s="30" t="s">
        <v>115</v>
      </c>
      <c r="B31" s="25"/>
      <c r="C31" s="60"/>
      <c r="D31" s="25"/>
      <c r="E31" s="60"/>
      <c r="F31" s="25"/>
      <c r="G31" s="60"/>
      <c r="H31" s="264"/>
    </row>
    <row r="32" spans="1:8">
      <c r="A32" s="95">
        <v>341</v>
      </c>
      <c r="B32" s="27" t="s">
        <v>117</v>
      </c>
      <c r="C32" s="266"/>
      <c r="D32" s="27"/>
      <c r="E32" s="58">
        <f>C32*$D$10</f>
        <v>0</v>
      </c>
      <c r="F32" s="43">
        <v>1</v>
      </c>
      <c r="G32" s="87">
        <f>E32*F32</f>
        <v>0</v>
      </c>
      <c r="H32" s="264" t="s">
        <v>200</v>
      </c>
    </row>
    <row r="33" spans="1:8">
      <c r="A33" s="17">
        <f>A32+1</f>
        <v>342</v>
      </c>
      <c r="B33" s="27" t="s">
        <v>118</v>
      </c>
      <c r="C33" s="266"/>
      <c r="D33" s="27"/>
      <c r="E33" s="58">
        <f>C33*$D$10</f>
        <v>0</v>
      </c>
      <c r="F33" s="131">
        <v>0.5</v>
      </c>
      <c r="G33" s="87">
        <f>E33*F33</f>
        <v>0</v>
      </c>
      <c r="H33" s="264" t="s">
        <v>201</v>
      </c>
    </row>
    <row r="34" spans="1:8" ht="15.5">
      <c r="A34" s="94">
        <f>A33+1</f>
        <v>343</v>
      </c>
      <c r="B34" s="28" t="s">
        <v>116</v>
      </c>
      <c r="C34" s="59">
        <f>SUM(C32:C33)</f>
        <v>0</v>
      </c>
      <c r="D34" s="28"/>
      <c r="E34" s="59">
        <f>SUM(E32:E33)</f>
        <v>0</v>
      </c>
      <c r="F34" s="29"/>
      <c r="G34" s="59">
        <f>SUM(G32:G33)</f>
        <v>0</v>
      </c>
      <c r="H34" s="264"/>
    </row>
    <row r="35" spans="1:8" ht="15.5">
      <c r="A35" s="32" t="s">
        <v>119</v>
      </c>
      <c r="B35" s="41"/>
      <c r="C35" s="77">
        <f>C19+C22+C30+C34</f>
        <v>0</v>
      </c>
      <c r="D35" s="41"/>
      <c r="E35" s="77">
        <f>E19+E22+E30+E34</f>
        <v>0</v>
      </c>
      <c r="F35" s="41"/>
      <c r="G35" s="77">
        <f>G19+G22+G30+G34</f>
        <v>0</v>
      </c>
      <c r="H35" s="264"/>
    </row>
  </sheetData>
  <sheetProtection algorithmName="SHA-512" hashValue="1MHVd+XQ6rkRAqx5Du/CRFPJt3+GIrQrgobWp4lkC5yAe1fBCCszxXBsQJ9P6nb0NAy5h+wUlU/r9hdgsZBPLg==" saltValue="g3p17V33S8h1lxu45OpbHQ=="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heetViews>
  <sheetFormatPr defaultColWidth="8.81640625" defaultRowHeight="14.5"/>
  <cols>
    <col min="1" max="1" width="14.54296875" customWidth="1"/>
    <col min="2" max="2" width="54.81640625" customWidth="1"/>
    <col min="3" max="3" width="17.54296875" customWidth="1"/>
    <col min="4" max="4" width="10.81640625" customWidth="1"/>
    <col min="5" max="5" width="9.1796875" bestFit="1" customWidth="1"/>
  </cols>
  <sheetData>
    <row r="1" spans="1:5" ht="23.5">
      <c r="A1" s="3" t="s">
        <v>160</v>
      </c>
    </row>
    <row r="2" spans="1:5" ht="37">
      <c r="A2" s="120" t="s">
        <v>210</v>
      </c>
      <c r="C2" s="298" t="s">
        <v>203</v>
      </c>
      <c r="D2" s="296">
        <f>'13. HQLA-SC2'!D2</f>
        <v>0</v>
      </c>
    </row>
    <row r="3" spans="1:5">
      <c r="A3" s="4" t="s">
        <v>171</v>
      </c>
    </row>
    <row r="4" spans="1:5" ht="15.5">
      <c r="A4" s="1" t="s">
        <v>13</v>
      </c>
    </row>
    <row r="7" spans="1:5" ht="21">
      <c r="A7" s="2" t="s">
        <v>120</v>
      </c>
    </row>
    <row r="8" spans="1:5" ht="15.5">
      <c r="A8" s="46" t="s">
        <v>2</v>
      </c>
      <c r="B8" s="47" t="s">
        <v>14</v>
      </c>
      <c r="C8" s="45" t="s">
        <v>39</v>
      </c>
    </row>
    <row r="9" spans="1:5" ht="15.5">
      <c r="A9" s="30" t="s">
        <v>138</v>
      </c>
      <c r="B9" s="25"/>
      <c r="C9" s="25"/>
    </row>
    <row r="10" spans="1:5" ht="14.25" customHeight="1">
      <c r="A10" s="95">
        <v>411</v>
      </c>
      <c r="B10" s="27" t="s">
        <v>121</v>
      </c>
      <c r="C10" s="57">
        <f>'13. HQLA-SC2'!G24</f>
        <v>0</v>
      </c>
    </row>
    <row r="11" spans="1:5">
      <c r="A11" s="97">
        <f t="shared" ref="A11:A16" si="0">A10+1</f>
        <v>412</v>
      </c>
      <c r="B11" s="27" t="s">
        <v>122</v>
      </c>
      <c r="C11" s="58">
        <f>C12+C13</f>
        <v>0</v>
      </c>
    </row>
    <row r="12" spans="1:5">
      <c r="A12" s="96">
        <f t="shared" si="0"/>
        <v>413</v>
      </c>
      <c r="B12" s="27" t="s">
        <v>123</v>
      </c>
      <c r="C12" s="58">
        <f>'13. HQLA-SC2'!G31</f>
        <v>0</v>
      </c>
    </row>
    <row r="13" spans="1:5">
      <c r="A13" s="97">
        <f t="shared" si="0"/>
        <v>414</v>
      </c>
      <c r="B13" s="27" t="s">
        <v>124</v>
      </c>
      <c r="C13" s="58">
        <f>'13. HQLA-SC2'!G35</f>
        <v>0</v>
      </c>
    </row>
    <row r="14" spans="1:5">
      <c r="A14" s="97">
        <f t="shared" si="0"/>
        <v>415</v>
      </c>
      <c r="B14" s="27" t="s">
        <v>31</v>
      </c>
      <c r="C14" s="58">
        <f>'13. HQLA-SC2'!G37</f>
        <v>0</v>
      </c>
    </row>
    <row r="15" spans="1:5">
      <c r="A15" s="97">
        <f t="shared" si="0"/>
        <v>416</v>
      </c>
      <c r="B15" s="27" t="s">
        <v>30</v>
      </c>
      <c r="C15" s="58">
        <f>'13. HQLA-SC2'!G38</f>
        <v>0</v>
      </c>
    </row>
    <row r="16" spans="1:5" ht="15.5">
      <c r="A16" s="94">
        <f t="shared" si="0"/>
        <v>417</v>
      </c>
      <c r="B16" s="28" t="s">
        <v>125</v>
      </c>
      <c r="C16" s="59">
        <f>C10+C11-C14-C15</f>
        <v>0</v>
      </c>
      <c r="E16" s="118"/>
    </row>
    <row r="17" spans="1:6" ht="15.5">
      <c r="A17" s="30" t="s">
        <v>139</v>
      </c>
      <c r="B17" s="25"/>
      <c r="C17" s="60"/>
    </row>
    <row r="18" spans="1:6">
      <c r="A18" s="95">
        <v>421</v>
      </c>
      <c r="B18" s="27" t="s">
        <v>126</v>
      </c>
      <c r="C18" s="57">
        <f>'14.Outflows-SC2'!G27</f>
        <v>0</v>
      </c>
    </row>
    <row r="19" spans="1:6">
      <c r="A19" s="97">
        <f>A18+1</f>
        <v>422</v>
      </c>
      <c r="B19" s="27" t="s">
        <v>127</v>
      </c>
      <c r="C19" s="58">
        <f>'14.Outflows-SC2'!G60</f>
        <v>0</v>
      </c>
    </row>
    <row r="20" spans="1:6">
      <c r="A20" s="96">
        <f t="shared" ref="A20:A26" si="1">A19+1</f>
        <v>423</v>
      </c>
      <c r="B20" s="27" t="s">
        <v>128</v>
      </c>
      <c r="C20" s="58">
        <f>'14.Outflows-SC2'!G71</f>
        <v>0</v>
      </c>
    </row>
    <row r="21" spans="1:6">
      <c r="A21" s="97">
        <f t="shared" si="1"/>
        <v>424</v>
      </c>
      <c r="B21" s="27" t="s">
        <v>269</v>
      </c>
      <c r="C21" s="58">
        <f>'14.Outflows-SC2'!G80</f>
        <v>0</v>
      </c>
    </row>
    <row r="22" spans="1:6">
      <c r="A22" s="97">
        <f t="shared" si="1"/>
        <v>425</v>
      </c>
      <c r="B22" s="27" t="s">
        <v>270</v>
      </c>
      <c r="C22" s="58">
        <f>'14.Outflows-SC2'!G82</f>
        <v>0</v>
      </c>
    </row>
    <row r="23" spans="1:6">
      <c r="A23" s="97">
        <f t="shared" si="1"/>
        <v>426</v>
      </c>
      <c r="B23" s="27" t="s">
        <v>145</v>
      </c>
      <c r="C23" s="58">
        <f>'14.Outflows-SC2'!G84</f>
        <v>0</v>
      </c>
    </row>
    <row r="24" spans="1:6">
      <c r="A24" s="97">
        <f t="shared" si="1"/>
        <v>427</v>
      </c>
      <c r="B24" s="27" t="s">
        <v>92</v>
      </c>
      <c r="C24" s="58">
        <f>'14.Outflows-SC2'!G94</f>
        <v>0</v>
      </c>
    </row>
    <row r="25" spans="1:6">
      <c r="A25" s="97">
        <f t="shared" si="1"/>
        <v>428</v>
      </c>
      <c r="B25" s="27" t="s">
        <v>93</v>
      </c>
      <c r="C25" s="58">
        <f>'14.Outflows-SC2'!G96</f>
        <v>0</v>
      </c>
    </row>
    <row r="26" spans="1:6" ht="15.5">
      <c r="A26" s="94">
        <f t="shared" si="1"/>
        <v>429</v>
      </c>
      <c r="B26" s="28" t="s">
        <v>131</v>
      </c>
      <c r="C26" s="59">
        <f>SUM(C18:C25)</f>
        <v>0</v>
      </c>
      <c r="E26" s="118"/>
      <c r="F26" s="72"/>
    </row>
    <row r="27" spans="1:6" ht="15.5">
      <c r="A27" s="30" t="s">
        <v>140</v>
      </c>
      <c r="B27" s="25"/>
      <c r="C27" s="60"/>
    </row>
    <row r="28" spans="1:6">
      <c r="A28" s="95">
        <v>431</v>
      </c>
      <c r="B28" s="27" t="s">
        <v>129</v>
      </c>
      <c r="C28" s="57">
        <f>'15.Inflows-SC2'!G19</f>
        <v>0</v>
      </c>
    </row>
    <row r="29" spans="1:6">
      <c r="A29" s="97">
        <f>A28+1</f>
        <v>432</v>
      </c>
      <c r="B29" s="27" t="s">
        <v>271</v>
      </c>
      <c r="C29" s="58">
        <f>'15.Inflows-SC2'!G22</f>
        <v>0</v>
      </c>
    </row>
    <row r="30" spans="1:6">
      <c r="A30" s="96">
        <f>A29+1</f>
        <v>433</v>
      </c>
      <c r="B30" s="27" t="s">
        <v>130</v>
      </c>
      <c r="C30" s="58">
        <f>'15.Inflows-SC2'!G30</f>
        <v>0</v>
      </c>
    </row>
    <row r="31" spans="1:6">
      <c r="A31" s="97">
        <f>A30+1</f>
        <v>434</v>
      </c>
      <c r="B31" s="27" t="s">
        <v>12</v>
      </c>
      <c r="C31" s="58">
        <f>'15.Inflows-SC2'!G34</f>
        <v>0</v>
      </c>
    </row>
    <row r="32" spans="1:6" ht="15.5">
      <c r="A32" s="94">
        <f>A31+1</f>
        <v>435</v>
      </c>
      <c r="B32" s="28" t="s">
        <v>132</v>
      </c>
      <c r="C32" s="59">
        <f>SUM(C28:C31)</f>
        <v>0</v>
      </c>
      <c r="E32" s="72"/>
    </row>
    <row r="33" spans="1:3" ht="15.5">
      <c r="A33" s="32" t="s">
        <v>141</v>
      </c>
      <c r="B33" s="56"/>
      <c r="C33" s="61">
        <f>C26-MIN(C32,0.75*C26)</f>
        <v>0</v>
      </c>
    </row>
    <row r="34" spans="1:3" ht="15.5">
      <c r="A34" s="54"/>
      <c r="B34" s="55"/>
      <c r="C34" s="62"/>
    </row>
    <row r="35" spans="1:3" ht="18.5">
      <c r="A35" s="110" t="s">
        <v>158</v>
      </c>
      <c r="B35" s="111"/>
      <c r="C35" s="117">
        <f>IFERROR(C16/C33,0)</f>
        <v>0</v>
      </c>
    </row>
  </sheetData>
  <sheetProtection algorithmName="SHA-512" hashValue="suErQSe8HcAoRZYObP4dQSsr3ytWLY+iUcRVJbadVETJRIQDtbh0WYZa4bzmcdXDoC7UFUDYfqjKGslhrO2QCA==" saltValue="NngWK2X/QPsOL3KgT0fg0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8" sqref="D8"/>
    </sheetView>
  </sheetViews>
  <sheetFormatPr defaultRowHeight="14.5"/>
  <cols>
    <col min="1" max="1" width="9.7265625" style="314" customWidth="1"/>
    <col min="2" max="4" width="14.08984375" style="314" customWidth="1"/>
    <col min="5" max="16384" width="8.7265625" style="314"/>
  </cols>
  <sheetData>
    <row r="1" spans="1:4" ht="23.5">
      <c r="A1" s="313" t="s">
        <v>161</v>
      </c>
    </row>
    <row r="2" spans="1:4" ht="21">
      <c r="A2" s="315" t="s">
        <v>217</v>
      </c>
    </row>
    <row r="3" spans="1:4" ht="15" thickBot="1"/>
    <row r="4" spans="1:4" ht="20" customHeight="1" thickBot="1">
      <c r="B4" s="352" t="s">
        <v>258</v>
      </c>
      <c r="C4" s="353"/>
      <c r="D4" s="354"/>
    </row>
    <row r="5" spans="1:4" ht="20" customHeight="1">
      <c r="B5" s="316" t="s">
        <v>218</v>
      </c>
      <c r="C5" s="317" t="s">
        <v>262</v>
      </c>
      <c r="D5" s="318">
        <f>'4.LCR calculation'!C34</f>
        <v>0</v>
      </c>
    </row>
    <row r="6" spans="1:4" ht="20" customHeight="1">
      <c r="B6" s="319" t="s">
        <v>259</v>
      </c>
      <c r="C6" s="320" t="str">
        <f>'5.HQLA-TTD'!D2</f>
        <v>TTD</v>
      </c>
      <c r="D6" s="321">
        <f>'8. LCR Calculation - TTD'!C35</f>
        <v>0</v>
      </c>
    </row>
    <row r="7" spans="1:4" ht="20" customHeight="1">
      <c r="B7" s="319" t="s">
        <v>260</v>
      </c>
      <c r="C7" s="320">
        <f>'9. HQLA-SC1'!D2</f>
        <v>0</v>
      </c>
      <c r="D7" s="321">
        <f>'12.LCR calculation-SC1'!C35</f>
        <v>0</v>
      </c>
    </row>
    <row r="8" spans="1:4" ht="20" customHeight="1" thickBot="1">
      <c r="B8" s="322" t="s">
        <v>261</v>
      </c>
      <c r="C8" s="323">
        <f>'13. HQLA-SC2'!D2</f>
        <v>0</v>
      </c>
      <c r="D8" s="324">
        <f>'16.LCR calculation-SC2'!C35</f>
        <v>0</v>
      </c>
    </row>
  </sheetData>
  <sheetProtection algorithmName="SHA-512" hashValue="LKpzmIbMgm3LdCQtGq8QwfysRVOJeqPngGakXjhlLvFKKKnf8H3NCe3o35MF3MxRWaroVt86NaLIaluCKhC1KQ==" saltValue="+nUfq0tGSCvu75SJIXXU9A==" spinCount="100000" sheet="1" objects="1" scenarios="1"/>
  <mergeCells count="1">
    <mergeCell ref="B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zoomScaleNormal="100" workbookViewId="0"/>
  </sheetViews>
  <sheetFormatPr defaultColWidth="9.1796875" defaultRowHeight="14.5"/>
  <cols>
    <col min="1" max="1" width="13.453125" style="4" customWidth="1"/>
    <col min="2" max="2" width="85.81640625" style="6" customWidth="1"/>
    <col min="3" max="3" width="14.81640625" style="5" customWidth="1"/>
    <col min="4" max="4" width="13" style="5" customWidth="1"/>
    <col min="5" max="5" width="11" style="5" customWidth="1"/>
    <col min="6" max="6" width="13.6328125" style="5" customWidth="1"/>
    <col min="7" max="16384" width="9.1796875" style="4"/>
  </cols>
  <sheetData>
    <row r="1" spans="1:6" ht="23.5">
      <c r="A1" s="3" t="s">
        <v>161</v>
      </c>
    </row>
    <row r="2" spans="1:6">
      <c r="A2" s="4" t="s">
        <v>267</v>
      </c>
    </row>
    <row r="3" spans="1:6">
      <c r="A3" s="4" t="s">
        <v>135</v>
      </c>
    </row>
    <row r="4" spans="1:6" ht="15.5">
      <c r="A4" s="1" t="s">
        <v>13</v>
      </c>
    </row>
    <row r="6" spans="1:6" ht="21">
      <c r="A6" s="2" t="s">
        <v>0</v>
      </c>
    </row>
    <row r="7" spans="1:6" s="5" customFormat="1">
      <c r="A7" s="4"/>
      <c r="B7" s="7"/>
      <c r="C7" s="8"/>
      <c r="D7" s="9"/>
      <c r="E7" s="9"/>
    </row>
    <row r="8" spans="1:6" s="5" customFormat="1" ht="46.5">
      <c r="A8" s="159" t="s">
        <v>2</v>
      </c>
      <c r="B8" s="160" t="s">
        <v>14</v>
      </c>
      <c r="C8" s="48" t="s">
        <v>20</v>
      </c>
      <c r="D8" s="48" t="s">
        <v>3</v>
      </c>
      <c r="E8" s="48" t="s">
        <v>21</v>
      </c>
      <c r="F8" s="48" t="s">
        <v>268</v>
      </c>
    </row>
    <row r="9" spans="1:6" s="5" customFormat="1" ht="15.5">
      <c r="A9" s="37" t="s">
        <v>1</v>
      </c>
      <c r="B9" s="161"/>
      <c r="C9" s="36"/>
      <c r="D9" s="36"/>
      <c r="E9" s="36"/>
      <c r="F9" s="147"/>
    </row>
    <row r="10" spans="1:6" s="5" customFormat="1">
      <c r="A10" s="162">
        <v>111</v>
      </c>
      <c r="B10" s="163" t="s">
        <v>159</v>
      </c>
      <c r="C10" s="134"/>
      <c r="D10" s="150">
        <v>1</v>
      </c>
      <c r="E10" s="250">
        <f>C10*D10</f>
        <v>0</v>
      </c>
      <c r="F10" s="258">
        <v>7.17</v>
      </c>
    </row>
    <row r="11" spans="1:6" s="5" customFormat="1">
      <c r="A11" s="162">
        <v>112</v>
      </c>
      <c r="B11" s="163" t="s">
        <v>173</v>
      </c>
      <c r="C11" s="134"/>
      <c r="D11" s="150">
        <v>1</v>
      </c>
      <c r="E11" s="250">
        <f>C11*D11</f>
        <v>0</v>
      </c>
      <c r="F11" s="258">
        <v>7.17</v>
      </c>
    </row>
    <row r="12" spans="1:6" s="5" customFormat="1">
      <c r="A12" s="164">
        <v>113</v>
      </c>
      <c r="B12" s="165" t="s">
        <v>142</v>
      </c>
      <c r="C12" s="184"/>
      <c r="D12" s="150">
        <v>1</v>
      </c>
      <c r="E12" s="251">
        <f t="shared" ref="E12:E21" si="0">C12*D12</f>
        <v>0</v>
      </c>
      <c r="F12" s="258">
        <v>7.17</v>
      </c>
    </row>
    <row r="13" spans="1:6" s="5" customFormat="1">
      <c r="A13" s="164">
        <v>114</v>
      </c>
      <c r="B13" s="165" t="s">
        <v>143</v>
      </c>
      <c r="C13" s="184"/>
      <c r="D13" s="150">
        <v>1</v>
      </c>
      <c r="E13" s="251">
        <f>C13*D13</f>
        <v>0</v>
      </c>
      <c r="F13" s="258">
        <v>7.17</v>
      </c>
    </row>
    <row r="14" spans="1:6" s="5" customFormat="1">
      <c r="A14" s="164">
        <v>115</v>
      </c>
      <c r="B14" s="166" t="s">
        <v>172</v>
      </c>
      <c r="C14" s="137"/>
      <c r="D14" s="150"/>
      <c r="E14" s="251"/>
      <c r="F14" s="258">
        <v>7.17</v>
      </c>
    </row>
    <row r="15" spans="1:6" s="5" customFormat="1">
      <c r="A15" s="167">
        <v>1151</v>
      </c>
      <c r="B15" s="168" t="s">
        <v>22</v>
      </c>
      <c r="C15" s="140"/>
      <c r="D15" s="150">
        <v>1</v>
      </c>
      <c r="E15" s="250">
        <f t="shared" si="0"/>
        <v>0</v>
      </c>
      <c r="F15" s="258">
        <v>7.17</v>
      </c>
    </row>
    <row r="16" spans="1:6" s="5" customFormat="1">
      <c r="A16" s="167">
        <v>1152</v>
      </c>
      <c r="B16" s="168" t="s">
        <v>15</v>
      </c>
      <c r="C16" s="140"/>
      <c r="D16" s="150">
        <v>1</v>
      </c>
      <c r="E16" s="250">
        <f t="shared" si="0"/>
        <v>0</v>
      </c>
      <c r="F16" s="258">
        <v>7.17</v>
      </c>
    </row>
    <row r="17" spans="1:6" s="5" customFormat="1">
      <c r="A17" s="167">
        <v>1153</v>
      </c>
      <c r="B17" s="168" t="s">
        <v>16</v>
      </c>
      <c r="C17" s="140"/>
      <c r="D17" s="150">
        <v>1</v>
      </c>
      <c r="E17" s="250">
        <f t="shared" si="0"/>
        <v>0</v>
      </c>
      <c r="F17" s="258">
        <v>7.17</v>
      </c>
    </row>
    <row r="18" spans="1:6" s="5" customFormat="1">
      <c r="A18" s="167">
        <v>1154</v>
      </c>
      <c r="B18" s="168" t="s">
        <v>17</v>
      </c>
      <c r="C18" s="140"/>
      <c r="D18" s="150">
        <v>1</v>
      </c>
      <c r="E18" s="250">
        <f t="shared" si="0"/>
        <v>0</v>
      </c>
      <c r="F18" s="258">
        <v>7.17</v>
      </c>
    </row>
    <row r="19" spans="1:6" s="5" customFormat="1">
      <c r="A19" s="164">
        <v>116</v>
      </c>
      <c r="B19" s="169" t="s">
        <v>204</v>
      </c>
      <c r="C19" s="142"/>
      <c r="D19" s="151"/>
      <c r="E19" s="251"/>
      <c r="F19" s="258">
        <v>7.17</v>
      </c>
    </row>
    <row r="20" spans="1:6" s="5" customFormat="1" ht="30" customHeight="1">
      <c r="A20" s="170">
        <v>1161</v>
      </c>
      <c r="B20" s="171" t="s">
        <v>18</v>
      </c>
      <c r="C20" s="140"/>
      <c r="D20" s="150">
        <v>1</v>
      </c>
      <c r="E20" s="250">
        <f t="shared" si="0"/>
        <v>0</v>
      </c>
      <c r="F20" s="258">
        <v>7.17</v>
      </c>
    </row>
    <row r="21" spans="1:6" s="5" customFormat="1" ht="42" customHeight="1">
      <c r="A21" s="170">
        <v>1162</v>
      </c>
      <c r="B21" s="171" t="s">
        <v>19</v>
      </c>
      <c r="C21" s="140"/>
      <c r="D21" s="150">
        <v>1</v>
      </c>
      <c r="E21" s="250">
        <f t="shared" si="0"/>
        <v>0</v>
      </c>
      <c r="F21" s="258">
        <v>7.17</v>
      </c>
    </row>
    <row r="22" spans="1:6" s="5" customFormat="1">
      <c r="A22" s="172">
        <v>117</v>
      </c>
      <c r="B22" s="173" t="s">
        <v>4</v>
      </c>
      <c r="C22" s="158">
        <f>SUM(C10:C13)+SUM(C15:C18)+SUM(C20:C21)</f>
        <v>0</v>
      </c>
      <c r="D22" s="152"/>
      <c r="E22" s="252">
        <f>SUM(E10:E13)+SUM(E15:E18)+SUM(E20:E21)</f>
        <v>0</v>
      </c>
      <c r="F22" s="258"/>
    </row>
    <row r="23" spans="1:6" s="5" customFormat="1" ht="15.5">
      <c r="A23" s="40" t="s">
        <v>5</v>
      </c>
      <c r="B23" s="161"/>
      <c r="C23" s="68"/>
      <c r="D23" s="153"/>
      <c r="E23" s="253"/>
      <c r="F23" s="258"/>
    </row>
    <row r="24" spans="1:6" s="5" customFormat="1">
      <c r="A24" s="164">
        <v>121</v>
      </c>
      <c r="B24" s="165" t="s">
        <v>23</v>
      </c>
      <c r="C24" s="137"/>
      <c r="D24" s="154"/>
      <c r="E24" s="254"/>
      <c r="F24" s="258">
        <v>7.21</v>
      </c>
    </row>
    <row r="25" spans="1:6" s="5" customFormat="1">
      <c r="A25" s="167">
        <v>1211</v>
      </c>
      <c r="B25" s="168" t="s">
        <v>24</v>
      </c>
      <c r="C25" s="140"/>
      <c r="D25" s="150">
        <v>0.85</v>
      </c>
      <c r="E25" s="250">
        <f>C25*D25</f>
        <v>0</v>
      </c>
      <c r="F25" s="258">
        <v>7.21</v>
      </c>
    </row>
    <row r="26" spans="1:6" s="5" customFormat="1">
      <c r="A26" s="167">
        <f>A25+1</f>
        <v>1212</v>
      </c>
      <c r="B26" s="168" t="s">
        <v>11</v>
      </c>
      <c r="C26" s="140"/>
      <c r="D26" s="150">
        <v>0.85</v>
      </c>
      <c r="E26" s="250">
        <f>C26*D26</f>
        <v>0</v>
      </c>
      <c r="F26" s="258">
        <v>7.21</v>
      </c>
    </row>
    <row r="27" spans="1:6" s="5" customFormat="1">
      <c r="A27" s="167">
        <f>A26+1</f>
        <v>1213</v>
      </c>
      <c r="B27" s="168" t="s">
        <v>25</v>
      </c>
      <c r="C27" s="140"/>
      <c r="D27" s="150">
        <v>0.85</v>
      </c>
      <c r="E27" s="250">
        <f>C27*D27</f>
        <v>0</v>
      </c>
      <c r="F27" s="258">
        <v>7.21</v>
      </c>
    </row>
    <row r="28" spans="1:6">
      <c r="A28" s="167">
        <f>A27+1</f>
        <v>1214</v>
      </c>
      <c r="B28" s="168" t="s">
        <v>26</v>
      </c>
      <c r="C28" s="140"/>
      <c r="D28" s="150">
        <v>0.85</v>
      </c>
      <c r="E28" s="250">
        <f>C28*D28</f>
        <v>0</v>
      </c>
      <c r="F28" s="258">
        <v>7.21</v>
      </c>
    </row>
    <row r="29" spans="1:6">
      <c r="A29" s="164">
        <f>A24+1</f>
        <v>122</v>
      </c>
      <c r="B29" s="165" t="s">
        <v>27</v>
      </c>
      <c r="C29" s="140"/>
      <c r="D29" s="150">
        <v>0.85</v>
      </c>
      <c r="E29" s="250">
        <f>C29*D29</f>
        <v>0</v>
      </c>
      <c r="F29" s="258">
        <v>7.21</v>
      </c>
    </row>
    <row r="30" spans="1:6">
      <c r="A30" s="174">
        <f>A29+1</f>
        <v>123</v>
      </c>
      <c r="B30" s="175" t="s">
        <v>6</v>
      </c>
      <c r="C30" s="183">
        <f>SUM(C25:C29)</f>
        <v>0</v>
      </c>
      <c r="D30" s="155"/>
      <c r="E30" s="255">
        <f>SUM(E25:E29)</f>
        <v>0</v>
      </c>
      <c r="F30" s="258"/>
    </row>
    <row r="31" spans="1:6" ht="15.5">
      <c r="A31" s="145" t="s">
        <v>7</v>
      </c>
      <c r="B31" s="176"/>
      <c r="C31" s="146"/>
      <c r="D31" s="156"/>
      <c r="E31" s="256"/>
      <c r="F31" s="258"/>
    </row>
    <row r="32" spans="1:6">
      <c r="A32" s="164">
        <v>131</v>
      </c>
      <c r="B32" s="165" t="s">
        <v>28</v>
      </c>
      <c r="C32" s="140"/>
      <c r="D32" s="150">
        <v>0.5</v>
      </c>
      <c r="E32" s="250">
        <f>C32*D32</f>
        <v>0</v>
      </c>
      <c r="F32" s="258">
        <v>7.23</v>
      </c>
    </row>
    <row r="33" spans="1:6">
      <c r="A33" s="164">
        <f>A32+1</f>
        <v>132</v>
      </c>
      <c r="B33" s="165" t="s">
        <v>8</v>
      </c>
      <c r="C33" s="140"/>
      <c r="D33" s="150">
        <v>0.5</v>
      </c>
      <c r="E33" s="250">
        <f>C33*D33</f>
        <v>0</v>
      </c>
      <c r="F33" s="258">
        <v>7.23</v>
      </c>
    </row>
    <row r="34" spans="1:6">
      <c r="A34" s="177">
        <f>A33+1</f>
        <v>133</v>
      </c>
      <c r="B34" s="173" t="s">
        <v>29</v>
      </c>
      <c r="C34" s="158">
        <f>SUM(C32:C33)</f>
        <v>0</v>
      </c>
      <c r="D34" s="152"/>
      <c r="E34" s="252">
        <f>SUM(E32:E33)</f>
        <v>0</v>
      </c>
      <c r="F34" s="258"/>
    </row>
    <row r="35" spans="1:6" ht="15.5">
      <c r="A35" s="40" t="s">
        <v>133</v>
      </c>
      <c r="B35" s="161"/>
      <c r="C35" s="68"/>
      <c r="D35" s="157"/>
      <c r="E35" s="256"/>
      <c r="F35" s="258"/>
    </row>
    <row r="36" spans="1:6">
      <c r="A36" s="178">
        <v>141</v>
      </c>
      <c r="B36" s="355" t="s">
        <v>31</v>
      </c>
      <c r="C36" s="355"/>
      <c r="D36" s="355"/>
      <c r="E36" s="257">
        <f>MAX(E34-15/85*(E22+E30),E34-(15/60*E22),0)</f>
        <v>0</v>
      </c>
      <c r="F36" s="258">
        <v>7.14</v>
      </c>
    </row>
    <row r="37" spans="1:6">
      <c r="A37" s="179">
        <f>A36+1</f>
        <v>142</v>
      </c>
      <c r="B37" s="356" t="s">
        <v>30</v>
      </c>
      <c r="C37" s="356"/>
      <c r="D37" s="356"/>
      <c r="E37" s="257">
        <f>MAX((E30+E34-2/3*E22),(E34-15/85*(E22+E30)),0)</f>
        <v>0</v>
      </c>
      <c r="F37" s="258">
        <v>7.14</v>
      </c>
    </row>
    <row r="38" spans="1:6" ht="15.5">
      <c r="A38" s="180">
        <f>A37+1</f>
        <v>143</v>
      </c>
      <c r="B38" s="181" t="s">
        <v>134</v>
      </c>
      <c r="C38" s="182"/>
      <c r="D38" s="182"/>
      <c r="E38" s="149">
        <f>E22+E30+E34-E36-E37</f>
        <v>0</v>
      </c>
      <c r="F38" s="258"/>
    </row>
    <row r="39" spans="1:6">
      <c r="A39" s="10"/>
      <c r="B39" s="11"/>
      <c r="C39" s="12"/>
      <c r="D39" s="11"/>
      <c r="E39" s="11"/>
    </row>
    <row r="40" spans="1:6">
      <c r="A40" s="5"/>
    </row>
    <row r="41" spans="1:6">
      <c r="A41" s="5"/>
    </row>
    <row r="42" spans="1:6">
      <c r="A42" s="5"/>
    </row>
    <row r="43" spans="1:6">
      <c r="A43" s="5"/>
    </row>
    <row r="44" spans="1:6">
      <c r="A44" s="5"/>
    </row>
    <row r="45" spans="1:6">
      <c r="A45" s="5"/>
    </row>
    <row r="46" spans="1:6">
      <c r="A46" s="5"/>
    </row>
    <row r="47" spans="1:6">
      <c r="A47" s="5"/>
    </row>
    <row r="48" spans="1:6" s="6" customFormat="1">
      <c r="A48" s="5"/>
      <c r="C48" s="5"/>
      <c r="D48" s="5"/>
      <c r="E48" s="5"/>
      <c r="F48" s="5"/>
    </row>
    <row r="49" spans="1:6" s="6" customFormat="1">
      <c r="A49" s="5"/>
      <c r="C49" s="5"/>
      <c r="D49" s="5"/>
      <c r="E49" s="5"/>
      <c r="F49" s="5"/>
    </row>
    <row r="50" spans="1:6" s="6" customFormat="1">
      <c r="A50" s="5"/>
      <c r="C50" s="5"/>
      <c r="D50" s="5"/>
      <c r="E50" s="5"/>
      <c r="F50" s="5"/>
    </row>
    <row r="51" spans="1:6" s="6" customFormat="1">
      <c r="A51" s="5"/>
      <c r="C51" s="5"/>
      <c r="D51" s="5"/>
      <c r="E51" s="5"/>
      <c r="F51" s="5"/>
    </row>
    <row r="52" spans="1:6" s="6" customFormat="1">
      <c r="A52" s="5"/>
      <c r="C52" s="5"/>
      <c r="D52" s="5"/>
      <c r="E52" s="5"/>
      <c r="F52" s="5"/>
    </row>
    <row r="53" spans="1:6" s="6" customFormat="1">
      <c r="A53" s="5"/>
      <c r="C53" s="5"/>
      <c r="D53" s="5"/>
      <c r="E53" s="5"/>
      <c r="F53" s="5"/>
    </row>
    <row r="54" spans="1:6" s="6" customFormat="1">
      <c r="A54" s="5"/>
      <c r="C54" s="5"/>
      <c r="D54" s="5"/>
      <c r="E54" s="5"/>
      <c r="F54" s="5"/>
    </row>
    <row r="55" spans="1:6" s="6" customFormat="1">
      <c r="A55" s="5"/>
      <c r="C55" s="5"/>
      <c r="D55" s="5"/>
      <c r="E55" s="5"/>
      <c r="F55" s="5"/>
    </row>
    <row r="56" spans="1:6" s="6" customFormat="1">
      <c r="A56" s="5"/>
      <c r="C56" s="5"/>
      <c r="D56" s="5"/>
      <c r="E56" s="5"/>
      <c r="F56" s="5"/>
    </row>
    <row r="57" spans="1:6" s="6" customFormat="1">
      <c r="A57" s="5"/>
      <c r="C57" s="5"/>
      <c r="D57" s="5"/>
      <c r="E57" s="5"/>
      <c r="F57" s="5"/>
    </row>
    <row r="58" spans="1:6" s="6" customFormat="1">
      <c r="A58" s="5"/>
      <c r="C58" s="5"/>
      <c r="D58" s="5"/>
      <c r="E58" s="5"/>
      <c r="F58" s="5"/>
    </row>
    <row r="59" spans="1:6" s="6" customFormat="1">
      <c r="A59" s="5"/>
      <c r="C59" s="5"/>
      <c r="D59" s="5"/>
      <c r="E59" s="5"/>
      <c r="F59" s="5"/>
    </row>
    <row r="60" spans="1:6" s="6" customFormat="1">
      <c r="A60" s="5"/>
      <c r="C60" s="5"/>
      <c r="D60" s="5"/>
      <c r="E60" s="5"/>
      <c r="F60" s="5"/>
    </row>
    <row r="61" spans="1:6" s="6" customFormat="1">
      <c r="A61" s="5"/>
      <c r="C61" s="5"/>
      <c r="D61" s="5"/>
      <c r="E61" s="5"/>
      <c r="F61" s="5"/>
    </row>
    <row r="62" spans="1:6" s="6" customFormat="1">
      <c r="A62" s="5"/>
      <c r="C62" s="5"/>
      <c r="D62" s="5"/>
      <c r="E62" s="5"/>
      <c r="F62" s="5"/>
    </row>
    <row r="63" spans="1:6" s="6" customFormat="1">
      <c r="A63" s="5"/>
      <c r="C63" s="5"/>
      <c r="D63" s="5"/>
      <c r="E63" s="5"/>
      <c r="F63" s="5"/>
    </row>
    <row r="64" spans="1:6" s="6" customFormat="1">
      <c r="A64" s="5"/>
      <c r="C64" s="5"/>
      <c r="D64" s="5"/>
      <c r="E64" s="5"/>
      <c r="F64" s="5"/>
    </row>
    <row r="65" spans="1:6" s="6" customFormat="1">
      <c r="A65" s="5"/>
      <c r="C65" s="5"/>
      <c r="D65" s="5"/>
      <c r="E65" s="5"/>
      <c r="F65" s="5"/>
    </row>
    <row r="66" spans="1:6" s="6" customFormat="1">
      <c r="A66" s="5"/>
      <c r="C66" s="5"/>
      <c r="D66" s="5"/>
      <c r="E66" s="5"/>
      <c r="F66" s="5"/>
    </row>
    <row r="67" spans="1:6" s="6" customFormat="1">
      <c r="A67" s="5"/>
      <c r="C67" s="5"/>
      <c r="D67" s="5"/>
      <c r="E67" s="5"/>
      <c r="F67" s="5"/>
    </row>
    <row r="68" spans="1:6" s="6" customFormat="1">
      <c r="A68" s="5"/>
      <c r="C68" s="5"/>
      <c r="D68" s="5"/>
      <c r="E68" s="5"/>
      <c r="F68" s="5"/>
    </row>
    <row r="69" spans="1:6" s="6" customFormat="1">
      <c r="A69" s="5"/>
      <c r="C69" s="5"/>
      <c r="D69" s="5"/>
      <c r="E69" s="5"/>
      <c r="F69" s="5"/>
    </row>
    <row r="70" spans="1:6" s="6" customFormat="1">
      <c r="A70" s="5"/>
      <c r="C70" s="5"/>
      <c r="D70" s="5"/>
      <c r="E70" s="5"/>
      <c r="F70" s="5"/>
    </row>
    <row r="71" spans="1:6" s="6" customFormat="1">
      <c r="A71" s="5"/>
      <c r="C71" s="5"/>
      <c r="D71" s="5"/>
      <c r="E71" s="5"/>
      <c r="F71" s="5"/>
    </row>
    <row r="72" spans="1:6" s="6" customFormat="1">
      <c r="A72" s="5"/>
      <c r="C72" s="5"/>
      <c r="D72" s="5"/>
      <c r="E72" s="5"/>
      <c r="F72" s="5"/>
    </row>
    <row r="73" spans="1:6" s="6" customFormat="1">
      <c r="A73" s="5"/>
      <c r="C73" s="5"/>
      <c r="D73" s="5"/>
      <c r="E73" s="5"/>
      <c r="F73" s="5"/>
    </row>
    <row r="74" spans="1:6" s="6" customFormat="1">
      <c r="A74" s="5"/>
      <c r="C74" s="5"/>
      <c r="D74" s="5"/>
      <c r="E74" s="5"/>
      <c r="F74" s="5"/>
    </row>
    <row r="75" spans="1:6" s="6" customFormat="1">
      <c r="A75" s="5"/>
      <c r="C75" s="5"/>
      <c r="D75" s="5"/>
      <c r="E75" s="5"/>
      <c r="F75" s="5"/>
    </row>
    <row r="76" spans="1:6" s="6" customFormat="1">
      <c r="A76" s="5"/>
      <c r="C76" s="5"/>
      <c r="D76" s="5"/>
      <c r="E76" s="5"/>
      <c r="F76" s="5"/>
    </row>
    <row r="77" spans="1:6" s="6" customFormat="1">
      <c r="A77" s="5"/>
      <c r="C77" s="5"/>
      <c r="D77" s="5"/>
      <c r="E77" s="5"/>
      <c r="F77" s="5"/>
    </row>
    <row r="78" spans="1:6" s="6" customFormat="1">
      <c r="A78" s="5"/>
      <c r="C78" s="5"/>
      <c r="D78" s="5"/>
      <c r="E78" s="5"/>
      <c r="F78" s="5"/>
    </row>
    <row r="79" spans="1:6" s="6" customFormat="1">
      <c r="A79" s="5"/>
      <c r="C79" s="5"/>
      <c r="D79" s="5"/>
      <c r="E79" s="5"/>
      <c r="F79" s="5"/>
    </row>
    <row r="80" spans="1:6" s="6" customFormat="1">
      <c r="A80" s="5"/>
      <c r="C80" s="5"/>
      <c r="D80" s="5"/>
      <c r="E80" s="5"/>
      <c r="F80" s="5"/>
    </row>
    <row r="81" spans="1:6" s="6" customFormat="1">
      <c r="A81" s="5"/>
      <c r="C81" s="5"/>
      <c r="D81" s="5"/>
      <c r="E81" s="5"/>
      <c r="F81" s="5"/>
    </row>
    <row r="82" spans="1:6" s="6" customFormat="1">
      <c r="A82" s="5"/>
      <c r="C82" s="5"/>
      <c r="D82" s="5"/>
      <c r="E82" s="5"/>
      <c r="F82" s="5"/>
    </row>
    <row r="83" spans="1:6" s="6" customFormat="1">
      <c r="A83" s="5"/>
      <c r="C83" s="5"/>
      <c r="D83" s="5"/>
      <c r="E83" s="5"/>
      <c r="F83" s="5"/>
    </row>
    <row r="84" spans="1:6" s="6" customFormat="1">
      <c r="A84" s="5"/>
      <c r="C84" s="5"/>
      <c r="D84" s="5"/>
      <c r="E84" s="5"/>
      <c r="F84" s="5"/>
    </row>
    <row r="85" spans="1:6" s="6" customFormat="1">
      <c r="A85" s="5"/>
      <c r="C85" s="5"/>
      <c r="D85" s="5"/>
      <c r="E85" s="5"/>
      <c r="F85" s="5"/>
    </row>
    <row r="86" spans="1:6" s="6" customFormat="1">
      <c r="A86" s="5"/>
      <c r="C86" s="5"/>
      <c r="D86" s="5"/>
      <c r="E86" s="5"/>
      <c r="F86" s="5"/>
    </row>
    <row r="87" spans="1:6" s="6" customFormat="1">
      <c r="A87" s="5"/>
      <c r="C87" s="5"/>
      <c r="D87" s="5"/>
      <c r="E87" s="5"/>
      <c r="F87" s="5"/>
    </row>
    <row r="88" spans="1:6" s="6" customFormat="1">
      <c r="A88" s="5"/>
      <c r="C88" s="5"/>
      <c r="D88" s="5"/>
      <c r="E88" s="5"/>
      <c r="F88" s="5"/>
    </row>
    <row r="89" spans="1:6" s="6" customFormat="1">
      <c r="A89" s="5"/>
      <c r="C89" s="5"/>
      <c r="D89" s="5"/>
      <c r="E89" s="5"/>
      <c r="F89" s="5"/>
    </row>
    <row r="90" spans="1:6" s="6" customFormat="1">
      <c r="A90" s="5"/>
      <c r="C90" s="5"/>
      <c r="D90" s="5"/>
      <c r="E90" s="5"/>
      <c r="F90" s="5"/>
    </row>
    <row r="91" spans="1:6" s="6" customFormat="1">
      <c r="A91" s="5"/>
      <c r="C91" s="5"/>
      <c r="D91" s="5"/>
      <c r="E91" s="5"/>
      <c r="F91" s="5"/>
    </row>
    <row r="92" spans="1:6" s="6" customFormat="1">
      <c r="A92" s="5"/>
      <c r="C92" s="5"/>
      <c r="D92" s="5"/>
      <c r="E92" s="5"/>
      <c r="F92" s="5"/>
    </row>
    <row r="93" spans="1:6" s="6" customFormat="1">
      <c r="A93" s="5"/>
      <c r="C93" s="5"/>
      <c r="D93" s="5"/>
      <c r="E93" s="5"/>
      <c r="F93" s="5"/>
    </row>
    <row r="94" spans="1:6" s="6" customFormat="1">
      <c r="A94" s="5"/>
      <c r="C94" s="5"/>
      <c r="D94" s="5"/>
      <c r="E94" s="5"/>
      <c r="F94" s="5"/>
    </row>
    <row r="95" spans="1:6" s="6" customFormat="1">
      <c r="A95" s="5"/>
      <c r="C95" s="5"/>
      <c r="D95" s="5"/>
      <c r="E95" s="5"/>
      <c r="F95" s="5"/>
    </row>
    <row r="96" spans="1:6" s="6" customFormat="1">
      <c r="A96" s="5"/>
      <c r="C96" s="5"/>
      <c r="D96" s="5"/>
      <c r="E96" s="5"/>
      <c r="F96" s="5"/>
    </row>
    <row r="97" spans="1:6" s="6" customFormat="1">
      <c r="A97" s="5"/>
      <c r="C97" s="5"/>
      <c r="D97" s="5"/>
      <c r="E97" s="5"/>
      <c r="F97" s="5"/>
    </row>
    <row r="98" spans="1:6" s="6" customFormat="1">
      <c r="A98" s="5"/>
      <c r="C98" s="5"/>
      <c r="D98" s="5"/>
      <c r="E98" s="5"/>
      <c r="F98" s="5"/>
    </row>
    <row r="99" spans="1:6" s="6" customFormat="1">
      <c r="A99" s="5"/>
      <c r="C99" s="5"/>
      <c r="D99" s="5"/>
      <c r="E99" s="5"/>
      <c r="F99" s="5"/>
    </row>
    <row r="100" spans="1:6" s="6" customFormat="1">
      <c r="A100" s="5"/>
      <c r="C100" s="5"/>
      <c r="D100" s="5"/>
      <c r="E100" s="5"/>
      <c r="F100" s="5"/>
    </row>
    <row r="101" spans="1:6" s="6" customFormat="1">
      <c r="A101" s="5"/>
      <c r="C101" s="5"/>
      <c r="D101" s="5"/>
      <c r="E101" s="5"/>
      <c r="F101" s="5"/>
    </row>
    <row r="102" spans="1:6" s="6" customFormat="1">
      <c r="A102" s="5"/>
      <c r="C102" s="5"/>
      <c r="D102" s="5"/>
      <c r="E102" s="5"/>
      <c r="F102" s="5"/>
    </row>
    <row r="103" spans="1:6" s="6" customFormat="1">
      <c r="A103" s="5"/>
      <c r="C103" s="5"/>
      <c r="D103" s="5"/>
      <c r="E103" s="5"/>
      <c r="F103" s="5"/>
    </row>
    <row r="104" spans="1:6" s="6" customFormat="1">
      <c r="A104" s="5"/>
      <c r="C104" s="5"/>
      <c r="D104" s="5"/>
      <c r="E104" s="5"/>
      <c r="F104" s="5"/>
    </row>
    <row r="105" spans="1:6" s="6" customFormat="1">
      <c r="A105" s="5"/>
      <c r="C105" s="5"/>
      <c r="D105" s="5"/>
      <c r="E105" s="5"/>
      <c r="F105" s="5"/>
    </row>
    <row r="106" spans="1:6" s="6" customFormat="1">
      <c r="A106" s="5"/>
      <c r="C106" s="5"/>
      <c r="D106" s="5"/>
      <c r="E106" s="5"/>
      <c r="F106" s="5"/>
    </row>
    <row r="107" spans="1:6" s="6" customFormat="1">
      <c r="A107" s="5"/>
      <c r="C107" s="5"/>
      <c r="D107" s="5"/>
      <c r="E107" s="5"/>
      <c r="F107" s="5"/>
    </row>
    <row r="108" spans="1:6" s="6" customFormat="1">
      <c r="A108" s="5"/>
      <c r="C108" s="5"/>
      <c r="D108" s="5"/>
      <c r="E108" s="5"/>
      <c r="F108" s="5"/>
    </row>
    <row r="109" spans="1:6" s="6" customFormat="1">
      <c r="A109" s="5"/>
      <c r="C109" s="5"/>
      <c r="D109" s="5"/>
      <c r="E109" s="5"/>
      <c r="F109" s="5"/>
    </row>
    <row r="110" spans="1:6" s="6" customFormat="1">
      <c r="A110" s="5"/>
      <c r="C110" s="5"/>
      <c r="D110" s="5"/>
      <c r="E110" s="5"/>
      <c r="F110" s="5"/>
    </row>
    <row r="111" spans="1:6" s="6" customFormat="1">
      <c r="A111" s="5"/>
      <c r="C111" s="5"/>
      <c r="D111" s="5"/>
      <c r="E111" s="5"/>
      <c r="F111" s="5"/>
    </row>
    <row r="112" spans="1:6" s="6" customFormat="1">
      <c r="A112" s="5"/>
      <c r="C112" s="5"/>
      <c r="D112" s="5"/>
      <c r="E112" s="5"/>
      <c r="F112" s="5"/>
    </row>
    <row r="113" spans="1:6" s="6" customFormat="1">
      <c r="A113" s="5"/>
      <c r="C113" s="5"/>
      <c r="D113" s="5"/>
      <c r="E113" s="5"/>
      <c r="F113" s="5"/>
    </row>
    <row r="114" spans="1:6" s="6" customFormat="1">
      <c r="A114" s="5"/>
      <c r="C114" s="5"/>
      <c r="D114" s="5"/>
      <c r="E114" s="5"/>
      <c r="F114" s="5"/>
    </row>
    <row r="115" spans="1:6" s="6" customFormat="1">
      <c r="A115" s="5"/>
      <c r="C115" s="5"/>
      <c r="D115" s="5"/>
      <c r="E115" s="5"/>
      <c r="F115" s="5"/>
    </row>
    <row r="116" spans="1:6" s="6" customFormat="1">
      <c r="A116" s="5"/>
      <c r="C116" s="5"/>
      <c r="D116" s="5"/>
      <c r="E116" s="5"/>
      <c r="F116" s="5"/>
    </row>
    <row r="117" spans="1:6" s="6" customFormat="1">
      <c r="A117" s="5"/>
      <c r="C117" s="5"/>
      <c r="D117" s="5"/>
      <c r="E117" s="5"/>
      <c r="F117" s="5"/>
    </row>
    <row r="118" spans="1:6" s="6" customFormat="1">
      <c r="A118" s="5"/>
      <c r="C118" s="5"/>
      <c r="D118" s="5"/>
      <c r="E118" s="5"/>
      <c r="F118" s="5"/>
    </row>
    <row r="119" spans="1:6" s="6" customFormat="1">
      <c r="A119" s="5"/>
      <c r="C119" s="5"/>
      <c r="D119" s="5"/>
      <c r="E119" s="5"/>
      <c r="F119" s="5"/>
    </row>
    <row r="120" spans="1:6" s="6" customFormat="1">
      <c r="A120" s="5"/>
      <c r="C120" s="5"/>
      <c r="D120" s="5"/>
      <c r="E120" s="5"/>
      <c r="F120" s="5"/>
    </row>
    <row r="121" spans="1:6" s="6" customFormat="1">
      <c r="A121" s="5"/>
      <c r="C121" s="5"/>
      <c r="D121" s="5"/>
      <c r="E121" s="5"/>
      <c r="F121" s="5"/>
    </row>
    <row r="122" spans="1:6" s="6" customFormat="1">
      <c r="A122" s="5"/>
      <c r="C122" s="5"/>
      <c r="D122" s="5"/>
      <c r="E122" s="5"/>
      <c r="F122" s="5"/>
    </row>
    <row r="123" spans="1:6" s="6" customFormat="1">
      <c r="A123" s="5"/>
      <c r="C123" s="5"/>
      <c r="D123" s="5"/>
      <c r="E123" s="5"/>
      <c r="F123" s="5"/>
    </row>
    <row r="124" spans="1:6" s="6" customFormat="1">
      <c r="A124" s="5"/>
      <c r="C124" s="5"/>
      <c r="D124" s="5"/>
      <c r="E124" s="5"/>
      <c r="F124" s="5"/>
    </row>
    <row r="125" spans="1:6" s="6" customFormat="1">
      <c r="A125" s="5"/>
      <c r="C125" s="5"/>
      <c r="D125" s="5"/>
      <c r="E125" s="5"/>
      <c r="F125" s="5"/>
    </row>
    <row r="126" spans="1:6" s="6" customFormat="1">
      <c r="A126" s="5"/>
      <c r="C126" s="5"/>
      <c r="D126" s="5"/>
      <c r="E126" s="5"/>
      <c r="F126" s="5"/>
    </row>
    <row r="127" spans="1:6" s="6" customFormat="1">
      <c r="A127" s="5"/>
      <c r="C127" s="5"/>
      <c r="D127" s="5"/>
      <c r="E127" s="5"/>
      <c r="F127" s="5"/>
    </row>
    <row r="128" spans="1:6" s="6" customFormat="1">
      <c r="A128" s="5"/>
      <c r="C128" s="5"/>
      <c r="D128" s="5"/>
      <c r="E128" s="5"/>
      <c r="F128" s="5"/>
    </row>
    <row r="129" spans="1:6" s="6" customFormat="1">
      <c r="A129" s="5"/>
      <c r="C129" s="5"/>
      <c r="D129" s="5"/>
      <c r="E129" s="5"/>
      <c r="F129" s="5"/>
    </row>
    <row r="130" spans="1:6" s="6" customFormat="1">
      <c r="A130" s="5"/>
      <c r="C130" s="5"/>
      <c r="D130" s="5"/>
      <c r="E130" s="5"/>
      <c r="F130" s="5"/>
    </row>
    <row r="131" spans="1:6" s="6" customFormat="1">
      <c r="A131" s="5"/>
      <c r="C131" s="5"/>
      <c r="D131" s="5"/>
      <c r="E131" s="5"/>
      <c r="F131" s="5"/>
    </row>
    <row r="132" spans="1:6" s="6" customFormat="1">
      <c r="A132" s="5"/>
      <c r="C132" s="5"/>
      <c r="D132" s="5"/>
      <c r="E132" s="5"/>
      <c r="F132" s="5"/>
    </row>
    <row r="133" spans="1:6" s="6" customFormat="1">
      <c r="A133" s="5"/>
      <c r="C133" s="5"/>
      <c r="D133" s="5"/>
      <c r="E133" s="5"/>
      <c r="F133" s="5"/>
    </row>
    <row r="134" spans="1:6" s="6" customFormat="1">
      <c r="A134" s="5"/>
      <c r="C134" s="5"/>
      <c r="D134" s="5"/>
      <c r="E134" s="5"/>
      <c r="F134" s="5"/>
    </row>
    <row r="135" spans="1:6" s="6" customFormat="1">
      <c r="A135" s="5"/>
      <c r="C135" s="5"/>
      <c r="D135" s="5"/>
      <c r="E135" s="5"/>
      <c r="F135" s="5"/>
    </row>
    <row r="136" spans="1:6" s="6" customFormat="1">
      <c r="A136" s="5"/>
      <c r="C136" s="5"/>
      <c r="D136" s="5"/>
      <c r="E136" s="5"/>
      <c r="F136" s="5"/>
    </row>
    <row r="137" spans="1:6" s="6" customFormat="1">
      <c r="A137" s="5"/>
      <c r="C137" s="5"/>
      <c r="D137" s="5"/>
      <c r="E137" s="5"/>
      <c r="F137" s="5"/>
    </row>
    <row r="138" spans="1:6" s="6" customFormat="1">
      <c r="A138" s="5"/>
      <c r="C138" s="5"/>
      <c r="D138" s="5"/>
      <c r="E138" s="5"/>
      <c r="F138" s="5"/>
    </row>
    <row r="139" spans="1:6" s="6" customFormat="1">
      <c r="A139" s="5"/>
      <c r="C139" s="5"/>
      <c r="D139" s="5"/>
      <c r="E139" s="5"/>
      <c r="F139" s="5"/>
    </row>
    <row r="140" spans="1:6" s="6" customFormat="1">
      <c r="A140" s="5"/>
      <c r="C140" s="5"/>
      <c r="D140" s="5"/>
      <c r="E140" s="5"/>
      <c r="F140" s="5"/>
    </row>
    <row r="141" spans="1:6" s="6" customFormat="1">
      <c r="A141" s="5"/>
      <c r="C141" s="5"/>
      <c r="D141" s="5"/>
      <c r="E141" s="5"/>
      <c r="F141" s="5"/>
    </row>
    <row r="142" spans="1:6" s="6" customFormat="1">
      <c r="A142" s="5"/>
      <c r="C142" s="5"/>
      <c r="D142" s="5"/>
      <c r="E142" s="5"/>
      <c r="F142" s="5"/>
    </row>
    <row r="143" spans="1:6" s="6" customFormat="1">
      <c r="A143" s="5"/>
      <c r="C143" s="5"/>
      <c r="D143" s="5"/>
      <c r="E143" s="5"/>
      <c r="F143" s="5"/>
    </row>
    <row r="144" spans="1:6" s="6" customFormat="1">
      <c r="A144" s="5"/>
      <c r="C144" s="5"/>
      <c r="D144" s="5"/>
      <c r="E144" s="5"/>
      <c r="F144" s="5"/>
    </row>
    <row r="145" spans="1:6" s="6" customFormat="1">
      <c r="A145" s="5"/>
      <c r="C145" s="5"/>
      <c r="D145" s="5"/>
      <c r="E145" s="5"/>
      <c r="F145" s="5"/>
    </row>
    <row r="146" spans="1:6" s="6" customFormat="1">
      <c r="A146" s="5"/>
      <c r="C146" s="5"/>
      <c r="D146" s="5"/>
      <c r="E146" s="5"/>
      <c r="F146" s="5"/>
    </row>
    <row r="147" spans="1:6" s="6" customFormat="1">
      <c r="A147" s="5"/>
      <c r="C147" s="5"/>
      <c r="D147" s="5"/>
      <c r="E147" s="5"/>
      <c r="F147" s="5"/>
    </row>
    <row r="148" spans="1:6" s="6" customFormat="1">
      <c r="A148" s="5"/>
      <c r="C148" s="5"/>
      <c r="D148" s="5"/>
      <c r="E148" s="5"/>
      <c r="F148" s="5"/>
    </row>
    <row r="149" spans="1:6" s="6" customFormat="1">
      <c r="A149" s="5"/>
      <c r="C149" s="5"/>
      <c r="D149" s="5"/>
      <c r="E149" s="5"/>
      <c r="F149" s="5"/>
    </row>
    <row r="150" spans="1:6" s="6" customFormat="1">
      <c r="A150" s="5"/>
      <c r="C150" s="5"/>
      <c r="D150" s="5"/>
      <c r="E150" s="5"/>
      <c r="F150" s="5"/>
    </row>
    <row r="151" spans="1:6" s="6" customFormat="1">
      <c r="A151" s="5"/>
      <c r="C151" s="5"/>
      <c r="D151" s="5"/>
      <c r="E151" s="5"/>
      <c r="F151" s="5"/>
    </row>
    <row r="152" spans="1:6" s="6" customFormat="1">
      <c r="A152" s="5"/>
      <c r="C152" s="5"/>
      <c r="D152" s="5"/>
      <c r="E152" s="5"/>
      <c r="F152" s="5"/>
    </row>
    <row r="153" spans="1:6" s="6" customFormat="1">
      <c r="A153" s="5"/>
      <c r="C153" s="5"/>
      <c r="D153" s="5"/>
      <c r="E153" s="5"/>
      <c r="F153" s="5"/>
    </row>
    <row r="154" spans="1:6" s="6" customFormat="1">
      <c r="A154" s="5"/>
      <c r="C154" s="5"/>
      <c r="D154" s="5"/>
      <c r="E154" s="5"/>
      <c r="F154" s="5"/>
    </row>
    <row r="155" spans="1:6" s="6" customFormat="1">
      <c r="A155" s="5"/>
      <c r="C155" s="5"/>
      <c r="D155" s="5"/>
      <c r="E155" s="5"/>
      <c r="F155" s="5"/>
    </row>
    <row r="156" spans="1:6" s="6" customFormat="1">
      <c r="A156" s="5"/>
      <c r="C156" s="5"/>
      <c r="D156" s="5"/>
      <c r="E156" s="5"/>
      <c r="F156" s="5"/>
    </row>
    <row r="157" spans="1:6" s="6" customFormat="1">
      <c r="A157" s="5"/>
      <c r="C157" s="5"/>
      <c r="D157" s="5"/>
      <c r="E157" s="5"/>
      <c r="F157" s="5"/>
    </row>
    <row r="158" spans="1:6" s="6" customFormat="1">
      <c r="A158" s="5"/>
      <c r="C158" s="5"/>
      <c r="D158" s="5"/>
      <c r="E158" s="5"/>
      <c r="F158" s="5"/>
    </row>
    <row r="159" spans="1:6" s="6" customFormat="1">
      <c r="A159" s="5"/>
      <c r="C159" s="5"/>
      <c r="D159" s="5"/>
      <c r="E159" s="5"/>
      <c r="F159" s="5"/>
    </row>
    <row r="160" spans="1:6" s="6" customFormat="1">
      <c r="A160" s="5"/>
      <c r="C160" s="5"/>
      <c r="D160" s="5"/>
      <c r="E160" s="5"/>
      <c r="F160" s="5"/>
    </row>
    <row r="161" spans="1:6" s="6" customFormat="1">
      <c r="A161" s="5"/>
      <c r="C161" s="5"/>
      <c r="D161" s="5"/>
      <c r="E161" s="5"/>
      <c r="F161" s="5"/>
    </row>
    <row r="162" spans="1:6" s="6" customFormat="1">
      <c r="A162" s="5"/>
      <c r="C162" s="5"/>
      <c r="D162" s="5"/>
      <c r="E162" s="5"/>
      <c r="F162" s="5"/>
    </row>
    <row r="163" spans="1:6" s="6" customFormat="1">
      <c r="A163" s="5"/>
      <c r="C163" s="5"/>
      <c r="D163" s="5"/>
      <c r="E163" s="5"/>
      <c r="F163" s="5"/>
    </row>
    <row r="164" spans="1:6" s="6" customFormat="1">
      <c r="A164" s="5"/>
      <c r="C164" s="5"/>
      <c r="D164" s="5"/>
      <c r="E164" s="5"/>
      <c r="F164" s="5"/>
    </row>
    <row r="165" spans="1:6" s="6" customFormat="1">
      <c r="A165" s="5"/>
      <c r="C165" s="5"/>
      <c r="D165" s="5"/>
      <c r="E165" s="5"/>
      <c r="F165" s="5"/>
    </row>
    <row r="166" spans="1:6" s="6" customFormat="1">
      <c r="A166" s="5"/>
      <c r="C166" s="5"/>
      <c r="D166" s="5"/>
      <c r="E166" s="5"/>
      <c r="F166" s="5"/>
    </row>
    <row r="167" spans="1:6" s="6" customFormat="1">
      <c r="A167" s="5"/>
      <c r="C167" s="5"/>
      <c r="D167" s="5"/>
      <c r="E167" s="5"/>
      <c r="F167" s="5"/>
    </row>
  </sheetData>
  <sheetProtection algorithmName="SHA-512" hashValue="MV8pqFH+KKmmz3fJOQbo0CyPpSqk+1+gDgpwxJLzIb5LcqKVMIl96eq6qmoVa2nS6CD9E9FArpmO0LMJ77yGqg==" saltValue="iShoeQmtxLQ9sLZhwhbsNA==" spinCount="100000" sheet="1" formatColumns="0" formatRows="0"/>
  <mergeCells count="2">
    <mergeCell ref="B36:D36"/>
    <mergeCell ref="B37:D37"/>
  </mergeCells>
  <pageMargins left="0.7" right="0.7" top="0.75" bottom="0.75" header="0.3" footer="0.3"/>
  <pageSetup paperSize="8" orientation="portrait" verticalDpi="300" r:id="rId1"/>
  <ignoredErrors>
    <ignoredError sqref="E15:E18 E20:E21 E25:E30 E3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zoomScaleNormal="100" workbookViewId="0"/>
  </sheetViews>
  <sheetFormatPr defaultColWidth="8.81640625" defaultRowHeight="14.5"/>
  <cols>
    <col min="1" max="1" width="11.453125" customWidth="1"/>
    <col min="2" max="2" width="62.26953125" customWidth="1"/>
    <col min="3" max="3" width="14.81640625" customWidth="1"/>
    <col min="4" max="4" width="14.453125" customWidth="1"/>
    <col min="5" max="5" width="12.26953125" customWidth="1"/>
    <col min="6" max="6" width="13.26953125" customWidth="1"/>
    <col min="7" max="7" width="12.54296875" customWidth="1"/>
  </cols>
  <sheetData>
    <row r="1" spans="1:6" ht="23.5">
      <c r="A1" s="3" t="s">
        <v>160</v>
      </c>
    </row>
    <row r="2" spans="1:6">
      <c r="A2" s="4" t="s">
        <v>162</v>
      </c>
    </row>
    <row r="3" spans="1:6">
      <c r="A3" s="4" t="s">
        <v>135</v>
      </c>
    </row>
    <row r="4" spans="1:6" ht="15.5">
      <c r="A4" s="1" t="s">
        <v>13</v>
      </c>
    </row>
    <row r="7" spans="1:6" ht="21">
      <c r="A7" s="2" t="s">
        <v>32</v>
      </c>
    </row>
    <row r="8" spans="1:6" ht="62">
      <c r="A8" s="210" t="s">
        <v>2</v>
      </c>
      <c r="B8" s="259" t="s">
        <v>14</v>
      </c>
      <c r="C8" s="260" t="s">
        <v>39</v>
      </c>
      <c r="D8" s="261" t="s">
        <v>35</v>
      </c>
      <c r="E8" s="261" t="s">
        <v>40</v>
      </c>
      <c r="F8" s="261" t="s">
        <v>174</v>
      </c>
    </row>
    <row r="9" spans="1:6" ht="15.5">
      <c r="A9" s="211" t="s">
        <v>33</v>
      </c>
      <c r="B9" s="185"/>
      <c r="C9" s="25"/>
      <c r="D9" s="185"/>
      <c r="E9" s="185"/>
      <c r="F9" s="185"/>
    </row>
    <row r="10" spans="1:6" ht="29.25" customHeight="1">
      <c r="A10" s="212">
        <v>211</v>
      </c>
      <c r="B10" s="213" t="s">
        <v>41</v>
      </c>
      <c r="C10" s="243"/>
      <c r="D10" s="186">
        <v>0</v>
      </c>
      <c r="E10" s="187">
        <f>C10*D10</f>
        <v>0</v>
      </c>
      <c r="F10" s="262">
        <v>8.17</v>
      </c>
    </row>
    <row r="11" spans="1:6" ht="15.5">
      <c r="A11" s="214">
        <v>212</v>
      </c>
      <c r="B11" s="215" t="s">
        <v>34</v>
      </c>
      <c r="C11" s="283"/>
      <c r="D11" s="188" t="s">
        <v>9</v>
      </c>
      <c r="E11" s="187"/>
      <c r="F11" s="262"/>
    </row>
    <row r="12" spans="1:6">
      <c r="A12" s="216">
        <v>2121</v>
      </c>
      <c r="B12" s="217" t="s">
        <v>146</v>
      </c>
      <c r="C12" s="244"/>
      <c r="D12" s="189">
        <v>0.05</v>
      </c>
      <c r="E12" s="187">
        <f t="shared" ref="E12:E17" si="0">C12*D12</f>
        <v>0</v>
      </c>
      <c r="F12" s="262">
        <v>8.6</v>
      </c>
    </row>
    <row r="13" spans="1:6">
      <c r="A13" s="216">
        <f>A12+1</f>
        <v>2122</v>
      </c>
      <c r="B13" s="217" t="s">
        <v>152</v>
      </c>
      <c r="C13" s="244"/>
      <c r="D13" s="189">
        <v>0.05</v>
      </c>
      <c r="E13" s="187">
        <f t="shared" si="0"/>
        <v>0</v>
      </c>
      <c r="F13" s="262">
        <v>8.6</v>
      </c>
    </row>
    <row r="14" spans="1:6">
      <c r="A14" s="216">
        <f>A13+1</f>
        <v>2123</v>
      </c>
      <c r="B14" s="217" t="s">
        <v>147</v>
      </c>
      <c r="C14" s="244"/>
      <c r="D14" s="189">
        <v>0.05</v>
      </c>
      <c r="E14" s="187">
        <f t="shared" si="0"/>
        <v>0</v>
      </c>
      <c r="F14" s="262">
        <v>8.6</v>
      </c>
    </row>
    <row r="15" spans="1:6">
      <c r="A15" s="216">
        <f>A14+1</f>
        <v>2124</v>
      </c>
      <c r="B15" s="217" t="s">
        <v>153</v>
      </c>
      <c r="C15" s="244"/>
      <c r="D15" s="189">
        <v>0.05</v>
      </c>
      <c r="E15" s="187">
        <f t="shared" si="0"/>
        <v>0</v>
      </c>
      <c r="F15" s="262">
        <v>8.6</v>
      </c>
    </row>
    <row r="16" spans="1:6">
      <c r="A16" s="216">
        <f>A15+1</f>
        <v>2125</v>
      </c>
      <c r="B16" s="217" t="s">
        <v>148</v>
      </c>
      <c r="C16" s="244"/>
      <c r="D16" s="189">
        <v>0.05</v>
      </c>
      <c r="E16" s="187">
        <f t="shared" si="0"/>
        <v>0</v>
      </c>
      <c r="F16" s="262">
        <v>8.6</v>
      </c>
    </row>
    <row r="17" spans="1:6">
      <c r="A17" s="216">
        <f>A16+1</f>
        <v>2126</v>
      </c>
      <c r="B17" s="217" t="s">
        <v>154</v>
      </c>
      <c r="C17" s="244"/>
      <c r="D17" s="189">
        <v>0.05</v>
      </c>
      <c r="E17" s="187">
        <f t="shared" si="0"/>
        <v>0</v>
      </c>
      <c r="F17" s="262">
        <v>8.6</v>
      </c>
    </row>
    <row r="18" spans="1:6" ht="15.5">
      <c r="A18" s="214">
        <f>A11+1</f>
        <v>213</v>
      </c>
      <c r="B18" s="215" t="s">
        <v>36</v>
      </c>
      <c r="C18" s="285"/>
      <c r="D18" s="189"/>
      <c r="E18" s="190"/>
      <c r="F18" s="262"/>
    </row>
    <row r="19" spans="1:6">
      <c r="A19" s="218">
        <v>2131</v>
      </c>
      <c r="B19" s="217" t="s">
        <v>149</v>
      </c>
      <c r="C19" s="245"/>
      <c r="D19" s="189">
        <v>0.1</v>
      </c>
      <c r="E19" s="190">
        <f t="shared" ref="E19:E24" si="1">C19*D19</f>
        <v>0</v>
      </c>
      <c r="F19" s="262">
        <v>8.6</v>
      </c>
    </row>
    <row r="20" spans="1:6">
      <c r="A20" s="218">
        <f>A19+1</f>
        <v>2132</v>
      </c>
      <c r="B20" s="217" t="s">
        <v>37</v>
      </c>
      <c r="C20" s="246"/>
      <c r="D20" s="189">
        <v>0.1</v>
      </c>
      <c r="E20" s="190">
        <f t="shared" si="1"/>
        <v>0</v>
      </c>
      <c r="F20" s="262">
        <v>8.6</v>
      </c>
    </row>
    <row r="21" spans="1:6">
      <c r="A21" s="218">
        <f>A20+1</f>
        <v>2133</v>
      </c>
      <c r="B21" s="217" t="s">
        <v>150</v>
      </c>
      <c r="C21" s="246"/>
      <c r="D21" s="189">
        <v>0.1</v>
      </c>
      <c r="E21" s="190">
        <f t="shared" si="1"/>
        <v>0</v>
      </c>
      <c r="F21" s="262">
        <v>8.6</v>
      </c>
    </row>
    <row r="22" spans="1:6">
      <c r="A22" s="218">
        <f>A21+1</f>
        <v>2134</v>
      </c>
      <c r="B22" s="217" t="s">
        <v>151</v>
      </c>
      <c r="C22" s="246"/>
      <c r="D22" s="189">
        <v>0.1</v>
      </c>
      <c r="E22" s="190">
        <f t="shared" si="1"/>
        <v>0</v>
      </c>
      <c r="F22" s="262">
        <v>8.6</v>
      </c>
    </row>
    <row r="23" spans="1:6">
      <c r="A23" s="218">
        <f>A22+1</f>
        <v>2135</v>
      </c>
      <c r="B23" s="217" t="s">
        <v>155</v>
      </c>
      <c r="C23" s="246"/>
      <c r="D23" s="189">
        <v>0.1</v>
      </c>
      <c r="E23" s="190">
        <f t="shared" si="1"/>
        <v>0</v>
      </c>
      <c r="F23" s="262">
        <v>8.6</v>
      </c>
    </row>
    <row r="24" spans="1:6">
      <c r="A24" s="218">
        <f>A23+1</f>
        <v>2136</v>
      </c>
      <c r="B24" s="219" t="s">
        <v>156</v>
      </c>
      <c r="C24" s="247"/>
      <c r="D24" s="191">
        <v>0.1</v>
      </c>
      <c r="E24" s="192">
        <f t="shared" si="1"/>
        <v>0</v>
      </c>
      <c r="F24" s="262">
        <v>8.6</v>
      </c>
    </row>
    <row r="25" spans="1:6" ht="15.5">
      <c r="A25" s="180">
        <f>A18+1</f>
        <v>214</v>
      </c>
      <c r="B25" s="181" t="s">
        <v>38</v>
      </c>
      <c r="C25" s="240">
        <f>SUM(C10:C24)</f>
        <v>0</v>
      </c>
      <c r="D25" s="182"/>
      <c r="E25" s="193">
        <f>SUM(E10:E24)</f>
        <v>0</v>
      </c>
      <c r="F25" s="262"/>
    </row>
    <row r="26" spans="1:6" ht="15.5">
      <c r="A26" s="211" t="s">
        <v>63</v>
      </c>
      <c r="B26" s="185"/>
      <c r="C26" s="80"/>
      <c r="D26" s="185"/>
      <c r="E26" s="194"/>
      <c r="F26" s="262"/>
    </row>
    <row r="27" spans="1:6" ht="15.5">
      <c r="A27" s="220" t="s">
        <v>53</v>
      </c>
      <c r="B27" s="221" t="s">
        <v>42</v>
      </c>
      <c r="C27" s="284"/>
      <c r="D27" s="195"/>
      <c r="E27" s="196"/>
      <c r="F27" s="262"/>
    </row>
    <row r="28" spans="1:6" ht="15.5">
      <c r="A28" s="214">
        <v>221</v>
      </c>
      <c r="B28" s="222" t="s">
        <v>43</v>
      </c>
      <c r="C28" s="283"/>
      <c r="D28" s="189"/>
      <c r="E28" s="187"/>
      <c r="F28" s="262"/>
    </row>
    <row r="29" spans="1:6">
      <c r="A29" s="218">
        <v>2211</v>
      </c>
      <c r="B29" s="217" t="s">
        <v>146</v>
      </c>
      <c r="C29" s="244"/>
      <c r="D29" s="189">
        <v>0.05</v>
      </c>
      <c r="E29" s="187">
        <f t="shared" ref="E29:E34" si="2">C29*D29</f>
        <v>0</v>
      </c>
      <c r="F29" s="262">
        <v>8.23</v>
      </c>
    </row>
    <row r="30" spans="1:6">
      <c r="A30" s="218">
        <f>A29+1</f>
        <v>2212</v>
      </c>
      <c r="B30" s="217" t="s">
        <v>152</v>
      </c>
      <c r="C30" s="244"/>
      <c r="D30" s="189">
        <v>0.05</v>
      </c>
      <c r="E30" s="187">
        <f t="shared" si="2"/>
        <v>0</v>
      </c>
      <c r="F30" s="262">
        <v>8.23</v>
      </c>
    </row>
    <row r="31" spans="1:6">
      <c r="A31" s="218">
        <f>A30+1</f>
        <v>2213</v>
      </c>
      <c r="B31" s="217" t="s">
        <v>147</v>
      </c>
      <c r="C31" s="244"/>
      <c r="D31" s="189">
        <v>0.05</v>
      </c>
      <c r="E31" s="187">
        <f t="shared" si="2"/>
        <v>0</v>
      </c>
      <c r="F31" s="262">
        <v>8.23</v>
      </c>
    </row>
    <row r="32" spans="1:6">
      <c r="A32" s="218">
        <f>A31+1</f>
        <v>2214</v>
      </c>
      <c r="B32" s="217" t="s">
        <v>153</v>
      </c>
      <c r="C32" s="244"/>
      <c r="D32" s="189">
        <v>0.05</v>
      </c>
      <c r="E32" s="187">
        <f t="shared" si="2"/>
        <v>0</v>
      </c>
      <c r="F32" s="262">
        <v>8.23</v>
      </c>
    </row>
    <row r="33" spans="1:6">
      <c r="A33" s="218">
        <f>A32+1</f>
        <v>2215</v>
      </c>
      <c r="B33" s="217" t="s">
        <v>148</v>
      </c>
      <c r="C33" s="244"/>
      <c r="D33" s="189">
        <v>0.05</v>
      </c>
      <c r="E33" s="187">
        <f t="shared" si="2"/>
        <v>0</v>
      </c>
      <c r="F33" s="262">
        <v>8.23</v>
      </c>
    </row>
    <row r="34" spans="1:6">
      <c r="A34" s="218">
        <f>A33+1</f>
        <v>2216</v>
      </c>
      <c r="B34" s="217" t="s">
        <v>154</v>
      </c>
      <c r="C34" s="244"/>
      <c r="D34" s="189">
        <v>0.05</v>
      </c>
      <c r="E34" s="187">
        <f t="shared" si="2"/>
        <v>0</v>
      </c>
      <c r="F34" s="262">
        <v>8.23</v>
      </c>
    </row>
    <row r="35" spans="1:6" ht="15.5">
      <c r="A35" s="214">
        <f>A28+1</f>
        <v>222</v>
      </c>
      <c r="B35" s="222" t="s">
        <v>44</v>
      </c>
      <c r="C35" s="283"/>
      <c r="D35" s="189"/>
      <c r="E35" s="187"/>
      <c r="F35" s="262"/>
    </row>
    <row r="36" spans="1:6">
      <c r="A36" s="218">
        <v>2221</v>
      </c>
      <c r="B36" s="217" t="s">
        <v>149</v>
      </c>
      <c r="C36" s="244"/>
      <c r="D36" s="189">
        <v>0.1</v>
      </c>
      <c r="E36" s="187">
        <f>C36*D36</f>
        <v>0</v>
      </c>
      <c r="F36" s="262">
        <v>8.23</v>
      </c>
    </row>
    <row r="37" spans="1:6">
      <c r="A37" s="218">
        <f>A36+1</f>
        <v>2222</v>
      </c>
      <c r="B37" s="217" t="s">
        <v>37</v>
      </c>
      <c r="C37" s="244"/>
      <c r="D37" s="189">
        <v>0.1</v>
      </c>
      <c r="E37" s="187">
        <f>C37*D37</f>
        <v>0</v>
      </c>
      <c r="F37" s="262">
        <v>8.23</v>
      </c>
    </row>
    <row r="38" spans="1:6">
      <c r="A38" s="218">
        <f>A37+1</f>
        <v>2223</v>
      </c>
      <c r="B38" s="217" t="s">
        <v>150</v>
      </c>
      <c r="C38" s="244"/>
      <c r="D38" s="189">
        <v>0.1</v>
      </c>
      <c r="E38" s="187">
        <f>C38*D38</f>
        <v>0</v>
      </c>
      <c r="F38" s="262">
        <v>8.23</v>
      </c>
    </row>
    <row r="39" spans="1:6">
      <c r="A39" s="218">
        <f>A38+1</f>
        <v>2224</v>
      </c>
      <c r="B39" s="217" t="s">
        <v>151</v>
      </c>
      <c r="C39" s="244"/>
      <c r="D39" s="189">
        <v>0.1</v>
      </c>
      <c r="E39" s="187">
        <f t="shared" ref="E39:E49" si="3">C39*D39</f>
        <v>0</v>
      </c>
      <c r="F39" s="262">
        <v>8.23</v>
      </c>
    </row>
    <row r="40" spans="1:6">
      <c r="A40" s="218">
        <f>A39+1</f>
        <v>2225</v>
      </c>
      <c r="B40" s="217" t="s">
        <v>155</v>
      </c>
      <c r="C40" s="244"/>
      <c r="D40" s="189">
        <v>0.1</v>
      </c>
      <c r="E40" s="187">
        <f t="shared" si="3"/>
        <v>0</v>
      </c>
      <c r="F40" s="262">
        <v>8.23</v>
      </c>
    </row>
    <row r="41" spans="1:6">
      <c r="A41" s="218">
        <f>A40+1</f>
        <v>2226</v>
      </c>
      <c r="B41" s="223" t="s">
        <v>156</v>
      </c>
      <c r="C41" s="244"/>
      <c r="D41" s="189">
        <v>0.1</v>
      </c>
      <c r="E41" s="187">
        <f t="shared" si="3"/>
        <v>0</v>
      </c>
      <c r="F41" s="262">
        <v>8.23</v>
      </c>
    </row>
    <row r="42" spans="1:6" ht="15.5">
      <c r="A42" s="214">
        <f>A35+1</f>
        <v>223</v>
      </c>
      <c r="B42" s="222" t="s">
        <v>10</v>
      </c>
      <c r="C42" s="248"/>
      <c r="D42" s="189">
        <v>0</v>
      </c>
      <c r="E42" s="187">
        <f t="shared" si="3"/>
        <v>0</v>
      </c>
      <c r="F42" s="262"/>
    </row>
    <row r="43" spans="1:6" ht="31">
      <c r="A43" s="212">
        <f>A42+1</f>
        <v>224</v>
      </c>
      <c r="B43" s="224" t="s">
        <v>45</v>
      </c>
      <c r="C43" s="283"/>
      <c r="D43" s="189"/>
      <c r="E43" s="187"/>
      <c r="F43" s="262"/>
    </row>
    <row r="44" spans="1:6">
      <c r="A44" s="218">
        <v>2241</v>
      </c>
      <c r="B44" s="225" t="s">
        <v>47</v>
      </c>
      <c r="C44" s="244"/>
      <c r="D44" s="189">
        <v>0.25</v>
      </c>
      <c r="E44" s="187">
        <f t="shared" si="3"/>
        <v>0</v>
      </c>
      <c r="F44" s="262">
        <v>8.25</v>
      </c>
    </row>
    <row r="45" spans="1:6">
      <c r="A45" s="218">
        <f>A44+1</f>
        <v>2242</v>
      </c>
      <c r="B45" s="225" t="s">
        <v>46</v>
      </c>
      <c r="C45" s="244"/>
      <c r="D45" s="189">
        <v>0.05</v>
      </c>
      <c r="E45" s="187">
        <f t="shared" si="3"/>
        <v>0</v>
      </c>
      <c r="F45" s="262">
        <v>8.36</v>
      </c>
    </row>
    <row r="46" spans="1:6" ht="31">
      <c r="A46" s="212">
        <f>A43+1</f>
        <v>225</v>
      </c>
      <c r="B46" s="224" t="s">
        <v>48</v>
      </c>
      <c r="C46" s="283"/>
      <c r="D46" s="189"/>
      <c r="E46" s="187"/>
      <c r="F46" s="262"/>
    </row>
    <row r="47" spans="1:6">
      <c r="A47" s="214">
        <v>2251</v>
      </c>
      <c r="B47" s="225" t="s">
        <v>49</v>
      </c>
      <c r="C47" s="244"/>
      <c r="D47" s="189">
        <v>0.2</v>
      </c>
      <c r="E47" s="187">
        <f t="shared" si="3"/>
        <v>0</v>
      </c>
      <c r="F47" s="262">
        <v>8.3800000000000008</v>
      </c>
    </row>
    <row r="48" spans="1:6">
      <c r="A48" s="214">
        <f>A47+1</f>
        <v>2252</v>
      </c>
      <c r="B48" s="225" t="s">
        <v>50</v>
      </c>
      <c r="C48" s="244"/>
      <c r="D48" s="189">
        <v>0.4</v>
      </c>
      <c r="E48" s="187">
        <f t="shared" si="3"/>
        <v>0</v>
      </c>
      <c r="F48" s="262">
        <v>8.3800000000000008</v>
      </c>
    </row>
    <row r="49" spans="1:6" ht="15.5">
      <c r="A49" s="226">
        <f>A46+1</f>
        <v>226</v>
      </c>
      <c r="B49" s="227" t="s">
        <v>51</v>
      </c>
      <c r="C49" s="249"/>
      <c r="D49" s="197">
        <v>1</v>
      </c>
      <c r="E49" s="198">
        <f t="shared" si="3"/>
        <v>0</v>
      </c>
      <c r="F49" s="262">
        <v>8.39</v>
      </c>
    </row>
    <row r="50" spans="1:6" ht="15.5">
      <c r="A50" s="228">
        <f>A49+1</f>
        <v>227</v>
      </c>
      <c r="B50" s="229" t="s">
        <v>56</v>
      </c>
      <c r="C50" s="241">
        <f>SUM(C29:C49)</f>
        <v>0</v>
      </c>
      <c r="D50" s="199"/>
      <c r="E50" s="200">
        <f>SUM(E29:E49)</f>
        <v>0</v>
      </c>
      <c r="F50" s="262"/>
    </row>
    <row r="51" spans="1:6" ht="15.5">
      <c r="A51" s="230" t="s">
        <v>54</v>
      </c>
      <c r="B51" s="231" t="s">
        <v>52</v>
      </c>
      <c r="C51" s="83"/>
      <c r="D51" s="201"/>
      <c r="E51" s="202"/>
      <c r="F51" s="262"/>
    </row>
    <row r="52" spans="1:6">
      <c r="A52" s="232">
        <f>A50+1</f>
        <v>228</v>
      </c>
      <c r="B52" s="233" t="s">
        <v>55</v>
      </c>
      <c r="C52" s="244"/>
      <c r="D52" s="189">
        <v>0</v>
      </c>
      <c r="E52" s="187">
        <f>C52*D52</f>
        <v>0</v>
      </c>
      <c r="F52" s="262">
        <v>8.51</v>
      </c>
    </row>
    <row r="53" spans="1:6">
      <c r="A53" s="232">
        <f t="shared" ref="A53:A58" si="4">A52+1</f>
        <v>229</v>
      </c>
      <c r="B53" s="233" t="s">
        <v>57</v>
      </c>
      <c r="C53" s="244"/>
      <c r="D53" s="189">
        <v>0.15</v>
      </c>
      <c r="E53" s="187">
        <f>C53*D53</f>
        <v>0</v>
      </c>
      <c r="F53" s="262">
        <v>8.51</v>
      </c>
    </row>
    <row r="54" spans="1:6" ht="29">
      <c r="A54" s="232">
        <f t="shared" si="4"/>
        <v>230</v>
      </c>
      <c r="B54" s="234" t="s">
        <v>58</v>
      </c>
      <c r="C54" s="244"/>
      <c r="D54" s="197">
        <v>0.25</v>
      </c>
      <c r="E54" s="187">
        <f>C54*D54</f>
        <v>0</v>
      </c>
      <c r="F54" s="262">
        <v>8.51</v>
      </c>
    </row>
    <row r="55" spans="1:6">
      <c r="A55" s="232">
        <f t="shared" si="4"/>
        <v>231</v>
      </c>
      <c r="B55" s="233" t="s">
        <v>59</v>
      </c>
      <c r="C55" s="244"/>
      <c r="D55" s="189">
        <v>0.5</v>
      </c>
      <c r="E55" s="187">
        <f>C55*D55</f>
        <v>0</v>
      </c>
      <c r="F55" s="262">
        <v>8.51</v>
      </c>
    </row>
    <row r="56" spans="1:6">
      <c r="A56" s="232">
        <f t="shared" si="4"/>
        <v>232</v>
      </c>
      <c r="B56" s="233" t="s">
        <v>60</v>
      </c>
      <c r="C56" s="244"/>
      <c r="D56" s="189">
        <v>1</v>
      </c>
      <c r="E56" s="187">
        <f>C56*D56</f>
        <v>0</v>
      </c>
      <c r="F56" s="262">
        <v>8.51</v>
      </c>
    </row>
    <row r="57" spans="1:6" ht="15.5">
      <c r="A57" s="228">
        <f t="shared" si="4"/>
        <v>233</v>
      </c>
      <c r="B57" s="229" t="s">
        <v>62</v>
      </c>
      <c r="C57" s="241">
        <f>SUM(C52:C56)</f>
        <v>0</v>
      </c>
      <c r="D57" s="199"/>
      <c r="E57" s="200">
        <f>SUM(E52:E56)</f>
        <v>0</v>
      </c>
      <c r="F57" s="262"/>
    </row>
    <row r="58" spans="1:6" ht="15.5">
      <c r="A58" s="180">
        <f t="shared" si="4"/>
        <v>234</v>
      </c>
      <c r="B58" s="181" t="s">
        <v>61</v>
      </c>
      <c r="C58" s="240">
        <f>C50+C57</f>
        <v>0</v>
      </c>
      <c r="D58" s="203"/>
      <c r="E58" s="193">
        <f>E50+E57</f>
        <v>0</v>
      </c>
      <c r="F58" s="262"/>
    </row>
    <row r="59" spans="1:6" ht="15.5">
      <c r="A59" s="211" t="s">
        <v>64</v>
      </c>
      <c r="B59" s="185"/>
      <c r="C59" s="80"/>
      <c r="D59" s="204"/>
      <c r="E59" s="194"/>
      <c r="F59" s="262"/>
    </row>
    <row r="60" spans="1:6">
      <c r="A60" s="232">
        <v>231</v>
      </c>
      <c r="B60" s="233" t="s">
        <v>65</v>
      </c>
      <c r="C60" s="244"/>
      <c r="D60" s="189">
        <v>1</v>
      </c>
      <c r="E60" s="187">
        <f t="shared" ref="E60:E68" si="5">C60*D60</f>
        <v>0</v>
      </c>
      <c r="F60" s="262">
        <v>8.52</v>
      </c>
    </row>
    <row r="61" spans="1:6" ht="29">
      <c r="A61" s="232">
        <f>A60+1</f>
        <v>232</v>
      </c>
      <c r="B61" s="234" t="s">
        <v>66</v>
      </c>
      <c r="C61" s="244"/>
      <c r="D61" s="189">
        <v>1</v>
      </c>
      <c r="E61" s="187">
        <f t="shared" si="5"/>
        <v>0</v>
      </c>
      <c r="F61" s="262">
        <v>8.56</v>
      </c>
    </row>
    <row r="62" spans="1:6" ht="29">
      <c r="A62" s="232">
        <f t="shared" ref="A62:A69" si="6">A61+1</f>
        <v>233</v>
      </c>
      <c r="B62" s="234" t="s">
        <v>67</v>
      </c>
      <c r="C62" s="244"/>
      <c r="D62" s="197">
        <v>0</v>
      </c>
      <c r="E62" s="187">
        <f t="shared" si="5"/>
        <v>0</v>
      </c>
      <c r="F62" s="263" t="s">
        <v>175</v>
      </c>
    </row>
    <row r="63" spans="1:6" ht="29">
      <c r="A63" s="232">
        <f t="shared" si="6"/>
        <v>234</v>
      </c>
      <c r="B63" s="234" t="s">
        <v>68</v>
      </c>
      <c r="C63" s="244"/>
      <c r="D63" s="189">
        <v>0.2</v>
      </c>
      <c r="E63" s="187">
        <f t="shared" si="5"/>
        <v>0</v>
      </c>
      <c r="F63" s="262">
        <v>8.61</v>
      </c>
    </row>
    <row r="64" spans="1:6" ht="43.5">
      <c r="A64" s="232">
        <f t="shared" si="6"/>
        <v>235</v>
      </c>
      <c r="B64" s="234" t="s">
        <v>144</v>
      </c>
      <c r="C64" s="244"/>
      <c r="D64" s="189">
        <v>1</v>
      </c>
      <c r="E64" s="187">
        <f t="shared" si="5"/>
        <v>0</v>
      </c>
      <c r="F64" s="262">
        <v>8.64</v>
      </c>
    </row>
    <row r="65" spans="1:6" ht="43.5">
      <c r="A65" s="232">
        <f t="shared" si="6"/>
        <v>236</v>
      </c>
      <c r="B65" s="234" t="s">
        <v>69</v>
      </c>
      <c r="C65" s="244"/>
      <c r="D65" s="189">
        <v>1</v>
      </c>
      <c r="E65" s="187">
        <f t="shared" si="5"/>
        <v>0</v>
      </c>
      <c r="F65" s="262">
        <v>8.65</v>
      </c>
    </row>
    <row r="66" spans="1:6" ht="29">
      <c r="A66" s="232">
        <f t="shared" si="6"/>
        <v>237</v>
      </c>
      <c r="B66" s="234" t="s">
        <v>70</v>
      </c>
      <c r="C66" s="244"/>
      <c r="D66" s="189">
        <v>1</v>
      </c>
      <c r="E66" s="187">
        <f t="shared" si="5"/>
        <v>0</v>
      </c>
      <c r="F66" s="262">
        <v>8.66</v>
      </c>
    </row>
    <row r="67" spans="1:6" ht="29">
      <c r="A67" s="232">
        <f t="shared" si="6"/>
        <v>238</v>
      </c>
      <c r="B67" s="234" t="s">
        <v>71</v>
      </c>
      <c r="C67" s="244"/>
      <c r="D67" s="189">
        <v>1</v>
      </c>
      <c r="E67" s="187">
        <f t="shared" si="5"/>
        <v>0</v>
      </c>
      <c r="F67" s="262">
        <v>8.7200000000000006</v>
      </c>
    </row>
    <row r="68" spans="1:6" ht="29">
      <c r="A68" s="232">
        <f t="shared" si="6"/>
        <v>239</v>
      </c>
      <c r="B68" s="234" t="s">
        <v>72</v>
      </c>
      <c r="C68" s="244"/>
      <c r="D68" s="189">
        <v>1</v>
      </c>
      <c r="E68" s="187">
        <f t="shared" si="5"/>
        <v>0</v>
      </c>
      <c r="F68" s="262">
        <v>8.73</v>
      </c>
    </row>
    <row r="69" spans="1:6" ht="15.5">
      <c r="A69" s="180">
        <f t="shared" si="6"/>
        <v>240</v>
      </c>
      <c r="B69" s="181" t="s">
        <v>74</v>
      </c>
      <c r="C69" s="240">
        <f>SUM(C60:C68)</f>
        <v>0</v>
      </c>
      <c r="D69" s="203"/>
      <c r="E69" s="193">
        <f>SUM(E60:E68)</f>
        <v>0</v>
      </c>
      <c r="F69" s="262"/>
    </row>
    <row r="70" spans="1:6" ht="15.5">
      <c r="A70" s="211" t="s">
        <v>73</v>
      </c>
      <c r="B70" s="185"/>
      <c r="C70" s="80"/>
      <c r="D70" s="204"/>
      <c r="E70" s="194"/>
      <c r="F70" s="262"/>
    </row>
    <row r="71" spans="1:6" ht="29">
      <c r="A71" s="232">
        <v>241</v>
      </c>
      <c r="B71" s="234" t="s">
        <v>75</v>
      </c>
      <c r="C71" s="244"/>
      <c r="D71" s="189">
        <v>0.05</v>
      </c>
      <c r="E71" s="187">
        <f>C71*D71</f>
        <v>0</v>
      </c>
      <c r="F71" s="264" t="s">
        <v>176</v>
      </c>
    </row>
    <row r="72" spans="1:6" ht="29">
      <c r="A72" s="232">
        <f>A71+1</f>
        <v>242</v>
      </c>
      <c r="B72" s="234" t="s">
        <v>77</v>
      </c>
      <c r="C72" s="244"/>
      <c r="D72" s="189">
        <v>0.1</v>
      </c>
      <c r="E72" s="187">
        <f t="shared" ref="E72:E77" si="7">C72*D72</f>
        <v>0</v>
      </c>
      <c r="F72" s="264" t="s">
        <v>178</v>
      </c>
    </row>
    <row r="73" spans="1:6" ht="29">
      <c r="A73" s="232">
        <f t="shared" ref="A73:A78" si="8">A72+1</f>
        <v>243</v>
      </c>
      <c r="B73" s="234" t="s">
        <v>76</v>
      </c>
      <c r="C73" s="244"/>
      <c r="D73" s="197">
        <v>0.3</v>
      </c>
      <c r="E73" s="187">
        <f t="shared" si="7"/>
        <v>0</v>
      </c>
      <c r="F73" s="264" t="s">
        <v>179</v>
      </c>
    </row>
    <row r="74" spans="1:6" ht="29">
      <c r="A74" s="232">
        <f t="shared" si="8"/>
        <v>244</v>
      </c>
      <c r="B74" s="234" t="s">
        <v>78</v>
      </c>
      <c r="C74" s="244"/>
      <c r="D74" s="189">
        <v>0.4</v>
      </c>
      <c r="E74" s="187">
        <f t="shared" si="7"/>
        <v>0</v>
      </c>
      <c r="F74" s="264" t="s">
        <v>180</v>
      </c>
    </row>
    <row r="75" spans="1:6" ht="29">
      <c r="A75" s="232">
        <f t="shared" si="8"/>
        <v>245</v>
      </c>
      <c r="B75" s="234" t="s">
        <v>79</v>
      </c>
      <c r="C75" s="244"/>
      <c r="D75" s="189">
        <v>0.4</v>
      </c>
      <c r="E75" s="187">
        <f t="shared" si="7"/>
        <v>0</v>
      </c>
      <c r="F75" s="264" t="s">
        <v>181</v>
      </c>
    </row>
    <row r="76" spans="1:6" ht="38.25" customHeight="1">
      <c r="A76" s="232">
        <f t="shared" si="8"/>
        <v>246</v>
      </c>
      <c r="B76" s="234" t="s">
        <v>80</v>
      </c>
      <c r="C76" s="244"/>
      <c r="D76" s="189">
        <v>1</v>
      </c>
      <c r="E76" s="187">
        <f t="shared" si="7"/>
        <v>0</v>
      </c>
      <c r="F76" s="264" t="s">
        <v>177</v>
      </c>
    </row>
    <row r="77" spans="1:6" ht="43.5">
      <c r="A77" s="235">
        <f t="shared" si="8"/>
        <v>247</v>
      </c>
      <c r="B77" s="234" t="s">
        <v>81</v>
      </c>
      <c r="C77" s="244"/>
      <c r="D77" s="189">
        <v>1</v>
      </c>
      <c r="E77" s="187">
        <f t="shared" si="7"/>
        <v>0</v>
      </c>
      <c r="F77" s="264" t="s">
        <v>182</v>
      </c>
    </row>
    <row r="78" spans="1:6" ht="15.5">
      <c r="A78" s="180">
        <f t="shared" si="8"/>
        <v>248</v>
      </c>
      <c r="B78" s="181" t="s">
        <v>263</v>
      </c>
      <c r="C78" s="240">
        <f>SUM(C71:C77)</f>
        <v>0</v>
      </c>
      <c r="D78" s="205"/>
      <c r="E78" s="193">
        <f>SUM(E71:E77)</f>
        <v>0</v>
      </c>
      <c r="F78" s="262"/>
    </row>
    <row r="79" spans="1:6" ht="15.5">
      <c r="A79" s="211" t="s">
        <v>82</v>
      </c>
      <c r="B79" s="185"/>
      <c r="C79" s="80"/>
      <c r="D79" s="206"/>
      <c r="E79" s="194"/>
      <c r="F79" s="262"/>
    </row>
    <row r="80" spans="1:6">
      <c r="A80" s="232">
        <v>251</v>
      </c>
      <c r="B80" s="234" t="s">
        <v>83</v>
      </c>
      <c r="C80" s="244"/>
      <c r="D80" s="189">
        <v>1</v>
      </c>
      <c r="E80" s="187">
        <f>C80*D80</f>
        <v>0</v>
      </c>
      <c r="F80" s="262">
        <v>8.85</v>
      </c>
    </row>
    <row r="81" spans="1:7" ht="15.5">
      <c r="A81" s="211" t="s">
        <v>84</v>
      </c>
      <c r="B81" s="185"/>
      <c r="C81" s="80"/>
      <c r="D81" s="206"/>
      <c r="E81" s="194"/>
      <c r="F81" s="262"/>
    </row>
    <row r="82" spans="1:7" ht="29">
      <c r="A82" s="232">
        <v>261</v>
      </c>
      <c r="B82" s="234" t="s">
        <v>202</v>
      </c>
      <c r="C82" s="244"/>
      <c r="D82" s="197">
        <v>0.05</v>
      </c>
      <c r="E82" s="187">
        <f>C82*D82</f>
        <v>0</v>
      </c>
      <c r="F82" s="262">
        <v>8.8699999999999992</v>
      </c>
    </row>
    <row r="83" spans="1:7" ht="15.5">
      <c r="A83" s="211" t="s">
        <v>85</v>
      </c>
      <c r="B83" s="185"/>
      <c r="C83" s="80"/>
      <c r="D83" s="206"/>
      <c r="E83" s="194"/>
      <c r="F83" s="263" t="s">
        <v>183</v>
      </c>
    </row>
    <row r="84" spans="1:7">
      <c r="A84" s="232">
        <v>271</v>
      </c>
      <c r="B84" s="234" t="s">
        <v>86</v>
      </c>
      <c r="C84" s="244"/>
      <c r="D84" s="207">
        <v>0.5</v>
      </c>
      <c r="E84" s="187">
        <f t="shared" ref="E84:E91" si="9">C84*D84</f>
        <v>0</v>
      </c>
      <c r="F84" s="263" t="s">
        <v>184</v>
      </c>
    </row>
    <row r="85" spans="1:7">
      <c r="A85" s="232">
        <f>A84+1</f>
        <v>272</v>
      </c>
      <c r="B85" s="234" t="s">
        <v>87</v>
      </c>
      <c r="C85" s="244"/>
      <c r="D85" s="207">
        <v>0.5</v>
      </c>
      <c r="E85" s="187">
        <f t="shared" si="9"/>
        <v>0</v>
      </c>
      <c r="F85" s="263" t="s">
        <v>185</v>
      </c>
    </row>
    <row r="86" spans="1:7">
      <c r="A86" s="232">
        <f t="shared" ref="A86:A92" si="10">A85+1</f>
        <v>273</v>
      </c>
      <c r="B86" s="234" t="s">
        <v>88</v>
      </c>
      <c r="C86" s="283"/>
      <c r="D86" s="207"/>
      <c r="E86" s="187"/>
      <c r="F86" s="263" t="s">
        <v>186</v>
      </c>
    </row>
    <row r="87" spans="1:7">
      <c r="A87" s="216">
        <v>2731</v>
      </c>
      <c r="B87" s="236" t="s">
        <v>89</v>
      </c>
      <c r="C87" s="244"/>
      <c r="D87" s="207">
        <v>0.5</v>
      </c>
      <c r="E87" s="187">
        <f t="shared" si="9"/>
        <v>0</v>
      </c>
      <c r="F87" s="263" t="s">
        <v>187</v>
      </c>
    </row>
    <row r="88" spans="1:7" ht="26.5" customHeight="1">
      <c r="A88" s="216">
        <f>A87+1</f>
        <v>2732</v>
      </c>
      <c r="B88" s="236" t="s">
        <v>264</v>
      </c>
      <c r="C88" s="244"/>
      <c r="D88" s="207">
        <v>0.5</v>
      </c>
      <c r="E88" s="187">
        <f t="shared" si="9"/>
        <v>0</v>
      </c>
      <c r="F88" s="263" t="s">
        <v>188</v>
      </c>
    </row>
    <row r="89" spans="1:7" ht="29">
      <c r="A89" s="216">
        <f t="shared" si="10"/>
        <v>2733</v>
      </c>
      <c r="B89" s="236" t="s">
        <v>265</v>
      </c>
      <c r="C89" s="244"/>
      <c r="D89" s="207">
        <v>0.5</v>
      </c>
      <c r="E89" s="187">
        <f t="shared" si="9"/>
        <v>0</v>
      </c>
      <c r="F89" s="263" t="s">
        <v>189</v>
      </c>
    </row>
    <row r="90" spans="1:7" ht="29">
      <c r="A90" s="232">
        <f>A86+1</f>
        <v>274</v>
      </c>
      <c r="B90" s="234" t="s">
        <v>90</v>
      </c>
      <c r="C90" s="244"/>
      <c r="D90" s="207">
        <v>0.5</v>
      </c>
      <c r="E90" s="187">
        <f t="shared" si="9"/>
        <v>0</v>
      </c>
      <c r="F90" s="263" t="s">
        <v>191</v>
      </c>
    </row>
    <row r="91" spans="1:7" ht="29">
      <c r="A91" s="232">
        <f t="shared" si="10"/>
        <v>275</v>
      </c>
      <c r="B91" s="237" t="s">
        <v>91</v>
      </c>
      <c r="C91" s="244"/>
      <c r="D91" s="207">
        <v>0.5</v>
      </c>
      <c r="E91" s="187">
        <f t="shared" si="9"/>
        <v>0</v>
      </c>
      <c r="F91" s="263" t="s">
        <v>190</v>
      </c>
      <c r="G91" s="53"/>
    </row>
    <row r="92" spans="1:7" ht="15.5">
      <c r="A92" s="180">
        <f t="shared" si="10"/>
        <v>276</v>
      </c>
      <c r="B92" s="181" t="s">
        <v>92</v>
      </c>
      <c r="C92" s="240">
        <f>SUM(C84:C91)</f>
        <v>0</v>
      </c>
      <c r="D92" s="203"/>
      <c r="E92" s="193">
        <f>SUM(E84:E91)</f>
        <v>0</v>
      </c>
      <c r="F92" s="262"/>
    </row>
    <row r="93" spans="1:7" ht="15.75" customHeight="1">
      <c r="A93" s="211" t="s">
        <v>136</v>
      </c>
      <c r="B93" s="185"/>
      <c r="C93" s="80"/>
      <c r="D93" s="204"/>
      <c r="E93" s="194"/>
      <c r="F93" s="262"/>
    </row>
    <row r="94" spans="1:7">
      <c r="A94" s="232">
        <v>281</v>
      </c>
      <c r="B94" s="234" t="s">
        <v>93</v>
      </c>
      <c r="C94" s="244"/>
      <c r="D94" s="189">
        <v>1</v>
      </c>
      <c r="E94" s="187">
        <f>C94*D94</f>
        <v>0</v>
      </c>
      <c r="F94" s="262">
        <v>8.9600000000000009</v>
      </c>
    </row>
    <row r="95" spans="1:7" ht="15.5">
      <c r="A95" s="238" t="s">
        <v>137</v>
      </c>
      <c r="B95" s="239"/>
      <c r="C95" s="242">
        <f>C25+C58+C69+C78+C80+C82+C92+C94</f>
        <v>0</v>
      </c>
      <c r="D95" s="208"/>
      <c r="E95" s="209">
        <f>E25+E58+E69+E78+E80+E82+E92+E94</f>
        <v>0</v>
      </c>
      <c r="F95" s="262"/>
    </row>
  </sheetData>
  <sheetProtection algorithmName="SHA-512" hashValue="PaTMJQiD5PVhQbK78BUPi+s4NKqMPiwkTaWGiQI+LFS+I5CQRwgpzu3H2ExbxOBojHOqdLhWi8CClK2+xsKbnw==" saltValue="OhCW7LgXGIExVRzw3oN6eA==" spinCount="100000" sheet="1"/>
  <phoneticPr fontId="18" type="noConversion"/>
  <pageMargins left="0.7" right="0.7" top="0.75" bottom="0.75" header="0.3" footer="0.3"/>
  <pageSetup paperSize="8" orientation="portrait" verticalDpi="300" r:id="rId1"/>
  <ignoredErrors>
    <ignoredError sqref="F62 F8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10" zoomScaleNormal="110" workbookViewId="0"/>
  </sheetViews>
  <sheetFormatPr defaultColWidth="8.81640625" defaultRowHeight="14.5"/>
  <cols>
    <col min="1" max="1" width="11.7265625" customWidth="1"/>
    <col min="2" max="2" width="67.7265625" customWidth="1"/>
    <col min="3" max="3" width="11.81640625" customWidth="1"/>
    <col min="4" max="4" width="12.7265625" customWidth="1"/>
    <col min="5" max="5" width="15" customWidth="1"/>
    <col min="6" max="6" width="11.26953125" customWidth="1"/>
  </cols>
  <sheetData>
    <row r="1" spans="1:6" ht="23.5">
      <c r="A1" s="3" t="s">
        <v>160</v>
      </c>
    </row>
    <row r="2" spans="1:6">
      <c r="A2" s="4" t="s">
        <v>162</v>
      </c>
    </row>
    <row r="3" spans="1:6">
      <c r="A3" s="4" t="s">
        <v>135</v>
      </c>
    </row>
    <row r="4" spans="1:6" ht="15.5">
      <c r="A4" s="1" t="s">
        <v>13</v>
      </c>
    </row>
    <row r="7" spans="1:6" ht="21">
      <c r="A7" s="2" t="s">
        <v>96</v>
      </c>
    </row>
    <row r="8" spans="1:6" ht="62">
      <c r="A8" s="265" t="s">
        <v>2</v>
      </c>
      <c r="B8" s="265" t="s">
        <v>14</v>
      </c>
      <c r="C8" s="260" t="s">
        <v>39</v>
      </c>
      <c r="D8" s="260" t="s">
        <v>94</v>
      </c>
      <c r="E8" s="260" t="s">
        <v>95</v>
      </c>
      <c r="F8" s="260" t="s">
        <v>174</v>
      </c>
    </row>
    <row r="9" spans="1:6" ht="15.5">
      <c r="A9" s="30" t="s">
        <v>105</v>
      </c>
      <c r="B9" s="25"/>
      <c r="C9" s="25"/>
      <c r="D9" s="25"/>
      <c r="E9" s="25"/>
      <c r="F9" s="264"/>
    </row>
    <row r="10" spans="1:6" ht="19.5" customHeight="1">
      <c r="A10" s="95">
        <v>311</v>
      </c>
      <c r="B10" s="27" t="s">
        <v>97</v>
      </c>
      <c r="C10" s="57"/>
      <c r="D10" s="43"/>
      <c r="E10" s="58"/>
      <c r="F10" s="264"/>
    </row>
    <row r="11" spans="1:6">
      <c r="A11" s="99">
        <v>3111</v>
      </c>
      <c r="B11" s="26" t="s">
        <v>98</v>
      </c>
      <c r="C11" s="266"/>
      <c r="D11" s="44">
        <v>0</v>
      </c>
      <c r="E11" s="87">
        <f t="shared" ref="E11:E16" si="0">C11*D11</f>
        <v>0</v>
      </c>
      <c r="F11" s="264" t="s">
        <v>192</v>
      </c>
    </row>
    <row r="12" spans="1:6">
      <c r="A12" s="99">
        <f>A11+1</f>
        <v>3112</v>
      </c>
      <c r="B12" s="26" t="s">
        <v>99</v>
      </c>
      <c r="C12" s="266"/>
      <c r="D12" s="44">
        <v>0.15</v>
      </c>
      <c r="E12" s="87">
        <f t="shared" si="0"/>
        <v>0</v>
      </c>
      <c r="F12" s="264" t="s">
        <v>192</v>
      </c>
    </row>
    <row r="13" spans="1:6">
      <c r="A13" s="99">
        <f>A12+1</f>
        <v>3113</v>
      </c>
      <c r="B13" s="26" t="s">
        <v>100</v>
      </c>
      <c r="C13" s="266"/>
      <c r="D13" s="44">
        <v>0.5</v>
      </c>
      <c r="E13" s="87">
        <f t="shared" si="0"/>
        <v>0</v>
      </c>
      <c r="F13" s="264" t="s">
        <v>192</v>
      </c>
    </row>
    <row r="14" spans="1:6">
      <c r="A14" s="99">
        <f>A13+1</f>
        <v>3114</v>
      </c>
      <c r="B14" s="26" t="s">
        <v>101</v>
      </c>
      <c r="C14" s="267"/>
      <c r="D14" s="44">
        <v>0.5</v>
      </c>
      <c r="E14" s="87">
        <f t="shared" si="0"/>
        <v>0</v>
      </c>
      <c r="F14" s="264" t="s">
        <v>192</v>
      </c>
    </row>
    <row r="15" spans="1:6">
      <c r="A15" s="99">
        <f>A14+1</f>
        <v>3115</v>
      </c>
      <c r="B15" s="26" t="s">
        <v>103</v>
      </c>
      <c r="C15" s="267"/>
      <c r="D15" s="44">
        <v>1</v>
      </c>
      <c r="E15" s="87">
        <f t="shared" si="0"/>
        <v>0</v>
      </c>
      <c r="F15" s="264" t="s">
        <v>192</v>
      </c>
    </row>
    <row r="16" spans="1:6">
      <c r="A16" s="99">
        <f>A15+1</f>
        <v>3116</v>
      </c>
      <c r="B16" s="26" t="s">
        <v>102</v>
      </c>
      <c r="C16" s="267"/>
      <c r="D16" s="44">
        <v>0</v>
      </c>
      <c r="E16" s="87">
        <f t="shared" si="0"/>
        <v>0</v>
      </c>
      <c r="F16" s="264" t="s">
        <v>192</v>
      </c>
    </row>
    <row r="17" spans="1:6" ht="15.5">
      <c r="A17" s="94">
        <f>A10+1</f>
        <v>312</v>
      </c>
      <c r="B17" s="28" t="s">
        <v>104</v>
      </c>
      <c r="C17" s="59">
        <f>SUM(C11:C16)</f>
        <v>0</v>
      </c>
      <c r="D17" s="29"/>
      <c r="E17" s="59">
        <f>SUM(E11:E16)</f>
        <v>0</v>
      </c>
      <c r="F17" s="264"/>
    </row>
    <row r="18" spans="1:6" ht="15.5">
      <c r="A18" s="30" t="s">
        <v>106</v>
      </c>
      <c r="B18" s="25"/>
      <c r="C18" s="60"/>
      <c r="D18" s="25"/>
      <c r="E18" s="60"/>
      <c r="F18" s="264"/>
    </row>
    <row r="19" spans="1:6" ht="29">
      <c r="A19" s="95">
        <v>321</v>
      </c>
      <c r="B19" s="27" t="s">
        <v>107</v>
      </c>
      <c r="C19" s="266"/>
      <c r="D19" s="44">
        <v>0</v>
      </c>
      <c r="E19" s="58">
        <f>C19*D19</f>
        <v>0</v>
      </c>
      <c r="F19" s="264" t="s">
        <v>193</v>
      </c>
    </row>
    <row r="20" spans="1:6" ht="15.5">
      <c r="A20" s="29"/>
      <c r="B20" s="28" t="s">
        <v>266</v>
      </c>
      <c r="C20" s="59">
        <f>C19</f>
        <v>0</v>
      </c>
      <c r="D20" s="29"/>
      <c r="E20" s="59">
        <f>E19</f>
        <v>0</v>
      </c>
      <c r="F20" s="264"/>
    </row>
    <row r="21" spans="1:6" ht="15.5">
      <c r="A21" s="30" t="s">
        <v>108</v>
      </c>
      <c r="B21" s="25"/>
      <c r="C21" s="60"/>
      <c r="D21" s="25"/>
      <c r="E21" s="60"/>
      <c r="F21" s="264"/>
    </row>
    <row r="22" spans="1:6">
      <c r="A22" s="95">
        <v>331</v>
      </c>
      <c r="B22" s="27" t="s">
        <v>109</v>
      </c>
      <c r="C22" s="266"/>
      <c r="D22" s="43">
        <v>0.5</v>
      </c>
      <c r="E22" s="87">
        <f t="shared" ref="E22:E27" si="1">C22*D22</f>
        <v>0</v>
      </c>
      <c r="F22" s="264" t="s">
        <v>194</v>
      </c>
    </row>
    <row r="23" spans="1:6" ht="29">
      <c r="A23" s="95">
        <f t="shared" ref="A23:A28" si="2">A22+1</f>
        <v>332</v>
      </c>
      <c r="B23" s="27" t="s">
        <v>111</v>
      </c>
      <c r="C23" s="266"/>
      <c r="D23" s="44">
        <v>0.5</v>
      </c>
      <c r="E23" s="87">
        <f t="shared" si="1"/>
        <v>0</v>
      </c>
      <c r="F23" s="264" t="s">
        <v>195</v>
      </c>
    </row>
    <row r="24" spans="1:6">
      <c r="A24" s="96">
        <f t="shared" si="2"/>
        <v>333</v>
      </c>
      <c r="B24" s="27" t="s">
        <v>110</v>
      </c>
      <c r="C24" s="266"/>
      <c r="D24" s="44">
        <v>1</v>
      </c>
      <c r="E24" s="87">
        <f t="shared" si="1"/>
        <v>0</v>
      </c>
      <c r="F24" s="264" t="s">
        <v>196</v>
      </c>
    </row>
    <row r="25" spans="1:6" ht="22.5" customHeight="1">
      <c r="A25" s="97">
        <f t="shared" si="2"/>
        <v>334</v>
      </c>
      <c r="B25" s="27" t="s">
        <v>157</v>
      </c>
      <c r="C25" s="266"/>
      <c r="D25" s="44">
        <v>1</v>
      </c>
      <c r="E25" s="87">
        <f t="shared" si="1"/>
        <v>0</v>
      </c>
      <c r="F25" s="264" t="s">
        <v>197</v>
      </c>
    </row>
    <row r="26" spans="1:6" ht="29">
      <c r="A26" s="95">
        <f t="shared" si="2"/>
        <v>335</v>
      </c>
      <c r="B26" s="27" t="s">
        <v>112</v>
      </c>
      <c r="C26" s="268"/>
      <c r="D26" s="44">
        <v>0</v>
      </c>
      <c r="E26" s="87">
        <f t="shared" si="1"/>
        <v>0</v>
      </c>
      <c r="F26" s="264" t="s">
        <v>198</v>
      </c>
    </row>
    <row r="27" spans="1:6" ht="29">
      <c r="A27" s="95">
        <f t="shared" si="2"/>
        <v>336</v>
      </c>
      <c r="B27" s="27" t="s">
        <v>113</v>
      </c>
      <c r="C27" s="268"/>
      <c r="D27" s="44">
        <v>1</v>
      </c>
      <c r="E27" s="87">
        <f t="shared" si="1"/>
        <v>0</v>
      </c>
      <c r="F27" s="264" t="s">
        <v>199</v>
      </c>
    </row>
    <row r="28" spans="1:6" ht="15.5">
      <c r="A28" s="94">
        <f t="shared" si="2"/>
        <v>337</v>
      </c>
      <c r="B28" s="28" t="s">
        <v>114</v>
      </c>
      <c r="C28" s="59">
        <f>SUM(C22:C27)</f>
        <v>0</v>
      </c>
      <c r="D28" s="29"/>
      <c r="E28" s="59">
        <f>SUM(E22:E27)</f>
        <v>0</v>
      </c>
      <c r="F28" s="264"/>
    </row>
    <row r="29" spans="1:6" ht="15.5">
      <c r="A29" s="30" t="s">
        <v>115</v>
      </c>
      <c r="B29" s="25"/>
      <c r="C29" s="60"/>
      <c r="D29" s="25"/>
      <c r="E29" s="60"/>
      <c r="F29" s="264"/>
    </row>
    <row r="30" spans="1:6">
      <c r="A30" s="95">
        <v>341</v>
      </c>
      <c r="B30" s="27" t="s">
        <v>117</v>
      </c>
      <c r="C30" s="266"/>
      <c r="D30" s="43">
        <v>1</v>
      </c>
      <c r="E30" s="87">
        <f>C30*D30</f>
        <v>0</v>
      </c>
      <c r="F30" s="264" t="s">
        <v>200</v>
      </c>
    </row>
    <row r="31" spans="1:6">
      <c r="A31" s="17">
        <f>A30+1</f>
        <v>342</v>
      </c>
      <c r="B31" s="27" t="s">
        <v>118</v>
      </c>
      <c r="C31" s="266"/>
      <c r="D31" s="131">
        <v>0.5</v>
      </c>
      <c r="E31" s="87">
        <f>C31*D31</f>
        <v>0</v>
      </c>
      <c r="F31" s="264" t="s">
        <v>201</v>
      </c>
    </row>
    <row r="32" spans="1:6" ht="15.5">
      <c r="A32" s="94">
        <f>A31+1</f>
        <v>343</v>
      </c>
      <c r="B32" s="28" t="s">
        <v>116</v>
      </c>
      <c r="C32" s="59">
        <f>SUM(C30:C31)</f>
        <v>0</v>
      </c>
      <c r="D32" s="29"/>
      <c r="E32" s="59">
        <f>SUM(E30:E31)</f>
        <v>0</v>
      </c>
      <c r="F32" s="264"/>
    </row>
    <row r="33" spans="1:6" ht="15.5">
      <c r="A33" s="32" t="s">
        <v>119</v>
      </c>
      <c r="B33" s="41"/>
      <c r="C33" s="77">
        <f>C17+C20+C28+C32</f>
        <v>0</v>
      </c>
      <c r="D33" s="41"/>
      <c r="E33" s="77">
        <f>E17+E20+E28+E32</f>
        <v>0</v>
      </c>
      <c r="F33" s="264"/>
    </row>
  </sheetData>
  <sheetProtection algorithmName="SHA-512" hashValue="wd62XT0Yh1JL5Q/F5a3IVZfmBlGIUV2UdZHl8jINOrdJb10Qg9su6tY+FJZUbpxbIIAwT2sSYBAqonRzsNO9kQ==" saltValue="PGHuBtjQhdBcCO1FvINjaw==" spinCount="100000" sheet="1"/>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heetViews>
  <sheetFormatPr defaultColWidth="8.81640625" defaultRowHeight="14.5"/>
  <cols>
    <col min="1" max="1" width="14.54296875" customWidth="1"/>
    <col min="2" max="2" width="54.81640625" customWidth="1"/>
    <col min="3" max="3" width="16.54296875" customWidth="1"/>
    <col min="5" max="5" width="9.1796875" bestFit="1" customWidth="1"/>
  </cols>
  <sheetData>
    <row r="1" spans="1:5" ht="23.5">
      <c r="A1" s="3" t="s">
        <v>160</v>
      </c>
    </row>
    <row r="2" spans="1:5">
      <c r="A2" s="4" t="s">
        <v>162</v>
      </c>
    </row>
    <row r="3" spans="1:5" ht="15.5">
      <c r="A3" s="1" t="s">
        <v>13</v>
      </c>
    </row>
    <row r="6" spans="1:5" ht="21">
      <c r="A6" s="2" t="s">
        <v>120</v>
      </c>
    </row>
    <row r="7" spans="1:5" ht="31">
      <c r="A7" s="46" t="s">
        <v>2</v>
      </c>
      <c r="B7" s="47" t="s">
        <v>14</v>
      </c>
      <c r="C7" s="45" t="s">
        <v>39</v>
      </c>
    </row>
    <row r="8" spans="1:5" ht="15.5">
      <c r="A8" s="30" t="s">
        <v>138</v>
      </c>
      <c r="B8" s="25"/>
      <c r="C8" s="25"/>
    </row>
    <row r="9" spans="1:5" ht="14.25" customHeight="1">
      <c r="A9" s="95">
        <v>411</v>
      </c>
      <c r="B9" s="27" t="s">
        <v>121</v>
      </c>
      <c r="C9" s="57">
        <f>'1. HQLA'!E22</f>
        <v>0</v>
      </c>
    </row>
    <row r="10" spans="1:5">
      <c r="A10" s="97">
        <f t="shared" ref="A10:A15" si="0">A9+1</f>
        <v>412</v>
      </c>
      <c r="B10" s="27" t="s">
        <v>122</v>
      </c>
      <c r="C10" s="58">
        <f>C11+C12</f>
        <v>0</v>
      </c>
    </row>
    <row r="11" spans="1:5">
      <c r="A11" s="96">
        <f t="shared" si="0"/>
        <v>413</v>
      </c>
      <c r="B11" s="27" t="s">
        <v>123</v>
      </c>
      <c r="C11" s="58">
        <f>'1. HQLA'!E30</f>
        <v>0</v>
      </c>
    </row>
    <row r="12" spans="1:5">
      <c r="A12" s="97">
        <f t="shared" si="0"/>
        <v>414</v>
      </c>
      <c r="B12" s="27" t="s">
        <v>124</v>
      </c>
      <c r="C12" s="58">
        <f>'1. HQLA'!E34</f>
        <v>0</v>
      </c>
    </row>
    <row r="13" spans="1:5">
      <c r="A13" s="97">
        <f t="shared" si="0"/>
        <v>415</v>
      </c>
      <c r="B13" s="27" t="s">
        <v>31</v>
      </c>
      <c r="C13" s="58">
        <f>'1. HQLA'!E36</f>
        <v>0</v>
      </c>
    </row>
    <row r="14" spans="1:5">
      <c r="A14" s="97">
        <f t="shared" si="0"/>
        <v>416</v>
      </c>
      <c r="B14" s="27" t="s">
        <v>30</v>
      </c>
      <c r="C14" s="58">
        <f>'1. HQLA'!E37</f>
        <v>0</v>
      </c>
    </row>
    <row r="15" spans="1:5" ht="15.5">
      <c r="A15" s="94">
        <f t="shared" si="0"/>
        <v>417</v>
      </c>
      <c r="B15" s="28" t="s">
        <v>125</v>
      </c>
      <c r="C15" s="59">
        <f>C9+C10-C13-C14</f>
        <v>0</v>
      </c>
      <c r="E15" s="118"/>
    </row>
    <row r="16" spans="1:5" ht="15.5">
      <c r="A16" s="30" t="s">
        <v>139</v>
      </c>
      <c r="B16" s="25"/>
      <c r="C16" s="60"/>
    </row>
    <row r="17" spans="1:6">
      <c r="A17" s="95">
        <v>421</v>
      </c>
      <c r="B17" s="27" t="s">
        <v>126</v>
      </c>
      <c r="C17" s="57">
        <f>'2.Outflows'!E25</f>
        <v>0</v>
      </c>
    </row>
    <row r="18" spans="1:6">
      <c r="A18" s="97">
        <f>A17+1</f>
        <v>422</v>
      </c>
      <c r="B18" s="27" t="s">
        <v>127</v>
      </c>
      <c r="C18" s="58">
        <f>'2.Outflows'!E58</f>
        <v>0</v>
      </c>
    </row>
    <row r="19" spans="1:6">
      <c r="A19" s="96">
        <f t="shared" ref="A19:A25" si="1">A18+1</f>
        <v>423</v>
      </c>
      <c r="B19" s="27" t="s">
        <v>128</v>
      </c>
      <c r="C19" s="58">
        <f>'2.Outflows'!E69</f>
        <v>0</v>
      </c>
    </row>
    <row r="20" spans="1:6">
      <c r="A20" s="97">
        <f t="shared" si="1"/>
        <v>424</v>
      </c>
      <c r="B20" s="27" t="s">
        <v>269</v>
      </c>
      <c r="C20" s="58">
        <f>'2.Outflows'!E78</f>
        <v>0</v>
      </c>
    </row>
    <row r="21" spans="1:6">
      <c r="A21" s="97">
        <f t="shared" si="1"/>
        <v>425</v>
      </c>
      <c r="B21" s="27" t="s">
        <v>270</v>
      </c>
      <c r="C21" s="58">
        <f>'2.Outflows'!E80</f>
        <v>0</v>
      </c>
    </row>
    <row r="22" spans="1:6">
      <c r="A22" s="97">
        <f t="shared" si="1"/>
        <v>426</v>
      </c>
      <c r="B22" s="27" t="s">
        <v>145</v>
      </c>
      <c r="C22" s="58">
        <f>'2.Outflows'!E82</f>
        <v>0</v>
      </c>
    </row>
    <row r="23" spans="1:6">
      <c r="A23" s="97">
        <f t="shared" si="1"/>
        <v>427</v>
      </c>
      <c r="B23" s="27" t="s">
        <v>92</v>
      </c>
      <c r="C23" s="58">
        <f>'2.Outflows'!E92</f>
        <v>0</v>
      </c>
    </row>
    <row r="24" spans="1:6">
      <c r="A24" s="97">
        <f t="shared" si="1"/>
        <v>428</v>
      </c>
      <c r="B24" s="27" t="s">
        <v>93</v>
      </c>
      <c r="C24" s="58">
        <f>'2.Outflows'!E94</f>
        <v>0</v>
      </c>
    </row>
    <row r="25" spans="1:6" ht="15.5">
      <c r="A25" s="94">
        <f t="shared" si="1"/>
        <v>429</v>
      </c>
      <c r="B25" s="28" t="s">
        <v>131</v>
      </c>
      <c r="C25" s="59">
        <f>SUM(C17:C24)</f>
        <v>0</v>
      </c>
      <c r="E25" s="118"/>
      <c r="F25" s="72"/>
    </row>
    <row r="26" spans="1:6" ht="15.5">
      <c r="A26" s="30" t="s">
        <v>140</v>
      </c>
      <c r="B26" s="25"/>
      <c r="C26" s="60"/>
    </row>
    <row r="27" spans="1:6">
      <c r="A27" s="95">
        <v>431</v>
      </c>
      <c r="B27" s="27" t="s">
        <v>129</v>
      </c>
      <c r="C27" s="57">
        <f>'3.Inflows'!E17</f>
        <v>0</v>
      </c>
    </row>
    <row r="28" spans="1:6">
      <c r="A28" s="97">
        <f>A27+1</f>
        <v>432</v>
      </c>
      <c r="B28" s="27" t="s">
        <v>271</v>
      </c>
      <c r="C28" s="58">
        <f>'3.Inflows'!E20</f>
        <v>0</v>
      </c>
    </row>
    <row r="29" spans="1:6">
      <c r="A29" s="96">
        <f>A28+1</f>
        <v>433</v>
      </c>
      <c r="B29" s="27" t="s">
        <v>130</v>
      </c>
      <c r="C29" s="58">
        <f>'3.Inflows'!E28</f>
        <v>0</v>
      </c>
    </row>
    <row r="30" spans="1:6">
      <c r="A30" s="97">
        <f>A29+1</f>
        <v>434</v>
      </c>
      <c r="B30" s="27" t="s">
        <v>12</v>
      </c>
      <c r="C30" s="58">
        <f>'3.Inflows'!E32</f>
        <v>0</v>
      </c>
    </row>
    <row r="31" spans="1:6" ht="15.5">
      <c r="A31" s="94">
        <f>A30+1</f>
        <v>435</v>
      </c>
      <c r="B31" s="28" t="s">
        <v>132</v>
      </c>
      <c r="C31" s="59">
        <f>SUM(C27:C30)</f>
        <v>0</v>
      </c>
      <c r="E31" s="72"/>
    </row>
    <row r="32" spans="1:6" ht="15.5">
      <c r="A32" s="32" t="s">
        <v>141</v>
      </c>
      <c r="B32" s="56"/>
      <c r="C32" s="61">
        <f>C25-MIN(C31,0.75*C25)</f>
        <v>0</v>
      </c>
    </row>
    <row r="33" spans="1:3" ht="15.5">
      <c r="A33" s="54"/>
      <c r="B33" s="55"/>
      <c r="C33" s="62"/>
    </row>
    <row r="34" spans="1:3" ht="18.5">
      <c r="A34" s="110" t="s">
        <v>158</v>
      </c>
      <c r="B34" s="111"/>
      <c r="C34" s="117">
        <f>IFERROR(C15/C32,0)</f>
        <v>0</v>
      </c>
    </row>
  </sheetData>
  <sheetProtection algorithmName="SHA-512" hashValue="7C8DOMnqX5hFSyoF4/rrKgNan1bGQCz/QHiY+9V47Gu+XGa4vmQISChi++Yv5rrKwEMV0xWwe7yEEE1Tdk7j9A==" saltValue="eSlF6bHp6jfpHKhneX78kw==" spinCount="100000" sheet="1"/>
  <conditionalFormatting sqref="C34">
    <cfRule type="expression" dxfId="2" priority="1">
      <formula>$C$34&gt;1</formula>
    </cfRule>
    <cfRule type="expression" dxfId="1" priority="2">
      <formula>$C$34&lt;100</formula>
    </cfRule>
    <cfRule type="expression" dxfId="0" priority="3">
      <formula>$C$34&gt;=100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zoomScaleNormal="100" workbookViewId="0"/>
  </sheetViews>
  <sheetFormatPr defaultColWidth="9.1796875" defaultRowHeight="14.5"/>
  <cols>
    <col min="1" max="1" width="13.453125" style="4" customWidth="1"/>
    <col min="2" max="2" width="85.81640625" style="6" customWidth="1"/>
    <col min="3" max="3" width="16.1796875" style="5" customWidth="1"/>
    <col min="4" max="4" width="13" style="5" customWidth="1"/>
    <col min="5" max="5" width="13.26953125" style="5" customWidth="1"/>
    <col min="6" max="6" width="11.453125" style="5" bestFit="1" customWidth="1"/>
    <col min="7" max="16384" width="9.1796875" style="4"/>
  </cols>
  <sheetData>
    <row r="1" spans="1:6" s="5" customFormat="1" ht="23.5">
      <c r="A1" s="3" t="s">
        <v>161</v>
      </c>
      <c r="B1" s="6"/>
    </row>
    <row r="2" spans="1:6" s="5" customFormat="1" ht="55.5">
      <c r="A2" s="120" t="s">
        <v>208</v>
      </c>
      <c r="B2" s="6"/>
      <c r="C2" s="298" t="s">
        <v>203</v>
      </c>
      <c r="D2" s="303" t="s">
        <v>205</v>
      </c>
    </row>
    <row r="3" spans="1:6" s="5" customFormat="1">
      <c r="A3" s="4" t="s">
        <v>272</v>
      </c>
      <c r="B3" s="6"/>
    </row>
    <row r="4" spans="1:6" s="5" customFormat="1">
      <c r="A4" s="4" t="s">
        <v>135</v>
      </c>
      <c r="B4" s="6"/>
    </row>
    <row r="5" spans="1:6" s="5" customFormat="1" ht="15.5">
      <c r="A5" s="1" t="s">
        <v>13</v>
      </c>
      <c r="B5" s="6"/>
    </row>
    <row r="7" spans="1:6" s="5" customFormat="1" ht="21">
      <c r="A7" s="2" t="s">
        <v>0</v>
      </c>
      <c r="B7" s="6"/>
    </row>
    <row r="8" spans="1:6" s="5" customFormat="1">
      <c r="A8" s="4"/>
      <c r="B8" s="7"/>
      <c r="C8" s="8"/>
      <c r="D8" s="9"/>
      <c r="E8" s="9"/>
    </row>
    <row r="9" spans="1:6" s="5" customFormat="1" ht="62">
      <c r="A9" s="48" t="s">
        <v>2</v>
      </c>
      <c r="B9" s="49" t="s">
        <v>14</v>
      </c>
      <c r="C9" s="48" t="s">
        <v>207</v>
      </c>
      <c r="D9" s="48" t="s">
        <v>3</v>
      </c>
      <c r="E9" s="48" t="s">
        <v>21</v>
      </c>
      <c r="F9" s="48" t="s">
        <v>268</v>
      </c>
    </row>
    <row r="10" spans="1:6" s="5" customFormat="1" ht="15.5">
      <c r="A10" s="124"/>
      <c r="B10" s="35"/>
      <c r="C10" s="36"/>
      <c r="D10" s="36"/>
      <c r="E10" s="36"/>
      <c r="F10" s="48"/>
    </row>
    <row r="11" spans="1:6" s="5" customFormat="1" ht="15.5">
      <c r="A11" s="37" t="s">
        <v>1</v>
      </c>
      <c r="B11" s="35"/>
      <c r="C11" s="36"/>
      <c r="D11" s="36"/>
      <c r="E11" s="36"/>
      <c r="F11" s="147"/>
    </row>
    <row r="12" spans="1:6" s="5" customFormat="1">
      <c r="A12" s="132">
        <v>111</v>
      </c>
      <c r="B12" s="133" t="s">
        <v>159</v>
      </c>
      <c r="C12" s="64">
        <v>0</v>
      </c>
      <c r="D12" s="150">
        <v>1</v>
      </c>
      <c r="E12" s="325">
        <f>C12*D12</f>
        <v>0</v>
      </c>
      <c r="F12" s="258">
        <v>7.17</v>
      </c>
    </row>
    <row r="13" spans="1:6" s="5" customFormat="1">
      <c r="A13" s="132">
        <v>112</v>
      </c>
      <c r="B13" s="133" t="s">
        <v>173</v>
      </c>
      <c r="C13" s="269">
        <v>0</v>
      </c>
      <c r="D13" s="150">
        <v>1</v>
      </c>
      <c r="E13" s="326">
        <f>C13*D13</f>
        <v>0</v>
      </c>
      <c r="F13" s="258">
        <v>7.17</v>
      </c>
    </row>
    <row r="14" spans="1:6" s="5" customFormat="1">
      <c r="A14" s="135">
        <v>113</v>
      </c>
      <c r="B14" s="136" t="s">
        <v>142</v>
      </c>
      <c r="C14" s="269">
        <v>0</v>
      </c>
      <c r="D14" s="150">
        <v>1</v>
      </c>
      <c r="E14" s="326">
        <f>C14*D14</f>
        <v>0</v>
      </c>
      <c r="F14" s="258">
        <v>7.17</v>
      </c>
    </row>
    <row r="15" spans="1:6" s="5" customFormat="1">
      <c r="A15" s="135">
        <v>114</v>
      </c>
      <c r="B15" s="136" t="s">
        <v>143</v>
      </c>
      <c r="C15" s="269">
        <v>0</v>
      </c>
      <c r="D15" s="150">
        <v>1</v>
      </c>
      <c r="E15" s="326">
        <f>C15*D15</f>
        <v>0</v>
      </c>
      <c r="F15" s="258">
        <v>7.17</v>
      </c>
    </row>
    <row r="16" spans="1:6" s="5" customFormat="1">
      <c r="A16" s="135">
        <v>115</v>
      </c>
      <c r="B16" s="148" t="s">
        <v>172</v>
      </c>
      <c r="C16" s="276"/>
      <c r="D16" s="150"/>
      <c r="E16" s="325"/>
      <c r="F16" s="258">
        <v>7.17</v>
      </c>
    </row>
    <row r="17" spans="1:6" s="5" customFormat="1">
      <c r="A17" s="138">
        <v>1151</v>
      </c>
      <c r="B17" s="139" t="s">
        <v>22</v>
      </c>
      <c r="C17" s="66">
        <v>0</v>
      </c>
      <c r="D17" s="150">
        <v>1</v>
      </c>
      <c r="E17" s="325">
        <f>C17*D17</f>
        <v>0</v>
      </c>
      <c r="F17" s="258">
        <v>7.17</v>
      </c>
    </row>
    <row r="18" spans="1:6" s="5" customFormat="1">
      <c r="A18" s="138">
        <v>1152</v>
      </c>
      <c r="B18" s="139" t="s">
        <v>15</v>
      </c>
      <c r="C18" s="66">
        <v>0</v>
      </c>
      <c r="D18" s="150">
        <v>1</v>
      </c>
      <c r="E18" s="325">
        <f>C18*D18</f>
        <v>0</v>
      </c>
      <c r="F18" s="258">
        <v>7.17</v>
      </c>
    </row>
    <row r="19" spans="1:6" s="5" customFormat="1">
      <c r="A19" s="138">
        <v>1153</v>
      </c>
      <c r="B19" s="139" t="s">
        <v>16</v>
      </c>
      <c r="C19" s="66">
        <v>0</v>
      </c>
      <c r="D19" s="150">
        <v>1</v>
      </c>
      <c r="E19" s="325">
        <f>C19*D19</f>
        <v>0</v>
      </c>
      <c r="F19" s="258">
        <v>7.17</v>
      </c>
    </row>
    <row r="20" spans="1:6" s="5" customFormat="1">
      <c r="A20" s="138">
        <v>1154</v>
      </c>
      <c r="B20" s="139" t="s">
        <v>17</v>
      </c>
      <c r="C20" s="66">
        <v>0</v>
      </c>
      <c r="D20" s="150">
        <v>1</v>
      </c>
      <c r="E20" s="325">
        <f>C20*D20</f>
        <v>0</v>
      </c>
      <c r="F20" s="258">
        <v>7.17</v>
      </c>
    </row>
    <row r="21" spans="1:6" s="5" customFormat="1" ht="30" customHeight="1">
      <c r="A21" s="135">
        <v>116</v>
      </c>
      <c r="B21" s="141" t="s">
        <v>204</v>
      </c>
      <c r="C21" s="276"/>
      <c r="D21" s="151"/>
      <c r="E21" s="325"/>
      <c r="F21" s="258">
        <v>7.17</v>
      </c>
    </row>
    <row r="22" spans="1:6" s="5" customFormat="1" ht="42" customHeight="1">
      <c r="A22" s="143">
        <v>1161</v>
      </c>
      <c r="B22" s="144" t="s">
        <v>18</v>
      </c>
      <c r="C22" s="66">
        <v>0</v>
      </c>
      <c r="D22" s="150">
        <v>1</v>
      </c>
      <c r="E22" s="325">
        <f>C22*D22</f>
        <v>0</v>
      </c>
      <c r="F22" s="258">
        <v>7.17</v>
      </c>
    </row>
    <row r="23" spans="1:6" s="5" customFormat="1" ht="43.5">
      <c r="A23" s="143">
        <v>1162</v>
      </c>
      <c r="B23" s="144" t="s">
        <v>19</v>
      </c>
      <c r="C23" s="66">
        <v>0</v>
      </c>
      <c r="D23" s="150">
        <v>1</v>
      </c>
      <c r="E23" s="325">
        <f>C23*D23</f>
        <v>0</v>
      </c>
      <c r="F23" s="258">
        <v>7.17</v>
      </c>
    </row>
    <row r="24" spans="1:6" s="5" customFormat="1">
      <c r="A24" s="90">
        <v>117</v>
      </c>
      <c r="B24" s="38" t="s">
        <v>4</v>
      </c>
      <c r="C24" s="158">
        <f>SUM(C12:C15)+SUM(C17:C20)+SUM(C22:C23)</f>
        <v>0</v>
      </c>
      <c r="D24" s="152"/>
      <c r="E24" s="274">
        <f>SUM(E12:E15)+SUM(E17:E20)+SUM(E22:E23)</f>
        <v>0</v>
      </c>
      <c r="F24" s="258"/>
    </row>
    <row r="25" spans="1:6" s="5" customFormat="1">
      <c r="A25" s="89">
        <v>121</v>
      </c>
      <c r="B25" s="39" t="s">
        <v>23</v>
      </c>
      <c r="C25" s="287"/>
      <c r="D25" s="288"/>
      <c r="E25" s="327"/>
      <c r="F25" s="258"/>
    </row>
    <row r="26" spans="1:6" s="5" customFormat="1">
      <c r="A26" s="114">
        <v>1211</v>
      </c>
      <c r="B26" s="34" t="s">
        <v>24</v>
      </c>
      <c r="C26" s="66">
        <v>0</v>
      </c>
      <c r="D26" s="290">
        <v>0.85</v>
      </c>
      <c r="E26" s="325">
        <f>C26*D26</f>
        <v>0</v>
      </c>
      <c r="F26" s="258">
        <v>7.21</v>
      </c>
    </row>
    <row r="27" spans="1:6" s="5" customFormat="1">
      <c r="A27" s="114">
        <f>A26+1</f>
        <v>1212</v>
      </c>
      <c r="B27" s="34" t="s">
        <v>11</v>
      </c>
      <c r="C27" s="66">
        <v>0</v>
      </c>
      <c r="D27" s="290">
        <v>0.85</v>
      </c>
      <c r="E27" s="325">
        <f>C27*D27</f>
        <v>0</v>
      </c>
      <c r="F27" s="258">
        <v>7.21</v>
      </c>
    </row>
    <row r="28" spans="1:6" s="5" customFormat="1">
      <c r="A28" s="114">
        <f>A27+1</f>
        <v>1213</v>
      </c>
      <c r="B28" s="34" t="s">
        <v>25</v>
      </c>
      <c r="C28" s="66">
        <v>0</v>
      </c>
      <c r="D28" s="290">
        <v>0.85</v>
      </c>
      <c r="E28" s="325">
        <f>C28*D28</f>
        <v>0</v>
      </c>
      <c r="F28" s="258">
        <v>7.21</v>
      </c>
    </row>
    <row r="29" spans="1:6" s="5" customFormat="1">
      <c r="A29" s="114">
        <f>A28+1</f>
        <v>1214</v>
      </c>
      <c r="B29" s="34" t="s">
        <v>26</v>
      </c>
      <c r="C29" s="66">
        <v>0</v>
      </c>
      <c r="D29" s="290">
        <v>0.85</v>
      </c>
      <c r="E29" s="325">
        <f>C29*D29</f>
        <v>0</v>
      </c>
      <c r="F29" s="258">
        <v>7.21</v>
      </c>
    </row>
    <row r="30" spans="1:6" s="5" customFormat="1">
      <c r="A30" s="89">
        <f>A25+1</f>
        <v>122</v>
      </c>
      <c r="B30" s="33" t="s">
        <v>27</v>
      </c>
      <c r="C30" s="66">
        <v>0</v>
      </c>
      <c r="D30" s="290">
        <v>0.85</v>
      </c>
      <c r="E30" s="325">
        <f>C30*D30</f>
        <v>0</v>
      </c>
      <c r="F30" s="258">
        <v>7.21</v>
      </c>
    </row>
    <row r="31" spans="1:6" s="5" customFormat="1">
      <c r="A31" s="116">
        <f>A30+1</f>
        <v>123</v>
      </c>
      <c r="B31" s="38" t="s">
        <v>6</v>
      </c>
      <c r="C31" s="158">
        <f>SUM(C26:C30)</f>
        <v>0</v>
      </c>
      <c r="D31" s="152"/>
      <c r="E31" s="274">
        <f>SUM(E26:E30)</f>
        <v>0</v>
      </c>
      <c r="F31" s="258">
        <v>7.21</v>
      </c>
    </row>
    <row r="32" spans="1:6" ht="15.5">
      <c r="A32" s="40" t="s">
        <v>7</v>
      </c>
      <c r="B32" s="35"/>
      <c r="C32" s="280"/>
      <c r="D32" s="153"/>
      <c r="E32" s="291"/>
      <c r="F32" s="258"/>
    </row>
    <row r="33" spans="1:6">
      <c r="A33" s="91">
        <v>131</v>
      </c>
      <c r="B33" s="39" t="s">
        <v>28</v>
      </c>
      <c r="C33" s="70">
        <v>0</v>
      </c>
      <c r="D33" s="292">
        <v>0.5</v>
      </c>
      <c r="E33" s="328">
        <f>C33*D33</f>
        <v>0</v>
      </c>
      <c r="F33" s="258">
        <v>7.23</v>
      </c>
    </row>
    <row r="34" spans="1:6">
      <c r="A34" s="89">
        <f>A33+1</f>
        <v>132</v>
      </c>
      <c r="B34" s="33" t="s">
        <v>8</v>
      </c>
      <c r="C34" s="66">
        <v>0</v>
      </c>
      <c r="D34" s="293">
        <v>0.5</v>
      </c>
      <c r="E34" s="325">
        <f>C34*D34</f>
        <v>0</v>
      </c>
      <c r="F34" s="258">
        <v>7.23</v>
      </c>
    </row>
    <row r="35" spans="1:6">
      <c r="A35" s="116">
        <f>A34+1</f>
        <v>133</v>
      </c>
      <c r="B35" s="38" t="s">
        <v>29</v>
      </c>
      <c r="C35" s="158">
        <f>SUM(C33:C34)</f>
        <v>0</v>
      </c>
      <c r="D35" s="152"/>
      <c r="E35" s="274">
        <f>SUM(E33:E34)</f>
        <v>0</v>
      </c>
      <c r="F35" s="258"/>
    </row>
    <row r="36" spans="1:6" ht="15.5">
      <c r="A36" s="40" t="s">
        <v>133</v>
      </c>
      <c r="B36" s="35"/>
      <c r="C36" s="280"/>
      <c r="D36" s="157"/>
      <c r="E36" s="294"/>
      <c r="F36" s="258"/>
    </row>
    <row r="37" spans="1:6">
      <c r="A37" s="92">
        <v>141</v>
      </c>
      <c r="B37" s="357" t="s">
        <v>31</v>
      </c>
      <c r="C37" s="357"/>
      <c r="D37" s="357"/>
      <c r="E37" s="325">
        <f>MAX(E35-15/85*(E24+E31),E35-15/60*E24,0)</f>
        <v>0</v>
      </c>
      <c r="F37" s="258">
        <v>7.14</v>
      </c>
    </row>
    <row r="38" spans="1:6">
      <c r="A38" s="93">
        <f>A37+1</f>
        <v>142</v>
      </c>
      <c r="B38" s="358" t="s">
        <v>30</v>
      </c>
      <c r="C38" s="358"/>
      <c r="D38" s="358"/>
      <c r="E38" s="325">
        <f>MAX((E31+E35-2/3*E24),(E35-15/85*(E24+E31)),0)</f>
        <v>0</v>
      </c>
      <c r="F38" s="258">
        <v>7.14</v>
      </c>
    </row>
    <row r="39" spans="1:6" ht="15.5">
      <c r="A39" s="94">
        <f>A38+1</f>
        <v>143</v>
      </c>
      <c r="B39" s="28" t="s">
        <v>134</v>
      </c>
      <c r="C39" s="29"/>
      <c r="D39" s="29"/>
      <c r="E39" s="88">
        <f>E24+E31+E35-E37-E38</f>
        <v>0</v>
      </c>
      <c r="F39" s="258"/>
    </row>
    <row r="40" spans="1:6">
      <c r="A40" s="10"/>
      <c r="B40" s="11"/>
      <c r="C40" s="12"/>
      <c r="D40" s="11"/>
      <c r="E40" s="11"/>
    </row>
    <row r="41" spans="1:6">
      <c r="A41" s="5"/>
    </row>
    <row r="42" spans="1:6">
      <c r="A42" s="5"/>
    </row>
    <row r="43" spans="1:6">
      <c r="A43" s="5"/>
    </row>
    <row r="44" spans="1:6">
      <c r="A44" s="5"/>
    </row>
    <row r="45" spans="1:6">
      <c r="A45" s="5"/>
    </row>
    <row r="46" spans="1:6">
      <c r="A46" s="5"/>
    </row>
    <row r="47" spans="1:6">
      <c r="A47" s="5"/>
    </row>
    <row r="48" spans="1:6">
      <c r="A48" s="5"/>
    </row>
    <row r="49" spans="1:6" s="6" customFormat="1">
      <c r="A49" s="5"/>
      <c r="C49" s="5"/>
      <c r="D49" s="5"/>
      <c r="E49" s="5"/>
      <c r="F49" s="5"/>
    </row>
    <row r="50" spans="1:6" s="6" customFormat="1">
      <c r="A50" s="5"/>
      <c r="C50" s="5"/>
      <c r="D50" s="5"/>
      <c r="E50" s="5"/>
      <c r="F50" s="5"/>
    </row>
    <row r="51" spans="1:6" s="6" customFormat="1">
      <c r="A51" s="5"/>
      <c r="C51" s="5"/>
      <c r="D51" s="5"/>
      <c r="E51" s="5"/>
      <c r="F51" s="5"/>
    </row>
    <row r="52" spans="1:6" s="6" customFormat="1">
      <c r="A52" s="5"/>
      <c r="C52" s="5"/>
      <c r="D52" s="5"/>
      <c r="E52" s="5"/>
      <c r="F52" s="5"/>
    </row>
    <row r="53" spans="1:6" s="6" customFormat="1">
      <c r="A53" s="5"/>
      <c r="C53" s="5"/>
      <c r="D53" s="5"/>
      <c r="E53" s="5"/>
      <c r="F53" s="5"/>
    </row>
    <row r="54" spans="1:6" s="6" customFormat="1">
      <c r="A54" s="5"/>
      <c r="C54" s="5"/>
      <c r="D54" s="5"/>
      <c r="E54" s="5"/>
      <c r="F54" s="5"/>
    </row>
    <row r="55" spans="1:6" s="6" customFormat="1">
      <c r="A55" s="5"/>
      <c r="C55" s="5"/>
      <c r="D55" s="5"/>
      <c r="E55" s="5"/>
      <c r="F55" s="5"/>
    </row>
    <row r="56" spans="1:6" s="6" customFormat="1">
      <c r="A56" s="5"/>
      <c r="C56" s="5"/>
      <c r="D56" s="5"/>
      <c r="E56" s="5"/>
      <c r="F56" s="5"/>
    </row>
    <row r="57" spans="1:6" s="6" customFormat="1">
      <c r="A57" s="5"/>
      <c r="C57" s="5"/>
      <c r="D57" s="5"/>
      <c r="E57" s="5"/>
      <c r="F57" s="5"/>
    </row>
    <row r="58" spans="1:6" s="6" customFormat="1">
      <c r="A58" s="5"/>
      <c r="C58" s="5"/>
      <c r="D58" s="5"/>
      <c r="E58" s="5"/>
      <c r="F58" s="5"/>
    </row>
    <row r="59" spans="1:6" s="6" customFormat="1">
      <c r="A59" s="5"/>
      <c r="C59" s="5"/>
      <c r="D59" s="5"/>
      <c r="E59" s="5"/>
      <c r="F59" s="5"/>
    </row>
    <row r="60" spans="1:6" s="6" customFormat="1">
      <c r="A60" s="5"/>
      <c r="C60" s="5"/>
      <c r="D60" s="5"/>
      <c r="E60" s="5"/>
      <c r="F60" s="5"/>
    </row>
    <row r="61" spans="1:6" s="6" customFormat="1">
      <c r="A61" s="5"/>
      <c r="C61" s="5"/>
      <c r="D61" s="5"/>
      <c r="E61" s="5"/>
      <c r="F61" s="5"/>
    </row>
    <row r="62" spans="1:6" s="6" customFormat="1">
      <c r="A62" s="5"/>
      <c r="C62" s="5"/>
      <c r="D62" s="5"/>
      <c r="E62" s="5"/>
      <c r="F62" s="5"/>
    </row>
    <row r="63" spans="1:6" s="6" customFormat="1">
      <c r="A63" s="5"/>
      <c r="C63" s="5"/>
      <c r="D63" s="5"/>
      <c r="E63" s="5"/>
      <c r="F63" s="5"/>
    </row>
    <row r="64" spans="1:6" s="6" customFormat="1">
      <c r="A64" s="5"/>
      <c r="C64" s="5"/>
      <c r="D64" s="5"/>
      <c r="E64" s="5"/>
      <c r="F64" s="5"/>
    </row>
    <row r="65" spans="1:6" s="6" customFormat="1">
      <c r="A65" s="5"/>
      <c r="C65" s="5"/>
      <c r="D65" s="5"/>
      <c r="E65" s="5"/>
      <c r="F65" s="5"/>
    </row>
    <row r="66" spans="1:6" s="6" customFormat="1">
      <c r="A66" s="5"/>
      <c r="C66" s="5"/>
      <c r="D66" s="5"/>
      <c r="E66" s="5"/>
      <c r="F66" s="5"/>
    </row>
    <row r="67" spans="1:6" s="6" customFormat="1">
      <c r="A67" s="5"/>
      <c r="C67" s="5"/>
      <c r="D67" s="5"/>
      <c r="E67" s="5"/>
      <c r="F67" s="5"/>
    </row>
    <row r="68" spans="1:6" s="6" customFormat="1">
      <c r="A68" s="5"/>
      <c r="C68" s="5"/>
      <c r="D68" s="5"/>
      <c r="E68" s="5"/>
      <c r="F68" s="5"/>
    </row>
    <row r="69" spans="1:6" s="6" customFormat="1">
      <c r="A69" s="5"/>
      <c r="C69" s="5"/>
      <c r="D69" s="5"/>
      <c r="E69" s="5"/>
      <c r="F69" s="5"/>
    </row>
    <row r="70" spans="1:6" s="6" customFormat="1">
      <c r="A70" s="5"/>
      <c r="C70" s="5"/>
      <c r="D70" s="5"/>
      <c r="E70" s="5"/>
      <c r="F70" s="5"/>
    </row>
    <row r="71" spans="1:6" s="6" customFormat="1">
      <c r="A71" s="5"/>
      <c r="C71" s="5"/>
      <c r="D71" s="5"/>
      <c r="E71" s="5"/>
      <c r="F71" s="5"/>
    </row>
    <row r="72" spans="1:6" s="6" customFormat="1">
      <c r="A72" s="5"/>
      <c r="C72" s="5"/>
      <c r="D72" s="5"/>
      <c r="E72" s="5"/>
      <c r="F72" s="5"/>
    </row>
    <row r="73" spans="1:6" s="6" customFormat="1">
      <c r="A73" s="5"/>
      <c r="C73" s="5"/>
      <c r="D73" s="5"/>
      <c r="E73" s="5"/>
      <c r="F73" s="5"/>
    </row>
    <row r="74" spans="1:6" s="6" customFormat="1">
      <c r="A74" s="5"/>
      <c r="C74" s="5"/>
      <c r="D74" s="5"/>
      <c r="E74" s="5"/>
      <c r="F74" s="5"/>
    </row>
    <row r="75" spans="1:6" s="6" customFormat="1">
      <c r="A75" s="5"/>
      <c r="C75" s="5"/>
      <c r="D75" s="5"/>
      <c r="E75" s="5"/>
      <c r="F75" s="5"/>
    </row>
    <row r="76" spans="1:6" s="6" customFormat="1">
      <c r="A76" s="5"/>
      <c r="C76" s="5"/>
      <c r="D76" s="5"/>
      <c r="E76" s="5"/>
      <c r="F76" s="5"/>
    </row>
    <row r="77" spans="1:6" s="6" customFormat="1">
      <c r="A77" s="5"/>
      <c r="C77" s="5"/>
      <c r="D77" s="5"/>
      <c r="E77" s="5"/>
      <c r="F77" s="5"/>
    </row>
    <row r="78" spans="1:6" s="6" customFormat="1">
      <c r="A78" s="5"/>
      <c r="C78" s="5"/>
      <c r="D78" s="5"/>
      <c r="E78" s="5"/>
      <c r="F78" s="5"/>
    </row>
    <row r="79" spans="1:6" s="6" customFormat="1">
      <c r="A79" s="5"/>
      <c r="C79" s="5"/>
      <c r="D79" s="5"/>
      <c r="E79" s="5"/>
      <c r="F79" s="5"/>
    </row>
    <row r="80" spans="1:6" s="6" customFormat="1">
      <c r="A80" s="5"/>
      <c r="C80" s="5"/>
      <c r="D80" s="5"/>
      <c r="E80" s="5"/>
      <c r="F80" s="5"/>
    </row>
    <row r="81" spans="1:6" s="6" customFormat="1">
      <c r="A81" s="5"/>
      <c r="C81" s="5"/>
      <c r="D81" s="5"/>
      <c r="E81" s="5"/>
      <c r="F81" s="5"/>
    </row>
    <row r="82" spans="1:6" s="6" customFormat="1">
      <c r="A82" s="5"/>
      <c r="C82" s="5"/>
      <c r="D82" s="5"/>
      <c r="E82" s="5"/>
      <c r="F82" s="5"/>
    </row>
    <row r="83" spans="1:6" s="6" customFormat="1">
      <c r="A83" s="5"/>
      <c r="C83" s="5"/>
      <c r="D83" s="5"/>
      <c r="E83" s="5"/>
      <c r="F83" s="5"/>
    </row>
    <row r="84" spans="1:6" s="6" customFormat="1">
      <c r="A84" s="5"/>
      <c r="C84" s="5"/>
      <c r="D84" s="5"/>
      <c r="E84" s="5"/>
      <c r="F84" s="5"/>
    </row>
    <row r="85" spans="1:6" s="6" customFormat="1">
      <c r="A85" s="5"/>
      <c r="C85" s="5"/>
      <c r="D85" s="5"/>
      <c r="E85" s="5"/>
      <c r="F85" s="5"/>
    </row>
    <row r="86" spans="1:6" s="6" customFormat="1">
      <c r="A86" s="5"/>
      <c r="C86" s="5"/>
      <c r="D86" s="5"/>
      <c r="E86" s="5"/>
      <c r="F86" s="5"/>
    </row>
    <row r="87" spans="1:6" s="6" customFormat="1">
      <c r="A87" s="5"/>
      <c r="C87" s="5"/>
      <c r="D87" s="5"/>
      <c r="E87" s="5"/>
      <c r="F87" s="5"/>
    </row>
    <row r="88" spans="1:6" s="6" customFormat="1">
      <c r="A88" s="5"/>
      <c r="C88" s="5"/>
      <c r="D88" s="5"/>
      <c r="E88" s="5"/>
      <c r="F88" s="5"/>
    </row>
    <row r="89" spans="1:6" s="6" customFormat="1">
      <c r="A89" s="5"/>
      <c r="C89" s="5"/>
      <c r="D89" s="5"/>
      <c r="E89" s="5"/>
      <c r="F89" s="5"/>
    </row>
    <row r="90" spans="1:6" s="6" customFormat="1">
      <c r="A90" s="5"/>
      <c r="C90" s="5"/>
      <c r="D90" s="5"/>
      <c r="E90" s="5"/>
      <c r="F90" s="5"/>
    </row>
    <row r="91" spans="1:6" s="6" customFormat="1">
      <c r="A91" s="5"/>
      <c r="C91" s="5"/>
      <c r="D91" s="5"/>
      <c r="E91" s="5"/>
      <c r="F91" s="5"/>
    </row>
    <row r="92" spans="1:6" s="6" customFormat="1">
      <c r="A92" s="5"/>
      <c r="C92" s="5"/>
      <c r="D92" s="5"/>
      <c r="E92" s="5"/>
      <c r="F92" s="5"/>
    </row>
    <row r="93" spans="1:6" s="6" customFormat="1">
      <c r="A93" s="5"/>
      <c r="C93" s="5"/>
      <c r="D93" s="5"/>
      <c r="E93" s="5"/>
      <c r="F93" s="5"/>
    </row>
    <row r="94" spans="1:6" s="6" customFormat="1">
      <c r="A94" s="5"/>
      <c r="C94" s="5"/>
      <c r="D94" s="5"/>
      <c r="E94" s="5"/>
      <c r="F94" s="5"/>
    </row>
    <row r="95" spans="1:6" s="6" customFormat="1">
      <c r="A95" s="5"/>
      <c r="C95" s="5"/>
      <c r="D95" s="5"/>
      <c r="E95" s="5"/>
      <c r="F95" s="5"/>
    </row>
    <row r="96" spans="1:6" s="6" customFormat="1">
      <c r="A96" s="5"/>
      <c r="C96" s="5"/>
      <c r="D96" s="5"/>
      <c r="E96" s="5"/>
      <c r="F96" s="5"/>
    </row>
    <row r="97" spans="1:6" s="6" customFormat="1">
      <c r="A97" s="5"/>
      <c r="C97" s="5"/>
      <c r="D97" s="5"/>
      <c r="E97" s="5"/>
      <c r="F97" s="5"/>
    </row>
    <row r="98" spans="1:6" s="6" customFormat="1">
      <c r="A98" s="5"/>
      <c r="C98" s="5"/>
      <c r="D98" s="5"/>
      <c r="E98" s="5"/>
      <c r="F98" s="5"/>
    </row>
    <row r="99" spans="1:6" s="6" customFormat="1">
      <c r="A99" s="5"/>
      <c r="C99" s="5"/>
      <c r="D99" s="5"/>
      <c r="E99" s="5"/>
      <c r="F99" s="5"/>
    </row>
    <row r="100" spans="1:6" s="6" customFormat="1">
      <c r="A100" s="5"/>
      <c r="C100" s="5"/>
      <c r="D100" s="5"/>
      <c r="E100" s="5"/>
      <c r="F100" s="5"/>
    </row>
    <row r="101" spans="1:6" s="6" customFormat="1">
      <c r="A101" s="5"/>
      <c r="C101" s="5"/>
      <c r="D101" s="5"/>
      <c r="E101" s="5"/>
      <c r="F101" s="5"/>
    </row>
    <row r="102" spans="1:6" s="6" customFormat="1">
      <c r="A102" s="5"/>
      <c r="C102" s="5"/>
      <c r="D102" s="5"/>
      <c r="E102" s="5"/>
      <c r="F102" s="5"/>
    </row>
    <row r="103" spans="1:6" s="6" customFormat="1">
      <c r="A103" s="5"/>
      <c r="C103" s="5"/>
      <c r="D103" s="5"/>
      <c r="E103" s="5"/>
      <c r="F103" s="5"/>
    </row>
    <row r="104" spans="1:6" s="6" customFormat="1">
      <c r="A104" s="5"/>
      <c r="C104" s="5"/>
      <c r="D104" s="5"/>
      <c r="E104" s="5"/>
      <c r="F104" s="5"/>
    </row>
    <row r="105" spans="1:6" s="6" customFormat="1">
      <c r="A105" s="5"/>
      <c r="C105" s="5"/>
      <c r="D105" s="5"/>
      <c r="E105" s="5"/>
      <c r="F105" s="5"/>
    </row>
    <row r="106" spans="1:6" s="6" customFormat="1">
      <c r="A106" s="5"/>
      <c r="C106" s="5"/>
      <c r="D106" s="5"/>
      <c r="E106" s="5"/>
      <c r="F106" s="5"/>
    </row>
    <row r="107" spans="1:6" s="6" customFormat="1">
      <c r="A107" s="5"/>
      <c r="C107" s="5"/>
      <c r="D107" s="5"/>
      <c r="E107" s="5"/>
      <c r="F107" s="5"/>
    </row>
    <row r="108" spans="1:6" s="6" customFormat="1">
      <c r="A108" s="5"/>
      <c r="C108" s="5"/>
      <c r="D108" s="5"/>
      <c r="E108" s="5"/>
      <c r="F108" s="5"/>
    </row>
    <row r="109" spans="1:6" s="6" customFormat="1">
      <c r="A109" s="5"/>
      <c r="C109" s="5"/>
      <c r="D109" s="5"/>
      <c r="E109" s="5"/>
      <c r="F109" s="5"/>
    </row>
    <row r="110" spans="1:6" s="6" customFormat="1">
      <c r="A110" s="5"/>
      <c r="C110" s="5"/>
      <c r="D110" s="5"/>
      <c r="E110" s="5"/>
      <c r="F110" s="5"/>
    </row>
    <row r="111" spans="1:6" s="6" customFormat="1">
      <c r="A111" s="5"/>
      <c r="C111" s="5"/>
      <c r="D111" s="5"/>
      <c r="E111" s="5"/>
      <c r="F111" s="5"/>
    </row>
    <row r="112" spans="1:6" s="6" customFormat="1">
      <c r="A112" s="5"/>
      <c r="C112" s="5"/>
      <c r="D112" s="5"/>
      <c r="E112" s="5"/>
      <c r="F112" s="5"/>
    </row>
    <row r="113" spans="1:6" s="6" customFormat="1">
      <c r="A113" s="5"/>
      <c r="C113" s="5"/>
      <c r="D113" s="5"/>
      <c r="E113" s="5"/>
      <c r="F113" s="5"/>
    </row>
    <row r="114" spans="1:6" s="6" customFormat="1">
      <c r="A114" s="5"/>
      <c r="C114" s="5"/>
      <c r="D114" s="5"/>
      <c r="E114" s="5"/>
      <c r="F114" s="5"/>
    </row>
    <row r="115" spans="1:6" s="6" customFormat="1">
      <c r="A115" s="5"/>
      <c r="C115" s="5"/>
      <c r="D115" s="5"/>
      <c r="E115" s="5"/>
      <c r="F115" s="5"/>
    </row>
    <row r="116" spans="1:6" s="6" customFormat="1">
      <c r="A116" s="5"/>
      <c r="C116" s="5"/>
      <c r="D116" s="5"/>
      <c r="E116" s="5"/>
      <c r="F116" s="5"/>
    </row>
    <row r="117" spans="1:6" s="6" customFormat="1">
      <c r="A117" s="5"/>
      <c r="C117" s="5"/>
      <c r="D117" s="5"/>
      <c r="E117" s="5"/>
      <c r="F117" s="5"/>
    </row>
    <row r="118" spans="1:6" s="6" customFormat="1">
      <c r="A118" s="5"/>
      <c r="C118" s="5"/>
      <c r="D118" s="5"/>
      <c r="E118" s="5"/>
      <c r="F118" s="5"/>
    </row>
    <row r="119" spans="1:6" s="6" customFormat="1">
      <c r="A119" s="5"/>
      <c r="C119" s="5"/>
      <c r="D119" s="5"/>
      <c r="E119" s="5"/>
      <c r="F119" s="5"/>
    </row>
    <row r="120" spans="1:6" s="6" customFormat="1">
      <c r="A120" s="5"/>
      <c r="C120" s="5"/>
      <c r="D120" s="5"/>
      <c r="E120" s="5"/>
      <c r="F120" s="5"/>
    </row>
    <row r="121" spans="1:6" s="6" customFormat="1">
      <c r="A121" s="5"/>
      <c r="C121" s="5"/>
      <c r="D121" s="5"/>
      <c r="E121" s="5"/>
      <c r="F121" s="5"/>
    </row>
    <row r="122" spans="1:6" s="6" customFormat="1">
      <c r="A122" s="5"/>
      <c r="C122" s="5"/>
      <c r="D122" s="5"/>
      <c r="E122" s="5"/>
      <c r="F122" s="5"/>
    </row>
    <row r="123" spans="1:6" s="6" customFormat="1">
      <c r="A123" s="5"/>
      <c r="C123" s="5"/>
      <c r="D123" s="5"/>
      <c r="E123" s="5"/>
      <c r="F123" s="5"/>
    </row>
    <row r="124" spans="1:6" s="6" customFormat="1">
      <c r="A124" s="5"/>
      <c r="C124" s="5"/>
      <c r="D124" s="5"/>
      <c r="E124" s="5"/>
      <c r="F124" s="5"/>
    </row>
    <row r="125" spans="1:6" s="6" customFormat="1">
      <c r="A125" s="5"/>
      <c r="C125" s="5"/>
      <c r="D125" s="5"/>
      <c r="E125" s="5"/>
      <c r="F125" s="5"/>
    </row>
    <row r="126" spans="1:6" s="6" customFormat="1">
      <c r="A126" s="5"/>
      <c r="C126" s="5"/>
      <c r="D126" s="5"/>
      <c r="E126" s="5"/>
      <c r="F126" s="5"/>
    </row>
    <row r="127" spans="1:6" s="6" customFormat="1">
      <c r="A127" s="5"/>
      <c r="C127" s="5"/>
      <c r="D127" s="5"/>
      <c r="E127" s="5"/>
      <c r="F127" s="5"/>
    </row>
    <row r="128" spans="1:6" s="6" customFormat="1">
      <c r="A128" s="5"/>
      <c r="C128" s="5"/>
      <c r="D128" s="5"/>
      <c r="E128" s="5"/>
      <c r="F128" s="5"/>
    </row>
    <row r="129" spans="1:6" s="6" customFormat="1">
      <c r="A129" s="5"/>
      <c r="C129" s="5"/>
      <c r="D129" s="5"/>
      <c r="E129" s="5"/>
      <c r="F129" s="5"/>
    </row>
    <row r="130" spans="1:6" s="6" customFormat="1">
      <c r="A130" s="5"/>
      <c r="C130" s="5"/>
      <c r="D130" s="5"/>
      <c r="E130" s="5"/>
      <c r="F130" s="5"/>
    </row>
    <row r="131" spans="1:6" s="6" customFormat="1">
      <c r="A131" s="5"/>
      <c r="C131" s="5"/>
      <c r="D131" s="5"/>
      <c r="E131" s="5"/>
      <c r="F131" s="5"/>
    </row>
    <row r="132" spans="1:6" s="6" customFormat="1">
      <c r="A132" s="5"/>
      <c r="C132" s="5"/>
      <c r="D132" s="5"/>
      <c r="E132" s="5"/>
      <c r="F132" s="5"/>
    </row>
    <row r="133" spans="1:6" s="6" customFormat="1">
      <c r="A133" s="5"/>
      <c r="C133" s="5"/>
      <c r="D133" s="5"/>
      <c r="E133" s="5"/>
      <c r="F133" s="5"/>
    </row>
    <row r="134" spans="1:6" s="6" customFormat="1">
      <c r="A134" s="5"/>
      <c r="C134" s="5"/>
      <c r="D134" s="5"/>
      <c r="E134" s="5"/>
      <c r="F134" s="5"/>
    </row>
    <row r="135" spans="1:6" s="6" customFormat="1">
      <c r="A135" s="5"/>
      <c r="C135" s="5"/>
      <c r="D135" s="5"/>
      <c r="E135" s="5"/>
      <c r="F135" s="5"/>
    </row>
    <row r="136" spans="1:6" s="6" customFormat="1">
      <c r="A136" s="5"/>
      <c r="C136" s="5"/>
      <c r="D136" s="5"/>
      <c r="E136" s="5"/>
      <c r="F136" s="5"/>
    </row>
    <row r="137" spans="1:6" s="6" customFormat="1">
      <c r="A137" s="5"/>
      <c r="C137" s="5"/>
      <c r="D137" s="5"/>
      <c r="E137" s="5"/>
      <c r="F137" s="5"/>
    </row>
    <row r="138" spans="1:6" s="6" customFormat="1">
      <c r="A138" s="5"/>
      <c r="C138" s="5"/>
      <c r="D138" s="5"/>
      <c r="E138" s="5"/>
      <c r="F138" s="5"/>
    </row>
    <row r="139" spans="1:6" s="6" customFormat="1">
      <c r="A139" s="5"/>
      <c r="C139" s="5"/>
      <c r="D139" s="5"/>
      <c r="E139" s="5"/>
      <c r="F139" s="5"/>
    </row>
    <row r="140" spans="1:6" s="6" customFormat="1">
      <c r="A140" s="5"/>
      <c r="C140" s="5"/>
      <c r="D140" s="5"/>
      <c r="E140" s="5"/>
      <c r="F140" s="5"/>
    </row>
    <row r="141" spans="1:6" s="6" customFormat="1">
      <c r="A141" s="5"/>
      <c r="C141" s="5"/>
      <c r="D141" s="5"/>
      <c r="E141" s="5"/>
      <c r="F141" s="5"/>
    </row>
    <row r="142" spans="1:6" s="6" customFormat="1">
      <c r="A142" s="5"/>
      <c r="C142" s="5"/>
      <c r="D142" s="5"/>
      <c r="E142" s="5"/>
      <c r="F142" s="5"/>
    </row>
    <row r="143" spans="1:6" s="6" customFormat="1">
      <c r="A143" s="5"/>
      <c r="C143" s="5"/>
      <c r="D143" s="5"/>
      <c r="E143" s="5"/>
      <c r="F143" s="5"/>
    </row>
    <row r="144" spans="1:6" s="6" customFormat="1">
      <c r="A144" s="5"/>
      <c r="C144" s="5"/>
      <c r="D144" s="5"/>
      <c r="E144" s="5"/>
      <c r="F144" s="5"/>
    </row>
    <row r="145" spans="1:6" s="6" customFormat="1">
      <c r="A145" s="5"/>
      <c r="C145" s="5"/>
      <c r="D145" s="5"/>
      <c r="E145" s="5"/>
      <c r="F145" s="5"/>
    </row>
    <row r="146" spans="1:6" s="6" customFormat="1">
      <c r="A146" s="5"/>
      <c r="C146" s="5"/>
      <c r="D146" s="5"/>
      <c r="E146" s="5"/>
      <c r="F146" s="5"/>
    </row>
    <row r="147" spans="1:6" s="6" customFormat="1">
      <c r="A147" s="5"/>
      <c r="C147" s="5"/>
      <c r="D147" s="5"/>
      <c r="E147" s="5"/>
      <c r="F147" s="5"/>
    </row>
    <row r="148" spans="1:6" s="6" customFormat="1">
      <c r="A148" s="5"/>
      <c r="C148" s="5"/>
      <c r="D148" s="5"/>
      <c r="E148" s="5"/>
      <c r="F148" s="5"/>
    </row>
    <row r="149" spans="1:6" s="6" customFormat="1">
      <c r="A149" s="5"/>
      <c r="C149" s="5"/>
      <c r="D149" s="5"/>
      <c r="E149" s="5"/>
      <c r="F149" s="5"/>
    </row>
    <row r="150" spans="1:6" s="6" customFormat="1">
      <c r="A150" s="5"/>
      <c r="C150" s="5"/>
      <c r="D150" s="5"/>
      <c r="E150" s="5"/>
      <c r="F150" s="5"/>
    </row>
    <row r="151" spans="1:6" s="6" customFormat="1">
      <c r="A151" s="5"/>
      <c r="C151" s="5"/>
      <c r="D151" s="5"/>
      <c r="E151" s="5"/>
      <c r="F151" s="5"/>
    </row>
    <row r="152" spans="1:6" s="6" customFormat="1">
      <c r="A152" s="5"/>
      <c r="C152" s="5"/>
      <c r="D152" s="5"/>
      <c r="E152" s="5"/>
      <c r="F152" s="5"/>
    </row>
    <row r="153" spans="1:6" s="6" customFormat="1">
      <c r="A153" s="5"/>
      <c r="C153" s="5"/>
      <c r="D153" s="5"/>
      <c r="E153" s="5"/>
      <c r="F153" s="5"/>
    </row>
    <row r="154" spans="1:6" s="6" customFormat="1">
      <c r="A154" s="5"/>
      <c r="C154" s="5"/>
      <c r="D154" s="5"/>
      <c r="E154" s="5"/>
      <c r="F154" s="5"/>
    </row>
    <row r="155" spans="1:6" s="6" customFormat="1">
      <c r="A155" s="5"/>
      <c r="C155" s="5"/>
      <c r="D155" s="5"/>
      <c r="E155" s="5"/>
      <c r="F155" s="5"/>
    </row>
    <row r="156" spans="1:6" s="6" customFormat="1">
      <c r="A156" s="5"/>
      <c r="C156" s="5"/>
      <c r="D156" s="5"/>
      <c r="E156" s="5"/>
      <c r="F156" s="5"/>
    </row>
    <row r="157" spans="1:6" s="6" customFormat="1">
      <c r="A157" s="5"/>
      <c r="C157" s="5"/>
      <c r="D157" s="5"/>
      <c r="E157" s="5"/>
      <c r="F157" s="5"/>
    </row>
    <row r="158" spans="1:6" s="6" customFormat="1">
      <c r="A158" s="5"/>
      <c r="C158" s="5"/>
      <c r="D158" s="5"/>
      <c r="E158" s="5"/>
      <c r="F158" s="5"/>
    </row>
    <row r="159" spans="1:6" s="6" customFormat="1">
      <c r="A159" s="5"/>
      <c r="C159" s="5"/>
      <c r="D159" s="5"/>
      <c r="E159" s="5"/>
      <c r="F159" s="5"/>
    </row>
    <row r="160" spans="1:6" s="6" customFormat="1">
      <c r="A160" s="5"/>
      <c r="C160" s="5"/>
      <c r="D160" s="5"/>
      <c r="E160" s="5"/>
      <c r="F160" s="5"/>
    </row>
    <row r="161" spans="1:6" s="6" customFormat="1">
      <c r="A161" s="5"/>
      <c r="C161" s="5"/>
      <c r="D161" s="5"/>
      <c r="E161" s="5"/>
      <c r="F161" s="5"/>
    </row>
    <row r="162" spans="1:6" s="6" customFormat="1">
      <c r="A162" s="5"/>
      <c r="C162" s="5"/>
      <c r="D162" s="5"/>
      <c r="E162" s="5"/>
      <c r="F162" s="5"/>
    </row>
    <row r="163" spans="1:6" s="6" customFormat="1">
      <c r="A163" s="5"/>
      <c r="C163" s="5"/>
      <c r="D163" s="5"/>
      <c r="E163" s="5"/>
      <c r="F163" s="5"/>
    </row>
    <row r="164" spans="1:6" s="6" customFormat="1">
      <c r="A164" s="5"/>
      <c r="C164" s="5"/>
      <c r="D164" s="5"/>
      <c r="E164" s="5"/>
      <c r="F164" s="5"/>
    </row>
    <row r="165" spans="1:6" s="6" customFormat="1">
      <c r="A165" s="5"/>
      <c r="C165" s="5"/>
      <c r="D165" s="5"/>
      <c r="E165" s="5"/>
      <c r="F165" s="5"/>
    </row>
    <row r="166" spans="1:6" s="6" customFormat="1">
      <c r="A166" s="5"/>
      <c r="C166" s="5"/>
      <c r="D166" s="5"/>
      <c r="E166" s="5"/>
      <c r="F166" s="5"/>
    </row>
    <row r="167" spans="1:6" s="6" customFormat="1">
      <c r="A167" s="5"/>
      <c r="C167" s="5"/>
      <c r="D167" s="5"/>
      <c r="E167" s="5"/>
      <c r="F167" s="5"/>
    </row>
    <row r="168" spans="1:6" s="6" customFormat="1">
      <c r="A168" s="5"/>
      <c r="C168" s="5"/>
      <c r="D168" s="5"/>
      <c r="E168" s="5"/>
      <c r="F168" s="5"/>
    </row>
  </sheetData>
  <sheetProtection algorithmName="SHA-512" hashValue="XdC55In5xqJVZQplka49fTKTb199E4OBX6cqvoEmF703lHAWIS7YDCpgUkqT/wAToJb3LZjg24V9S8drrEkv3g==" saltValue="D+TfrCMJEoBdrbywMhIKcw==" spinCount="100000" sheet="1" objects="1" scenarios="1"/>
  <mergeCells count="2">
    <mergeCell ref="B37:D37"/>
    <mergeCell ref="B38:D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workbookViewId="0"/>
  </sheetViews>
  <sheetFormatPr defaultColWidth="8.81640625" defaultRowHeight="14.5"/>
  <cols>
    <col min="1" max="1" width="11.453125" customWidth="1"/>
    <col min="2" max="2" width="62.26953125" customWidth="1"/>
    <col min="3" max="3" width="14.81640625" customWidth="1"/>
    <col min="4" max="4" width="14.453125" customWidth="1"/>
    <col min="5" max="5" width="12.26953125" customWidth="1"/>
    <col min="6" max="6" width="11.54296875" customWidth="1"/>
    <col min="7" max="7" width="12.54296875" customWidth="1"/>
  </cols>
  <sheetData>
    <row r="1" spans="1:6" ht="23.5">
      <c r="A1" s="3" t="s">
        <v>160</v>
      </c>
    </row>
    <row r="2" spans="1:6" ht="56.5">
      <c r="A2" s="3" t="s">
        <v>208</v>
      </c>
      <c r="C2" s="299" t="s">
        <v>203</v>
      </c>
      <c r="D2" s="303" t="s">
        <v>205</v>
      </c>
    </row>
    <row r="3" spans="1:6">
      <c r="A3" s="4" t="s">
        <v>169</v>
      </c>
    </row>
    <row r="4" spans="1:6">
      <c r="A4" s="4" t="s">
        <v>135</v>
      </c>
    </row>
    <row r="5" spans="1:6" ht="15.5">
      <c r="A5" s="1" t="s">
        <v>13</v>
      </c>
    </row>
    <row r="8" spans="1:6" ht="21">
      <c r="A8" s="2" t="s">
        <v>32</v>
      </c>
    </row>
    <row r="9" spans="1:6" ht="80" customHeight="1">
      <c r="A9" s="46" t="s">
        <v>2</v>
      </c>
      <c r="B9" s="47" t="s">
        <v>14</v>
      </c>
      <c r="C9" s="45" t="s">
        <v>206</v>
      </c>
      <c r="D9" s="45" t="s">
        <v>35</v>
      </c>
      <c r="E9" s="45" t="s">
        <v>40</v>
      </c>
      <c r="F9" s="261" t="s">
        <v>174</v>
      </c>
    </row>
    <row r="10" spans="1:6" ht="15.5">
      <c r="A10" s="125"/>
      <c r="B10" s="125"/>
      <c r="C10" s="126"/>
      <c r="D10" s="126"/>
      <c r="E10" s="126"/>
      <c r="F10" s="330"/>
    </row>
    <row r="11" spans="1:6" ht="15.5">
      <c r="A11" s="30" t="s">
        <v>33</v>
      </c>
      <c r="B11" s="25"/>
      <c r="C11" s="25"/>
      <c r="D11" s="25"/>
      <c r="E11" s="25"/>
      <c r="F11" s="331"/>
    </row>
    <row r="12" spans="1:6" ht="29.25" customHeight="1">
      <c r="A12" s="95">
        <v>211</v>
      </c>
      <c r="B12" s="27" t="s">
        <v>41</v>
      </c>
      <c r="C12" s="364">
        <v>0</v>
      </c>
      <c r="D12" s="43">
        <v>0</v>
      </c>
      <c r="E12" s="332">
        <f>C12*D12</f>
        <v>0</v>
      </c>
      <c r="F12" s="329">
        <v>8.17</v>
      </c>
    </row>
    <row r="13" spans="1:6" ht="15.5">
      <c r="A13" s="97">
        <v>212</v>
      </c>
      <c r="B13" s="51" t="s">
        <v>34</v>
      </c>
      <c r="C13" s="283"/>
      <c r="D13" s="100" t="s">
        <v>9</v>
      </c>
      <c r="E13" s="332"/>
      <c r="F13" s="262"/>
    </row>
    <row r="14" spans="1:6">
      <c r="A14" s="98">
        <v>2121</v>
      </c>
      <c r="B14" s="26" t="s">
        <v>146</v>
      </c>
      <c r="C14" s="248">
        <v>0</v>
      </c>
      <c r="D14" s="44">
        <v>0.05</v>
      </c>
      <c r="E14" s="332">
        <f t="shared" ref="E14:E19" si="0">C14*D14</f>
        <v>0</v>
      </c>
      <c r="F14" s="262">
        <v>8.6</v>
      </c>
    </row>
    <row r="15" spans="1:6">
      <c r="A15" s="98">
        <f>A14+1</f>
        <v>2122</v>
      </c>
      <c r="B15" s="26" t="s">
        <v>152</v>
      </c>
      <c r="C15" s="248">
        <v>0</v>
      </c>
      <c r="D15" s="44">
        <v>0.05</v>
      </c>
      <c r="E15" s="332">
        <f t="shared" si="0"/>
        <v>0</v>
      </c>
      <c r="F15" s="262">
        <v>8.6</v>
      </c>
    </row>
    <row r="16" spans="1:6">
      <c r="A16" s="98">
        <f>A15+1</f>
        <v>2123</v>
      </c>
      <c r="B16" s="26" t="s">
        <v>147</v>
      </c>
      <c r="C16" s="248">
        <v>0</v>
      </c>
      <c r="D16" s="44">
        <v>0.05</v>
      </c>
      <c r="E16" s="332">
        <f t="shared" si="0"/>
        <v>0</v>
      </c>
      <c r="F16" s="262">
        <v>8.6</v>
      </c>
    </row>
    <row r="17" spans="1:6">
      <c r="A17" s="98">
        <f>A16+1</f>
        <v>2124</v>
      </c>
      <c r="B17" s="26" t="s">
        <v>153</v>
      </c>
      <c r="C17" s="248">
        <v>0</v>
      </c>
      <c r="D17" s="44">
        <v>0.05</v>
      </c>
      <c r="E17" s="332">
        <f t="shared" si="0"/>
        <v>0</v>
      </c>
      <c r="F17" s="262">
        <v>8.6</v>
      </c>
    </row>
    <row r="18" spans="1:6">
      <c r="A18" s="98">
        <f>A17+1</f>
        <v>2125</v>
      </c>
      <c r="B18" s="26" t="s">
        <v>148</v>
      </c>
      <c r="C18" s="248">
        <v>0</v>
      </c>
      <c r="D18" s="44">
        <v>0.05</v>
      </c>
      <c r="E18" s="332">
        <f t="shared" si="0"/>
        <v>0</v>
      </c>
      <c r="F18" s="262">
        <v>8.6</v>
      </c>
    </row>
    <row r="19" spans="1:6">
      <c r="A19" s="98">
        <f>A18+1</f>
        <v>2126</v>
      </c>
      <c r="B19" s="26" t="s">
        <v>154</v>
      </c>
      <c r="C19" s="248">
        <v>0</v>
      </c>
      <c r="D19" s="44">
        <v>0.05</v>
      </c>
      <c r="E19" s="332">
        <f t="shared" si="0"/>
        <v>0</v>
      </c>
      <c r="F19" s="262">
        <v>8.6</v>
      </c>
    </row>
    <row r="20" spans="1:6" ht="15.5">
      <c r="A20" s="97">
        <f>A13+1</f>
        <v>213</v>
      </c>
      <c r="B20" s="51" t="s">
        <v>36</v>
      </c>
      <c r="C20" s="285"/>
      <c r="D20" s="44"/>
      <c r="E20" s="333"/>
      <c r="F20" s="262"/>
    </row>
    <row r="21" spans="1:6">
      <c r="A21" s="99">
        <v>2131</v>
      </c>
      <c r="B21" s="26" t="s">
        <v>149</v>
      </c>
      <c r="C21" s="365">
        <v>0</v>
      </c>
      <c r="D21" s="44">
        <v>0.1</v>
      </c>
      <c r="E21" s="333">
        <f t="shared" ref="E21:E26" si="1">C21*D21</f>
        <v>0</v>
      </c>
      <c r="F21" s="262">
        <v>8.6</v>
      </c>
    </row>
    <row r="22" spans="1:6">
      <c r="A22" s="99">
        <f>A21+1</f>
        <v>2132</v>
      </c>
      <c r="B22" s="26" t="s">
        <v>37</v>
      </c>
      <c r="C22" s="366">
        <v>0</v>
      </c>
      <c r="D22" s="44">
        <v>0.1</v>
      </c>
      <c r="E22" s="333">
        <f t="shared" si="1"/>
        <v>0</v>
      </c>
      <c r="F22" s="262">
        <v>8.6</v>
      </c>
    </row>
    <row r="23" spans="1:6">
      <c r="A23" s="99">
        <f>A22+1</f>
        <v>2133</v>
      </c>
      <c r="B23" s="26" t="s">
        <v>150</v>
      </c>
      <c r="C23" s="366">
        <v>0</v>
      </c>
      <c r="D23" s="44">
        <v>0.1</v>
      </c>
      <c r="E23" s="333">
        <f t="shared" si="1"/>
        <v>0</v>
      </c>
      <c r="F23" s="262">
        <v>8.6</v>
      </c>
    </row>
    <row r="24" spans="1:6">
      <c r="A24" s="99">
        <f>A23+1</f>
        <v>2134</v>
      </c>
      <c r="B24" s="26" t="s">
        <v>151</v>
      </c>
      <c r="C24" s="366">
        <v>0</v>
      </c>
      <c r="D24" s="44">
        <v>0.1</v>
      </c>
      <c r="E24" s="333">
        <f t="shared" si="1"/>
        <v>0</v>
      </c>
      <c r="F24" s="262">
        <v>8.6</v>
      </c>
    </row>
    <row r="25" spans="1:6">
      <c r="A25" s="99">
        <f>A24+1</f>
        <v>2135</v>
      </c>
      <c r="B25" s="26" t="s">
        <v>155</v>
      </c>
      <c r="C25" s="366">
        <v>0</v>
      </c>
      <c r="D25" s="44">
        <v>0.1</v>
      </c>
      <c r="E25" s="333">
        <f t="shared" si="1"/>
        <v>0</v>
      </c>
      <c r="F25" s="262">
        <v>8.6</v>
      </c>
    </row>
    <row r="26" spans="1:6">
      <c r="A26" s="99">
        <f>A25+1</f>
        <v>2136</v>
      </c>
      <c r="B26" s="42" t="s">
        <v>156</v>
      </c>
      <c r="C26" s="367">
        <v>0</v>
      </c>
      <c r="D26" s="101">
        <v>0.1</v>
      </c>
      <c r="E26" s="334">
        <f t="shared" si="1"/>
        <v>0</v>
      </c>
      <c r="F26" s="262">
        <v>8.6</v>
      </c>
    </row>
    <row r="27" spans="1:6" ht="15.5">
      <c r="A27" s="94">
        <f>A20+1</f>
        <v>214</v>
      </c>
      <c r="B27" s="28" t="s">
        <v>38</v>
      </c>
      <c r="C27" s="71">
        <f>SUM(C12:C26)</f>
        <v>0</v>
      </c>
      <c r="D27" s="29"/>
      <c r="E27" s="59">
        <f>SUM(E12:E26)</f>
        <v>0</v>
      </c>
      <c r="F27" s="262"/>
    </row>
    <row r="28" spans="1:6" ht="15.5">
      <c r="A28" s="30" t="s">
        <v>63</v>
      </c>
      <c r="B28" s="25"/>
      <c r="C28" s="80"/>
      <c r="D28" s="25"/>
      <c r="E28" s="60"/>
      <c r="F28" s="262"/>
    </row>
    <row r="29" spans="1:6" ht="15.5">
      <c r="A29" s="13" t="s">
        <v>53</v>
      </c>
      <c r="B29" s="14" t="s">
        <v>42</v>
      </c>
      <c r="C29" s="81"/>
      <c r="D29" s="102"/>
      <c r="E29" s="74"/>
      <c r="F29" s="262"/>
    </row>
    <row r="30" spans="1:6" ht="15.5">
      <c r="A30" s="97">
        <v>221</v>
      </c>
      <c r="B30" s="15" t="s">
        <v>43</v>
      </c>
      <c r="C30" s="78"/>
      <c r="D30" s="44"/>
      <c r="E30" s="332"/>
      <c r="F30" s="262"/>
    </row>
    <row r="31" spans="1:6">
      <c r="A31" s="99">
        <v>2211</v>
      </c>
      <c r="B31" s="26" t="s">
        <v>146</v>
      </c>
      <c r="C31" s="248">
        <v>0</v>
      </c>
      <c r="D31" s="44">
        <v>0.05</v>
      </c>
      <c r="E31" s="332">
        <f t="shared" ref="E31:E36" si="2">C31*D31</f>
        <v>0</v>
      </c>
      <c r="F31" s="262">
        <v>8.23</v>
      </c>
    </row>
    <row r="32" spans="1:6">
      <c r="A32" s="99">
        <f>A31+1</f>
        <v>2212</v>
      </c>
      <c r="B32" s="26" t="s">
        <v>152</v>
      </c>
      <c r="C32" s="248">
        <v>0</v>
      </c>
      <c r="D32" s="44">
        <v>0.05</v>
      </c>
      <c r="E32" s="332">
        <f t="shared" si="2"/>
        <v>0</v>
      </c>
      <c r="F32" s="262">
        <v>8.23</v>
      </c>
    </row>
    <row r="33" spans="1:6">
      <c r="A33" s="99">
        <f>A32+1</f>
        <v>2213</v>
      </c>
      <c r="B33" s="26" t="s">
        <v>147</v>
      </c>
      <c r="C33" s="248">
        <v>0</v>
      </c>
      <c r="D33" s="44">
        <v>0.05</v>
      </c>
      <c r="E33" s="332">
        <f t="shared" si="2"/>
        <v>0</v>
      </c>
      <c r="F33" s="262">
        <v>8.23</v>
      </c>
    </row>
    <row r="34" spans="1:6">
      <c r="A34" s="99">
        <f>A33+1</f>
        <v>2214</v>
      </c>
      <c r="B34" s="26" t="s">
        <v>153</v>
      </c>
      <c r="C34" s="248">
        <v>0</v>
      </c>
      <c r="D34" s="44">
        <v>0.05</v>
      </c>
      <c r="E34" s="332">
        <f t="shared" si="2"/>
        <v>0</v>
      </c>
      <c r="F34" s="262">
        <v>8.23</v>
      </c>
    </row>
    <row r="35" spans="1:6">
      <c r="A35" s="99">
        <f>A34+1</f>
        <v>2215</v>
      </c>
      <c r="B35" s="26" t="s">
        <v>148</v>
      </c>
      <c r="C35" s="248">
        <v>0</v>
      </c>
      <c r="D35" s="44">
        <v>0.05</v>
      </c>
      <c r="E35" s="332">
        <f t="shared" si="2"/>
        <v>0</v>
      </c>
      <c r="F35" s="262">
        <v>8.23</v>
      </c>
    </row>
    <row r="36" spans="1:6">
      <c r="A36" s="99">
        <f>A35+1</f>
        <v>2216</v>
      </c>
      <c r="B36" s="26" t="s">
        <v>154</v>
      </c>
      <c r="C36" s="248">
        <v>0</v>
      </c>
      <c r="D36" s="44">
        <v>0.05</v>
      </c>
      <c r="E36" s="332">
        <f t="shared" si="2"/>
        <v>0</v>
      </c>
      <c r="F36" s="262">
        <v>8.23</v>
      </c>
    </row>
    <row r="37" spans="1:6" ht="15.5">
      <c r="A37" s="97">
        <f>A30+1</f>
        <v>222</v>
      </c>
      <c r="B37" s="15" t="s">
        <v>44</v>
      </c>
      <c r="C37" s="78"/>
      <c r="D37" s="44"/>
      <c r="E37" s="332"/>
      <c r="F37" s="262"/>
    </row>
    <row r="38" spans="1:6">
      <c r="A38" s="99">
        <v>2221</v>
      </c>
      <c r="B38" s="26" t="s">
        <v>149</v>
      </c>
      <c r="C38" s="248">
        <v>0</v>
      </c>
      <c r="D38" s="44">
        <v>0.1</v>
      </c>
      <c r="E38" s="332">
        <f t="shared" ref="E38:E51" si="3">C38*D38</f>
        <v>0</v>
      </c>
      <c r="F38" s="262">
        <v>8.23</v>
      </c>
    </row>
    <row r="39" spans="1:6">
      <c r="A39" s="99">
        <f>A38+1</f>
        <v>2222</v>
      </c>
      <c r="B39" s="26" t="s">
        <v>37</v>
      </c>
      <c r="C39" s="248">
        <v>0</v>
      </c>
      <c r="D39" s="44">
        <v>0.1</v>
      </c>
      <c r="E39" s="332">
        <f t="shared" si="3"/>
        <v>0</v>
      </c>
      <c r="F39" s="262">
        <v>8.23</v>
      </c>
    </row>
    <row r="40" spans="1:6">
      <c r="A40" s="99">
        <f>A39+1</f>
        <v>2223</v>
      </c>
      <c r="B40" s="26" t="s">
        <v>150</v>
      </c>
      <c r="C40" s="248">
        <v>0</v>
      </c>
      <c r="D40" s="44">
        <v>0.1</v>
      </c>
      <c r="E40" s="332">
        <f t="shared" si="3"/>
        <v>0</v>
      </c>
      <c r="F40" s="262">
        <v>8.23</v>
      </c>
    </row>
    <row r="41" spans="1:6">
      <c r="A41" s="99">
        <f>A40+1</f>
        <v>2224</v>
      </c>
      <c r="B41" s="26" t="s">
        <v>151</v>
      </c>
      <c r="C41" s="248">
        <v>0</v>
      </c>
      <c r="D41" s="44">
        <v>0.1</v>
      </c>
      <c r="E41" s="332">
        <f t="shared" si="3"/>
        <v>0</v>
      </c>
      <c r="F41" s="262">
        <v>8.23</v>
      </c>
    </row>
    <row r="42" spans="1:6">
      <c r="A42" s="99">
        <f>A41+1</f>
        <v>2225</v>
      </c>
      <c r="B42" s="26" t="s">
        <v>155</v>
      </c>
      <c r="C42" s="248">
        <v>0</v>
      </c>
      <c r="D42" s="44">
        <v>0.1</v>
      </c>
      <c r="E42" s="332">
        <f t="shared" si="3"/>
        <v>0</v>
      </c>
      <c r="F42" s="262">
        <v>8.23</v>
      </c>
    </row>
    <row r="43" spans="1:6">
      <c r="A43" s="99">
        <f>A42+1</f>
        <v>2226</v>
      </c>
      <c r="B43" s="115" t="s">
        <v>156</v>
      </c>
      <c r="C43" s="248">
        <v>0</v>
      </c>
      <c r="D43" s="44">
        <v>0.1</v>
      </c>
      <c r="E43" s="332">
        <f t="shared" si="3"/>
        <v>0</v>
      </c>
      <c r="F43" s="262">
        <v>8.23</v>
      </c>
    </row>
    <row r="44" spans="1:6" ht="15.5">
      <c r="A44" s="97">
        <f>A37+1</f>
        <v>223</v>
      </c>
      <c r="B44" s="15" t="s">
        <v>10</v>
      </c>
      <c r="C44" s="248">
        <v>0</v>
      </c>
      <c r="D44" s="44">
        <v>0</v>
      </c>
      <c r="E44" s="332">
        <f t="shared" si="3"/>
        <v>0</v>
      </c>
      <c r="F44" s="262"/>
    </row>
    <row r="45" spans="1:6" ht="31">
      <c r="A45" s="95">
        <f>A44+1</f>
        <v>224</v>
      </c>
      <c r="B45" s="18" t="s">
        <v>45</v>
      </c>
      <c r="C45" s="78"/>
      <c r="D45" s="44"/>
      <c r="E45" s="332"/>
      <c r="F45" s="262"/>
    </row>
    <row r="46" spans="1:6">
      <c r="A46" s="99">
        <v>2241</v>
      </c>
      <c r="B46" s="21" t="s">
        <v>47</v>
      </c>
      <c r="C46" s="248">
        <v>0</v>
      </c>
      <c r="D46" s="44">
        <v>0.25</v>
      </c>
      <c r="E46" s="332">
        <f t="shared" si="3"/>
        <v>0</v>
      </c>
      <c r="F46" s="262">
        <v>8.25</v>
      </c>
    </row>
    <row r="47" spans="1:6">
      <c r="A47" s="99">
        <f>A46+1</f>
        <v>2242</v>
      </c>
      <c r="B47" s="21" t="s">
        <v>46</v>
      </c>
      <c r="C47" s="248">
        <v>0</v>
      </c>
      <c r="D47" s="44">
        <v>0.05</v>
      </c>
      <c r="E47" s="332">
        <f t="shared" si="3"/>
        <v>0</v>
      </c>
      <c r="F47" s="262">
        <v>8.36</v>
      </c>
    </row>
    <row r="48" spans="1:6" ht="31">
      <c r="A48" s="95">
        <f>A45+1</f>
        <v>225</v>
      </c>
      <c r="B48" s="18" t="s">
        <v>48</v>
      </c>
      <c r="C48" s="78"/>
      <c r="D48" s="44"/>
      <c r="E48" s="332"/>
      <c r="F48" s="262"/>
    </row>
    <row r="49" spans="1:6">
      <c r="A49" s="97">
        <v>2251</v>
      </c>
      <c r="B49" s="21" t="s">
        <v>49</v>
      </c>
      <c r="C49" s="248">
        <v>0</v>
      </c>
      <c r="D49" s="44">
        <v>0.2</v>
      </c>
      <c r="E49" s="332">
        <f t="shared" si="3"/>
        <v>0</v>
      </c>
      <c r="F49" s="262">
        <v>8.3800000000000008</v>
      </c>
    </row>
    <row r="50" spans="1:6">
      <c r="A50" s="97">
        <f>A49+1</f>
        <v>2252</v>
      </c>
      <c r="B50" s="21" t="s">
        <v>50</v>
      </c>
      <c r="C50" s="248">
        <v>0</v>
      </c>
      <c r="D50" s="44">
        <v>0.4</v>
      </c>
      <c r="E50" s="332">
        <f t="shared" si="3"/>
        <v>0</v>
      </c>
      <c r="F50" s="262">
        <v>8.3800000000000008</v>
      </c>
    </row>
    <row r="51" spans="1:6" ht="15.5">
      <c r="A51" s="109">
        <f>A48+1</f>
        <v>226</v>
      </c>
      <c r="B51" s="19" t="s">
        <v>51</v>
      </c>
      <c r="C51" s="368">
        <v>0</v>
      </c>
      <c r="D51" s="50">
        <v>1</v>
      </c>
      <c r="E51" s="335">
        <f t="shared" si="3"/>
        <v>0</v>
      </c>
      <c r="F51" s="262">
        <v>8.39</v>
      </c>
    </row>
    <row r="52" spans="1:6" ht="15.5">
      <c r="A52" s="108">
        <f>A51+1</f>
        <v>227</v>
      </c>
      <c r="B52" s="20" t="s">
        <v>56</v>
      </c>
      <c r="C52" s="82">
        <f>SUM(C31:C51)</f>
        <v>0</v>
      </c>
      <c r="D52" s="103"/>
      <c r="E52" s="75">
        <f>SUM(E31:E51)</f>
        <v>0</v>
      </c>
      <c r="F52" s="262"/>
    </row>
    <row r="53" spans="1:6" ht="15.5">
      <c r="A53" s="22" t="s">
        <v>54</v>
      </c>
      <c r="B53" s="23" t="s">
        <v>52</v>
      </c>
      <c r="C53" s="83"/>
      <c r="D53" s="104"/>
      <c r="E53" s="76"/>
      <c r="F53" s="262"/>
    </row>
    <row r="54" spans="1:6">
      <c r="A54" s="96">
        <f>A52+1</f>
        <v>228</v>
      </c>
      <c r="B54" s="16" t="s">
        <v>55</v>
      </c>
      <c r="C54" s="248">
        <v>0</v>
      </c>
      <c r="D54" s="44">
        <v>0</v>
      </c>
      <c r="E54" s="332">
        <f>C54*D54</f>
        <v>0</v>
      </c>
      <c r="F54" s="262">
        <v>8.51</v>
      </c>
    </row>
    <row r="55" spans="1:6">
      <c r="A55" s="96">
        <f t="shared" ref="A55:A60" si="4">A54+1</f>
        <v>229</v>
      </c>
      <c r="B55" s="16" t="s">
        <v>57</v>
      </c>
      <c r="C55" s="248">
        <v>0</v>
      </c>
      <c r="D55" s="44">
        <v>0.15</v>
      </c>
      <c r="E55" s="332">
        <f>C55*D55</f>
        <v>0</v>
      </c>
      <c r="F55" s="262">
        <v>8.51</v>
      </c>
    </row>
    <row r="56" spans="1:6" ht="29">
      <c r="A56" s="96">
        <f t="shared" si="4"/>
        <v>230</v>
      </c>
      <c r="B56" s="24" t="s">
        <v>58</v>
      </c>
      <c r="C56" s="248">
        <v>0</v>
      </c>
      <c r="D56" s="50">
        <v>0.25</v>
      </c>
      <c r="E56" s="332">
        <f>C56*D56</f>
        <v>0</v>
      </c>
      <c r="F56" s="262">
        <v>8.51</v>
      </c>
    </row>
    <row r="57" spans="1:6">
      <c r="A57" s="96">
        <f t="shared" si="4"/>
        <v>231</v>
      </c>
      <c r="B57" s="16" t="s">
        <v>59</v>
      </c>
      <c r="C57" s="248">
        <v>0</v>
      </c>
      <c r="D57" s="44">
        <v>0.5</v>
      </c>
      <c r="E57" s="332">
        <f>C57*D57</f>
        <v>0</v>
      </c>
      <c r="F57" s="262">
        <v>8.51</v>
      </c>
    </row>
    <row r="58" spans="1:6">
      <c r="A58" s="96">
        <f t="shared" si="4"/>
        <v>232</v>
      </c>
      <c r="B58" s="16" t="s">
        <v>60</v>
      </c>
      <c r="C58" s="248">
        <v>0</v>
      </c>
      <c r="D58" s="44">
        <v>1</v>
      </c>
      <c r="E58" s="332">
        <f>C58*D58</f>
        <v>0</v>
      </c>
      <c r="F58" s="262">
        <v>8.51</v>
      </c>
    </row>
    <row r="59" spans="1:6" ht="15.5">
      <c r="A59" s="108">
        <f t="shared" si="4"/>
        <v>233</v>
      </c>
      <c r="B59" s="20" t="s">
        <v>62</v>
      </c>
      <c r="C59" s="82">
        <f>SUM(C54:C58)</f>
        <v>0</v>
      </c>
      <c r="D59" s="103"/>
      <c r="E59" s="75">
        <f>SUM(E54:E58)</f>
        <v>0</v>
      </c>
      <c r="F59" s="262"/>
    </row>
    <row r="60" spans="1:6" ht="15.5">
      <c r="A60" s="94">
        <f t="shared" si="4"/>
        <v>234</v>
      </c>
      <c r="B60" s="28" t="s">
        <v>61</v>
      </c>
      <c r="C60" s="71">
        <f>C52+C59</f>
        <v>0</v>
      </c>
      <c r="D60" s="105"/>
      <c r="E60" s="59">
        <f>E52+E59</f>
        <v>0</v>
      </c>
      <c r="F60" s="262"/>
    </row>
    <row r="61" spans="1:6" ht="15.5">
      <c r="A61" s="30" t="s">
        <v>64</v>
      </c>
      <c r="B61" s="25"/>
      <c r="C61" s="80"/>
      <c r="D61" s="106"/>
      <c r="E61" s="60"/>
      <c r="F61" s="262"/>
    </row>
    <row r="62" spans="1:6">
      <c r="A62" s="96">
        <v>231</v>
      </c>
      <c r="B62" s="16" t="s">
        <v>65</v>
      </c>
      <c r="C62" s="248">
        <v>0</v>
      </c>
      <c r="D62" s="44">
        <v>1</v>
      </c>
      <c r="E62" s="332">
        <f>C62*D62</f>
        <v>0</v>
      </c>
      <c r="F62" s="262">
        <v>8.52</v>
      </c>
    </row>
    <row r="63" spans="1:6" ht="29">
      <c r="A63" s="96">
        <f>A62+1</f>
        <v>232</v>
      </c>
      <c r="B63" s="24" t="s">
        <v>66</v>
      </c>
      <c r="C63" s="248">
        <v>0</v>
      </c>
      <c r="D63" s="44">
        <v>1</v>
      </c>
      <c r="E63" s="332">
        <f t="shared" ref="E63:E70" si="5">C63*D63</f>
        <v>0</v>
      </c>
      <c r="F63" s="262">
        <v>8.56</v>
      </c>
    </row>
    <row r="64" spans="1:6" ht="29">
      <c r="A64" s="96">
        <f t="shared" ref="A64:A71" si="6">A63+1</f>
        <v>233</v>
      </c>
      <c r="B64" s="24" t="s">
        <v>67</v>
      </c>
      <c r="C64" s="248">
        <v>0</v>
      </c>
      <c r="D64" s="50">
        <v>0</v>
      </c>
      <c r="E64" s="332">
        <f t="shared" si="5"/>
        <v>0</v>
      </c>
      <c r="F64" s="263" t="s">
        <v>175</v>
      </c>
    </row>
    <row r="65" spans="1:6" ht="29">
      <c r="A65" s="96">
        <f t="shared" si="6"/>
        <v>234</v>
      </c>
      <c r="B65" s="24" t="s">
        <v>68</v>
      </c>
      <c r="C65" s="248">
        <v>0</v>
      </c>
      <c r="D65" s="44">
        <v>0.2</v>
      </c>
      <c r="E65" s="332">
        <f t="shared" si="5"/>
        <v>0</v>
      </c>
      <c r="F65" s="262">
        <v>8.61</v>
      </c>
    </row>
    <row r="66" spans="1:6" ht="43.5">
      <c r="A66" s="96">
        <f t="shared" si="6"/>
        <v>235</v>
      </c>
      <c r="B66" s="24" t="s">
        <v>144</v>
      </c>
      <c r="C66" s="248">
        <v>0</v>
      </c>
      <c r="D66" s="44">
        <v>1</v>
      </c>
      <c r="E66" s="332">
        <f t="shared" si="5"/>
        <v>0</v>
      </c>
      <c r="F66" s="262">
        <v>8.64</v>
      </c>
    </row>
    <row r="67" spans="1:6" ht="43.5">
      <c r="A67" s="96">
        <f t="shared" si="6"/>
        <v>236</v>
      </c>
      <c r="B67" s="24" t="s">
        <v>69</v>
      </c>
      <c r="C67" s="248">
        <v>0</v>
      </c>
      <c r="D67" s="44">
        <v>1</v>
      </c>
      <c r="E67" s="332">
        <f t="shared" si="5"/>
        <v>0</v>
      </c>
      <c r="F67" s="262">
        <v>8.65</v>
      </c>
    </row>
    <row r="68" spans="1:6" ht="29">
      <c r="A68" s="96">
        <f t="shared" si="6"/>
        <v>237</v>
      </c>
      <c r="B68" s="24" t="s">
        <v>70</v>
      </c>
      <c r="C68" s="248">
        <v>0</v>
      </c>
      <c r="D68" s="44">
        <v>1</v>
      </c>
      <c r="E68" s="332">
        <f t="shared" si="5"/>
        <v>0</v>
      </c>
      <c r="F68" s="262">
        <v>8.66</v>
      </c>
    </row>
    <row r="69" spans="1:6" ht="29">
      <c r="A69" s="96">
        <f t="shared" si="6"/>
        <v>238</v>
      </c>
      <c r="B69" s="24" t="s">
        <v>71</v>
      </c>
      <c r="C69" s="248">
        <v>0</v>
      </c>
      <c r="D69" s="44">
        <v>1</v>
      </c>
      <c r="E69" s="332">
        <f t="shared" si="5"/>
        <v>0</v>
      </c>
      <c r="F69" s="262">
        <v>8.7200000000000006</v>
      </c>
    </row>
    <row r="70" spans="1:6" ht="29">
      <c r="A70" s="96">
        <f t="shared" si="6"/>
        <v>239</v>
      </c>
      <c r="B70" s="24" t="s">
        <v>72</v>
      </c>
      <c r="C70" s="248">
        <v>0</v>
      </c>
      <c r="D70" s="44">
        <v>1</v>
      </c>
      <c r="E70" s="332">
        <f t="shared" si="5"/>
        <v>0</v>
      </c>
      <c r="F70" s="262">
        <v>8.73</v>
      </c>
    </row>
    <row r="71" spans="1:6" ht="15.5">
      <c r="A71" s="94">
        <f t="shared" si="6"/>
        <v>240</v>
      </c>
      <c r="B71" s="28" t="s">
        <v>74</v>
      </c>
      <c r="C71" s="71">
        <f>SUM(C62:C70)</f>
        <v>0</v>
      </c>
      <c r="D71" s="105"/>
      <c r="E71" s="59">
        <f>SUM(E62:E70)</f>
        <v>0</v>
      </c>
      <c r="F71" s="262"/>
    </row>
    <row r="72" spans="1:6" ht="15.5">
      <c r="A72" s="30" t="s">
        <v>73</v>
      </c>
      <c r="B72" s="25"/>
      <c r="C72" s="80"/>
      <c r="D72" s="106"/>
      <c r="E72" s="60"/>
      <c r="F72" s="262"/>
    </row>
    <row r="73" spans="1:6" ht="29">
      <c r="A73" s="96">
        <v>241</v>
      </c>
      <c r="B73" s="24" t="s">
        <v>75</v>
      </c>
      <c r="C73" s="248">
        <v>0</v>
      </c>
      <c r="D73" s="44">
        <v>0.05</v>
      </c>
      <c r="E73" s="332">
        <f>C73*D73</f>
        <v>0</v>
      </c>
      <c r="F73" s="264" t="s">
        <v>176</v>
      </c>
    </row>
    <row r="74" spans="1:6" ht="29">
      <c r="A74" s="96">
        <f>A73+1</f>
        <v>242</v>
      </c>
      <c r="B74" s="24" t="s">
        <v>77</v>
      </c>
      <c r="C74" s="248">
        <v>0</v>
      </c>
      <c r="D74" s="44">
        <v>0.1</v>
      </c>
      <c r="E74" s="332">
        <f t="shared" ref="E74:E79" si="7">C74*D74</f>
        <v>0</v>
      </c>
      <c r="F74" s="264" t="s">
        <v>178</v>
      </c>
    </row>
    <row r="75" spans="1:6" ht="29">
      <c r="A75" s="96">
        <f t="shared" ref="A75:A80" si="8">A74+1</f>
        <v>243</v>
      </c>
      <c r="B75" s="24" t="s">
        <v>76</v>
      </c>
      <c r="C75" s="248">
        <v>0</v>
      </c>
      <c r="D75" s="50">
        <v>0.3</v>
      </c>
      <c r="E75" s="332">
        <f t="shared" si="7"/>
        <v>0</v>
      </c>
      <c r="F75" s="264" t="s">
        <v>179</v>
      </c>
    </row>
    <row r="76" spans="1:6" ht="29">
      <c r="A76" s="96">
        <f t="shared" si="8"/>
        <v>244</v>
      </c>
      <c r="B76" s="24" t="s">
        <v>78</v>
      </c>
      <c r="C76" s="248">
        <v>0</v>
      </c>
      <c r="D76" s="44">
        <v>0.4</v>
      </c>
      <c r="E76" s="332">
        <f t="shared" si="7"/>
        <v>0</v>
      </c>
      <c r="F76" s="264" t="s">
        <v>180</v>
      </c>
    </row>
    <row r="77" spans="1:6" ht="29">
      <c r="A77" s="96">
        <f t="shared" si="8"/>
        <v>245</v>
      </c>
      <c r="B77" s="24" t="s">
        <v>79</v>
      </c>
      <c r="C77" s="248">
        <v>0</v>
      </c>
      <c r="D77" s="44">
        <v>0.4</v>
      </c>
      <c r="E77" s="332">
        <f t="shared" si="7"/>
        <v>0</v>
      </c>
      <c r="F77" s="264" t="s">
        <v>181</v>
      </c>
    </row>
    <row r="78" spans="1:6" ht="38.25" customHeight="1">
      <c r="A78" s="96">
        <f t="shared" si="8"/>
        <v>246</v>
      </c>
      <c r="B78" s="24" t="s">
        <v>80</v>
      </c>
      <c r="C78" s="248">
        <v>0</v>
      </c>
      <c r="D78" s="44">
        <v>1</v>
      </c>
      <c r="E78" s="332">
        <f t="shared" si="7"/>
        <v>0</v>
      </c>
      <c r="F78" s="264" t="s">
        <v>177</v>
      </c>
    </row>
    <row r="79" spans="1:6" ht="43.5">
      <c r="A79" s="119">
        <f t="shared" si="8"/>
        <v>247</v>
      </c>
      <c r="B79" s="24" t="s">
        <v>81</v>
      </c>
      <c r="C79" s="248">
        <v>0</v>
      </c>
      <c r="D79" s="44">
        <v>1</v>
      </c>
      <c r="E79" s="332">
        <f t="shared" si="7"/>
        <v>0</v>
      </c>
      <c r="F79" s="264" t="s">
        <v>182</v>
      </c>
    </row>
    <row r="80" spans="1:6" ht="15.5">
      <c r="A80" s="94">
        <f t="shared" si="8"/>
        <v>248</v>
      </c>
      <c r="B80" s="28" t="s">
        <v>263</v>
      </c>
      <c r="C80" s="71">
        <f>SUM(C73:C79)</f>
        <v>0</v>
      </c>
      <c r="D80" s="112"/>
      <c r="E80" s="59">
        <f>SUM(E73:E79)</f>
        <v>0</v>
      </c>
      <c r="F80" s="262"/>
    </row>
    <row r="81" spans="1:7" ht="15.5">
      <c r="A81" s="30" t="s">
        <v>82</v>
      </c>
      <c r="B81" s="25"/>
      <c r="C81" s="80"/>
      <c r="D81" s="113"/>
      <c r="E81" s="60"/>
      <c r="F81" s="262"/>
    </row>
    <row r="82" spans="1:7">
      <c r="A82" s="96">
        <v>251</v>
      </c>
      <c r="B82" s="24" t="s">
        <v>83</v>
      </c>
      <c r="C82" s="248">
        <v>0</v>
      </c>
      <c r="D82" s="44">
        <v>1</v>
      </c>
      <c r="E82" s="332">
        <f>C82*D82</f>
        <v>0</v>
      </c>
      <c r="F82" s="262">
        <v>8.85</v>
      </c>
    </row>
    <row r="83" spans="1:7" ht="15.5">
      <c r="A83" s="30" t="s">
        <v>84</v>
      </c>
      <c r="B83" s="25"/>
      <c r="C83" s="80"/>
      <c r="D83" s="113"/>
      <c r="E83" s="60"/>
      <c r="F83" s="262"/>
    </row>
    <row r="84" spans="1:7" ht="29">
      <c r="A84" s="96">
        <v>261</v>
      </c>
      <c r="B84" s="24" t="s">
        <v>202</v>
      </c>
      <c r="C84" s="248">
        <v>0</v>
      </c>
      <c r="D84" s="50">
        <v>0.05</v>
      </c>
      <c r="E84" s="332">
        <f>C84*D84</f>
        <v>0</v>
      </c>
      <c r="F84" s="262">
        <v>8.8699999999999992</v>
      </c>
    </row>
    <row r="85" spans="1:7" ht="15.5">
      <c r="A85" s="30" t="s">
        <v>85</v>
      </c>
      <c r="B85" s="25"/>
      <c r="C85" s="80"/>
      <c r="D85" s="113"/>
      <c r="E85" s="60"/>
      <c r="F85" s="263" t="s">
        <v>183</v>
      </c>
    </row>
    <row r="86" spans="1:7">
      <c r="A86" s="96">
        <v>271</v>
      </c>
      <c r="B86" s="24" t="s">
        <v>86</v>
      </c>
      <c r="C86" s="248">
        <v>0</v>
      </c>
      <c r="D86" s="131">
        <v>0.5</v>
      </c>
      <c r="E86" s="332">
        <f t="shared" ref="E86:E93" si="9">C86*D86</f>
        <v>0</v>
      </c>
      <c r="F86" s="263" t="s">
        <v>184</v>
      </c>
    </row>
    <row r="87" spans="1:7">
      <c r="A87" s="96">
        <f>A86+1</f>
        <v>272</v>
      </c>
      <c r="B87" s="24" t="s">
        <v>87</v>
      </c>
      <c r="C87" s="248">
        <v>0</v>
      </c>
      <c r="D87" s="131">
        <v>0.5</v>
      </c>
      <c r="E87" s="332">
        <f t="shared" si="9"/>
        <v>0</v>
      </c>
      <c r="F87" s="263" t="s">
        <v>185</v>
      </c>
    </row>
    <row r="88" spans="1:7">
      <c r="A88" s="96">
        <f t="shared" ref="A88:A94" si="10">A87+1</f>
        <v>273</v>
      </c>
      <c r="B88" s="24" t="s">
        <v>88</v>
      </c>
      <c r="C88" s="283"/>
      <c r="D88" s="131"/>
      <c r="E88" s="332"/>
      <c r="F88" s="263" t="s">
        <v>186</v>
      </c>
    </row>
    <row r="89" spans="1:7">
      <c r="A89" s="98">
        <v>2731</v>
      </c>
      <c r="B89" s="52" t="s">
        <v>89</v>
      </c>
      <c r="C89" s="248">
        <v>0</v>
      </c>
      <c r="D89" s="131">
        <v>0.5</v>
      </c>
      <c r="E89" s="332">
        <f t="shared" si="9"/>
        <v>0</v>
      </c>
      <c r="F89" s="263" t="s">
        <v>187</v>
      </c>
    </row>
    <row r="90" spans="1:7" ht="26.5" customHeight="1">
      <c r="A90" s="98">
        <f>A89+1</f>
        <v>2732</v>
      </c>
      <c r="B90" s="52" t="s">
        <v>264</v>
      </c>
      <c r="C90" s="248">
        <v>0</v>
      </c>
      <c r="D90" s="131">
        <v>0.5</v>
      </c>
      <c r="E90" s="332">
        <f t="shared" si="9"/>
        <v>0</v>
      </c>
      <c r="F90" s="263" t="s">
        <v>188</v>
      </c>
    </row>
    <row r="91" spans="1:7" ht="29">
      <c r="A91" s="98">
        <f t="shared" si="10"/>
        <v>2733</v>
      </c>
      <c r="B91" s="52" t="s">
        <v>265</v>
      </c>
      <c r="C91" s="248">
        <v>0</v>
      </c>
      <c r="D91" s="131">
        <v>0.5</v>
      </c>
      <c r="E91" s="332">
        <f t="shared" si="9"/>
        <v>0</v>
      </c>
      <c r="F91" s="263" t="s">
        <v>189</v>
      </c>
    </row>
    <row r="92" spans="1:7" ht="29">
      <c r="A92" s="96">
        <f>A88+1</f>
        <v>274</v>
      </c>
      <c r="B92" s="24" t="s">
        <v>90</v>
      </c>
      <c r="C92" s="248">
        <v>0</v>
      </c>
      <c r="D92" s="131">
        <v>0.5</v>
      </c>
      <c r="E92" s="332">
        <f t="shared" si="9"/>
        <v>0</v>
      </c>
      <c r="F92" s="263" t="s">
        <v>191</v>
      </c>
    </row>
    <row r="93" spans="1:7" ht="29">
      <c r="A93" s="96">
        <f t="shared" si="10"/>
        <v>275</v>
      </c>
      <c r="B93" s="31" t="s">
        <v>91</v>
      </c>
      <c r="C93" s="248">
        <v>0</v>
      </c>
      <c r="D93" s="131">
        <v>0.5</v>
      </c>
      <c r="E93" s="332">
        <f t="shared" si="9"/>
        <v>0</v>
      </c>
      <c r="F93" s="263" t="s">
        <v>190</v>
      </c>
      <c r="G93" s="53"/>
    </row>
    <row r="94" spans="1:7" ht="15.5">
      <c r="A94" s="94">
        <f t="shared" si="10"/>
        <v>276</v>
      </c>
      <c r="B94" s="28" t="s">
        <v>92</v>
      </c>
      <c r="C94" s="71">
        <f>SUM(C86:C93)</f>
        <v>0</v>
      </c>
      <c r="D94" s="105"/>
      <c r="E94" s="59">
        <f>SUM(E86:E93)</f>
        <v>0</v>
      </c>
      <c r="F94" s="262"/>
    </row>
    <row r="95" spans="1:7" ht="15.75" customHeight="1">
      <c r="A95" s="30" t="s">
        <v>136</v>
      </c>
      <c r="B95" s="25"/>
      <c r="C95" s="80"/>
      <c r="D95" s="106"/>
      <c r="E95" s="60"/>
      <c r="F95" s="262"/>
    </row>
    <row r="96" spans="1:7">
      <c r="A96" s="96">
        <v>281</v>
      </c>
      <c r="B96" s="24" t="s">
        <v>93</v>
      </c>
      <c r="C96" s="248">
        <v>0</v>
      </c>
      <c r="D96" s="44">
        <v>1</v>
      </c>
      <c r="E96" s="332">
        <f>C96*D96</f>
        <v>0</v>
      </c>
      <c r="F96" s="262">
        <v>8.9600000000000009</v>
      </c>
    </row>
    <row r="97" spans="1:6" ht="15.5">
      <c r="A97" s="32" t="s">
        <v>137</v>
      </c>
      <c r="B97" s="41"/>
      <c r="C97" s="84">
        <f>C27+C60+C71+C80+C82+C84+C94+C96</f>
        <v>0</v>
      </c>
      <c r="D97" s="107"/>
      <c r="E97" s="77">
        <f>E27+E60+E71+E80+E82+E84+E94+E96</f>
        <v>0</v>
      </c>
      <c r="F97" s="262"/>
    </row>
  </sheetData>
  <sheetProtection algorithmName="SHA-512" hashValue="ri7J398lYsqKPzo49ROG1j30k1CBgBKiktcFiIK6eFBcPC1HOQrruS9eX40dbZcnrANSPopT9qVoX6QHcjkeqg==" saltValue="vjq1kjG/p+2ADN5nqCY3T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ColWidth="8.81640625" defaultRowHeight="14.5"/>
  <cols>
    <col min="1" max="1" width="11.7265625" customWidth="1"/>
    <col min="2" max="2" width="67.7265625" customWidth="1"/>
    <col min="3" max="4" width="12.7265625" customWidth="1"/>
    <col min="5" max="5" width="15" customWidth="1"/>
    <col min="6" max="6" width="13.81640625" customWidth="1"/>
  </cols>
  <sheetData>
    <row r="1" spans="1:6" ht="23.5">
      <c r="A1" s="3" t="s">
        <v>160</v>
      </c>
    </row>
    <row r="2" spans="1:6" ht="53" customHeight="1">
      <c r="A2" s="2" t="s">
        <v>208</v>
      </c>
      <c r="C2" s="299" t="s">
        <v>203</v>
      </c>
      <c r="D2" s="303" t="s">
        <v>205</v>
      </c>
    </row>
    <row r="3" spans="1:6">
      <c r="A3" s="4" t="s">
        <v>170</v>
      </c>
    </row>
    <row r="4" spans="1:6">
      <c r="A4" s="4" t="s">
        <v>135</v>
      </c>
    </row>
    <row r="5" spans="1:6" ht="15.5">
      <c r="A5" s="1" t="s">
        <v>13</v>
      </c>
    </row>
    <row r="8" spans="1:6" ht="21">
      <c r="A8" s="2" t="s">
        <v>96</v>
      </c>
    </row>
    <row r="9" spans="1:6" ht="46.5">
      <c r="A9" s="46" t="s">
        <v>2</v>
      </c>
      <c r="B9" s="47" t="s">
        <v>14</v>
      </c>
      <c r="C9" s="45" t="s">
        <v>206</v>
      </c>
      <c r="D9" s="45" t="s">
        <v>94</v>
      </c>
      <c r="E9" s="45" t="s">
        <v>95</v>
      </c>
      <c r="F9" s="260" t="s">
        <v>174</v>
      </c>
    </row>
    <row r="10" spans="1:6" ht="15.5">
      <c r="A10" s="125"/>
      <c r="B10" s="125"/>
      <c r="C10" s="126"/>
      <c r="D10" s="126"/>
      <c r="E10" s="126"/>
      <c r="F10" s="264"/>
    </row>
    <row r="11" spans="1:6" ht="15.5">
      <c r="A11" s="30" t="s">
        <v>105</v>
      </c>
      <c r="B11" s="25"/>
      <c r="C11" s="25"/>
      <c r="D11" s="25"/>
      <c r="E11" s="25"/>
      <c r="F11" s="264"/>
    </row>
    <row r="12" spans="1:6" ht="19.5" customHeight="1">
      <c r="A12" s="95">
        <v>311</v>
      </c>
      <c r="B12" s="27" t="s">
        <v>97</v>
      </c>
      <c r="C12" s="57"/>
      <c r="D12" s="43"/>
      <c r="E12" s="332"/>
      <c r="F12" s="262"/>
    </row>
    <row r="13" spans="1:6">
      <c r="A13" s="99">
        <v>3111</v>
      </c>
      <c r="B13" s="26" t="s">
        <v>98</v>
      </c>
      <c r="C13" s="369">
        <v>0</v>
      </c>
      <c r="D13" s="44">
        <v>0</v>
      </c>
      <c r="E13" s="336">
        <f t="shared" ref="E13:E18" si="0">C13*D13</f>
        <v>0</v>
      </c>
      <c r="F13" s="264" t="s">
        <v>192</v>
      </c>
    </row>
    <row r="14" spans="1:6">
      <c r="A14" s="99">
        <f>A13+1</f>
        <v>3112</v>
      </c>
      <c r="B14" s="26" t="s">
        <v>99</v>
      </c>
      <c r="C14" s="369">
        <v>0</v>
      </c>
      <c r="D14" s="44">
        <v>0.15</v>
      </c>
      <c r="E14" s="336">
        <f t="shared" si="0"/>
        <v>0</v>
      </c>
      <c r="F14" s="264" t="s">
        <v>192</v>
      </c>
    </row>
    <row r="15" spans="1:6">
      <c r="A15" s="99">
        <f>A14+1</f>
        <v>3113</v>
      </c>
      <c r="B15" s="26" t="s">
        <v>100</v>
      </c>
      <c r="C15" s="369">
        <v>0</v>
      </c>
      <c r="D15" s="44">
        <v>0.5</v>
      </c>
      <c r="E15" s="336">
        <f t="shared" si="0"/>
        <v>0</v>
      </c>
      <c r="F15" s="264" t="s">
        <v>192</v>
      </c>
    </row>
    <row r="16" spans="1:6">
      <c r="A16" s="99">
        <f>A15+1</f>
        <v>3114</v>
      </c>
      <c r="B16" s="26" t="s">
        <v>101</v>
      </c>
      <c r="C16" s="370">
        <v>0</v>
      </c>
      <c r="D16" s="44">
        <v>0.5</v>
      </c>
      <c r="E16" s="336">
        <f t="shared" si="0"/>
        <v>0</v>
      </c>
      <c r="F16" s="264" t="s">
        <v>192</v>
      </c>
    </row>
    <row r="17" spans="1:6">
      <c r="A17" s="99">
        <f>A16+1</f>
        <v>3115</v>
      </c>
      <c r="B17" s="26" t="s">
        <v>103</v>
      </c>
      <c r="C17" s="370">
        <v>0</v>
      </c>
      <c r="D17" s="44">
        <v>1</v>
      </c>
      <c r="E17" s="336">
        <f t="shared" si="0"/>
        <v>0</v>
      </c>
      <c r="F17" s="264" t="s">
        <v>192</v>
      </c>
    </row>
    <row r="18" spans="1:6">
      <c r="A18" s="99">
        <f>A17+1</f>
        <v>3116</v>
      </c>
      <c r="B18" s="26" t="s">
        <v>102</v>
      </c>
      <c r="C18" s="370">
        <v>0</v>
      </c>
      <c r="D18" s="44">
        <v>0</v>
      </c>
      <c r="E18" s="336">
        <f t="shared" si="0"/>
        <v>0</v>
      </c>
      <c r="F18" s="264" t="s">
        <v>192</v>
      </c>
    </row>
    <row r="19" spans="1:6" ht="15.5">
      <c r="A19" s="94">
        <f>A12+1</f>
        <v>312</v>
      </c>
      <c r="B19" s="28" t="s">
        <v>104</v>
      </c>
      <c r="C19" s="59">
        <f>SUM(C13:C18)</f>
        <v>0</v>
      </c>
      <c r="D19" s="29"/>
      <c r="E19" s="59">
        <f>SUM(E13:E18)</f>
        <v>0</v>
      </c>
      <c r="F19" s="264"/>
    </row>
    <row r="20" spans="1:6" ht="15.5">
      <c r="A20" s="30" t="s">
        <v>106</v>
      </c>
      <c r="B20" s="25"/>
      <c r="C20" s="60"/>
      <c r="D20" s="25"/>
      <c r="E20" s="60"/>
      <c r="F20" s="264"/>
    </row>
    <row r="21" spans="1:6" ht="29">
      <c r="A21" s="95">
        <v>321</v>
      </c>
      <c r="B21" s="27" t="s">
        <v>107</v>
      </c>
      <c r="C21" s="369">
        <v>0</v>
      </c>
      <c r="D21" s="44">
        <v>0</v>
      </c>
      <c r="E21" s="332">
        <f>C21*D21</f>
        <v>0</v>
      </c>
      <c r="F21" s="264" t="s">
        <v>193</v>
      </c>
    </row>
    <row r="22" spans="1:6" ht="15.5">
      <c r="A22" s="29"/>
      <c r="B22" s="28" t="s">
        <v>266</v>
      </c>
      <c r="C22" s="59">
        <f>C21</f>
        <v>0</v>
      </c>
      <c r="D22" s="29"/>
      <c r="E22" s="59">
        <f>E21</f>
        <v>0</v>
      </c>
      <c r="F22" s="264"/>
    </row>
    <row r="23" spans="1:6" ht="15.5">
      <c r="A23" s="30" t="s">
        <v>108</v>
      </c>
      <c r="B23" s="25"/>
      <c r="C23" s="60"/>
      <c r="D23" s="25"/>
      <c r="E23" s="60"/>
      <c r="F23" s="264"/>
    </row>
    <row r="24" spans="1:6">
      <c r="A24" s="95">
        <v>331</v>
      </c>
      <c r="B24" s="27" t="s">
        <v>109</v>
      </c>
      <c r="C24" s="369">
        <v>0</v>
      </c>
      <c r="D24" s="43">
        <v>0.5</v>
      </c>
      <c r="E24" s="336">
        <f t="shared" ref="E24:E29" si="1">C24*D24</f>
        <v>0</v>
      </c>
      <c r="F24" s="264" t="s">
        <v>194</v>
      </c>
    </row>
    <row r="25" spans="1:6" ht="29">
      <c r="A25" s="95">
        <f t="shared" ref="A25:A30" si="2">A24+1</f>
        <v>332</v>
      </c>
      <c r="B25" s="27" t="s">
        <v>111</v>
      </c>
      <c r="C25" s="369">
        <v>0</v>
      </c>
      <c r="D25" s="44">
        <v>0.5</v>
      </c>
      <c r="E25" s="336">
        <f t="shared" si="1"/>
        <v>0</v>
      </c>
      <c r="F25" s="264" t="s">
        <v>195</v>
      </c>
    </row>
    <row r="26" spans="1:6">
      <c r="A26" s="96">
        <f t="shared" si="2"/>
        <v>333</v>
      </c>
      <c r="B26" s="27" t="s">
        <v>110</v>
      </c>
      <c r="C26" s="369">
        <v>0</v>
      </c>
      <c r="D26" s="44">
        <v>1</v>
      </c>
      <c r="E26" s="336">
        <f t="shared" si="1"/>
        <v>0</v>
      </c>
      <c r="F26" s="264" t="s">
        <v>196</v>
      </c>
    </row>
    <row r="27" spans="1:6" ht="22.5" customHeight="1">
      <c r="A27" s="97">
        <f t="shared" si="2"/>
        <v>334</v>
      </c>
      <c r="B27" s="27" t="s">
        <v>157</v>
      </c>
      <c r="C27" s="369">
        <v>0</v>
      </c>
      <c r="D27" s="44">
        <v>1</v>
      </c>
      <c r="E27" s="336">
        <f t="shared" si="1"/>
        <v>0</v>
      </c>
      <c r="F27" s="264" t="s">
        <v>197</v>
      </c>
    </row>
    <row r="28" spans="1:6" ht="29">
      <c r="A28" s="95">
        <f t="shared" si="2"/>
        <v>335</v>
      </c>
      <c r="B28" s="27" t="s">
        <v>112</v>
      </c>
      <c r="C28" s="371">
        <v>0</v>
      </c>
      <c r="D28" s="44">
        <v>0</v>
      </c>
      <c r="E28" s="336">
        <f t="shared" si="1"/>
        <v>0</v>
      </c>
      <c r="F28" s="264" t="s">
        <v>198</v>
      </c>
    </row>
    <row r="29" spans="1:6" ht="29">
      <c r="A29" s="95">
        <f t="shared" si="2"/>
        <v>336</v>
      </c>
      <c r="B29" s="27" t="s">
        <v>113</v>
      </c>
      <c r="C29" s="371">
        <v>0</v>
      </c>
      <c r="D29" s="44">
        <v>1</v>
      </c>
      <c r="E29" s="336">
        <f t="shared" si="1"/>
        <v>0</v>
      </c>
      <c r="F29" s="264" t="s">
        <v>199</v>
      </c>
    </row>
    <row r="30" spans="1:6" ht="15.5">
      <c r="A30" s="94">
        <f t="shared" si="2"/>
        <v>337</v>
      </c>
      <c r="B30" s="28" t="s">
        <v>114</v>
      </c>
      <c r="C30" s="59">
        <f>SUM(C24:C29)</f>
        <v>0</v>
      </c>
      <c r="D30" s="29"/>
      <c r="E30" s="59">
        <f>SUM(E24:E29)</f>
        <v>0</v>
      </c>
      <c r="F30" s="264"/>
    </row>
    <row r="31" spans="1:6" ht="15.5">
      <c r="A31" s="30" t="s">
        <v>115</v>
      </c>
      <c r="B31" s="25"/>
      <c r="C31" s="60"/>
      <c r="D31" s="25"/>
      <c r="E31" s="60"/>
      <c r="F31" s="264"/>
    </row>
    <row r="32" spans="1:6">
      <c r="A32" s="95">
        <v>341</v>
      </c>
      <c r="B32" s="27" t="s">
        <v>117</v>
      </c>
      <c r="C32" s="369">
        <v>0</v>
      </c>
      <c r="D32" s="43">
        <v>1</v>
      </c>
      <c r="E32" s="336">
        <f>C32*D32</f>
        <v>0</v>
      </c>
      <c r="F32" s="264" t="s">
        <v>200</v>
      </c>
    </row>
    <row r="33" spans="1:6">
      <c r="A33" s="17">
        <f>A32+1</f>
        <v>342</v>
      </c>
      <c r="B33" s="27" t="s">
        <v>118</v>
      </c>
      <c r="C33" s="369">
        <v>0</v>
      </c>
      <c r="D33" s="131">
        <v>0.5</v>
      </c>
      <c r="E33" s="336">
        <f>C33*D33</f>
        <v>0</v>
      </c>
      <c r="F33" s="264" t="s">
        <v>201</v>
      </c>
    </row>
    <row r="34" spans="1:6" ht="15.5">
      <c r="A34" s="94">
        <f>A33+1</f>
        <v>343</v>
      </c>
      <c r="B34" s="28" t="s">
        <v>116</v>
      </c>
      <c r="C34" s="59">
        <f>SUM(C32:C33)</f>
        <v>0</v>
      </c>
      <c r="D34" s="29"/>
      <c r="E34" s="59">
        <f>SUM(E32:E33)</f>
        <v>0</v>
      </c>
      <c r="F34" s="264"/>
    </row>
    <row r="35" spans="1:6" ht="15.5">
      <c r="A35" s="32" t="s">
        <v>119</v>
      </c>
      <c r="B35" s="41"/>
      <c r="C35" s="77">
        <f>C19+C22+C30+C34</f>
        <v>0</v>
      </c>
      <c r="D35" s="41"/>
      <c r="E35" s="77">
        <f>E19+E22+E30+E34</f>
        <v>0</v>
      </c>
      <c r="F35" s="264"/>
    </row>
  </sheetData>
  <sheetProtection algorithmName="SHA-512" hashValue="ul/Gcnd+xSW+ujtEho82zrQHm12q1JFHp5/rzjqtyfOfoEW6CgzyDa/heTDYlfopGfMNc5WURDWiQ5F3MbgIQw==" saltValue="KWTL0GKQN23l4SivPduAQ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Summary Sheet</vt:lpstr>
      <vt:lpstr>1. HQLA</vt:lpstr>
      <vt:lpstr>2.Outflows</vt:lpstr>
      <vt:lpstr>3.Inflows</vt:lpstr>
      <vt:lpstr>4.LCR calculation</vt:lpstr>
      <vt:lpstr>5.HQLA-TTD</vt:lpstr>
      <vt:lpstr>6. Outflows - TTD</vt:lpstr>
      <vt:lpstr>7. Inflows - TTD</vt:lpstr>
      <vt:lpstr>8. LCR Calculation - TTD</vt:lpstr>
      <vt:lpstr>9. HQLA-SC1</vt:lpstr>
      <vt:lpstr>10.Outflows-SC1</vt:lpstr>
      <vt:lpstr>11.Inflows-SC1</vt:lpstr>
      <vt:lpstr>12.LCR calculation-SC1</vt:lpstr>
      <vt:lpstr>13. HQLA-SC2</vt:lpstr>
      <vt:lpstr>14.Outflows-SC2</vt:lpstr>
      <vt:lpstr>15.Inflows-SC2</vt:lpstr>
      <vt:lpstr>16.LCR calculation-SC2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crisale</dc:creator>
  <cp:lastModifiedBy>Denise Layne</cp:lastModifiedBy>
  <cp:lastPrinted>2023-08-22T13:09:04Z</cp:lastPrinted>
  <dcterms:created xsi:type="dcterms:W3CDTF">2021-08-12T18:09:15Z</dcterms:created>
  <dcterms:modified xsi:type="dcterms:W3CDTF">2024-03-11T19:39:05Z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