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appserv2\cbtt\data\STATISTICS\BANKS_NFIs\PROJECTS\CB120LCR CB120LMT FEDM DATABASE CREATION\Returns_Working\"/>
    </mc:Choice>
  </mc:AlternateContent>
  <workbookProtection workbookAlgorithmName="SHA-512" workbookHashValue="+azOD4CaL1bn3DgXkM4+Wkz8WCaW98aggQLzIl244KWtLO6SKcJKqO8SdOjCzOeVCm0/bXFIvddwYG7D9W7tnQ==" workbookSaltValue="aHjRTgKD/ZMwQRP29QUD0Q==" workbookSpinCount="100000" lockStructure="1"/>
  <bookViews>
    <workbookView xWindow="0" yWindow="0" windowWidth="19200" windowHeight="6465" tabRatio="832"/>
  </bookViews>
  <sheets>
    <sheet name="Cover Page" sheetId="27" r:id="rId1"/>
    <sheet name="Institution_Codes" sheetId="32" state="veryHidden" r:id="rId2"/>
    <sheet name="General Instructions" sheetId="31" r:id="rId3"/>
    <sheet name="ASCII" sheetId="35" state="veryHidden" r:id="rId4"/>
    <sheet name="Summary LCR" sheetId="30" r:id="rId5"/>
    <sheet name="1.HQLA" sheetId="7" r:id="rId6"/>
    <sheet name="2.Outflows" sheetId="6" r:id="rId7"/>
    <sheet name="3.Inflows" sheetId="8" r:id="rId8"/>
    <sheet name="4.LCR calculation" sheetId="9" r:id="rId9"/>
    <sheet name="5.HQLA-TTD" sheetId="20" r:id="rId10"/>
    <sheet name="6.Outflows-TTD" sheetId="21" r:id="rId11"/>
    <sheet name="7.Inflows-TTD" sheetId="22" r:id="rId12"/>
    <sheet name="8.LCR Calculation-TTD" sheetId="23" r:id="rId13"/>
    <sheet name="9.HQLA-SC1" sheetId="10" r:id="rId14"/>
    <sheet name="10.Outflows-SC1" sheetId="11" r:id="rId15"/>
    <sheet name="11.Inflows-SC1" sheetId="12" r:id="rId16"/>
    <sheet name="12.LCR calculation-SC1" sheetId="13" r:id="rId17"/>
    <sheet name="13. HQLA-SC2" sheetId="14" r:id="rId18"/>
    <sheet name="14.Outflows-SC2" sheetId="15" r:id="rId19"/>
    <sheet name="15.Inflows-SC2" sheetId="16" r:id="rId20"/>
    <sheet name="16.LCR calculation-SC2" sheetId="17" r:id="rId21"/>
    <sheet name="Signature" sheetId="34" r:id="rId22"/>
    <sheet name="Validations" sheetId="29" r:id="rId23"/>
  </sheets>
  <externalReferences>
    <externalReference r:id="rId24"/>
    <externalReference r:id="rId25"/>
    <externalReference r:id="rId26"/>
    <externalReference r:id="rId27"/>
    <externalReference r:id="rId28"/>
  </externalReferences>
  <definedNames>
    <definedName name="ACCOUNTS_REVEIVABLE_FINANCING_1402" localSheetId="0">[1]PG_18!#REF!</definedName>
    <definedName name="ACCOUNTS_REVEIVABLE_FINANCING_1402">[1]PG_18!#REF!</definedName>
    <definedName name="BLOCK_DISCOUNTING_140203" localSheetId="0">[1]PG_18!#REF!</definedName>
    <definedName name="BLOCK_DISCOUNTING_140203">[1]PG_18!#REF!</definedName>
    <definedName name="BRIDGING_FINANCE_140301" localSheetId="0">[1]PG_18!#REF!</definedName>
    <definedName name="BRIDGING_FINANCE_140301">[1]PG_18!#REF!</definedName>
    <definedName name="CENTRAL_GOVERNMENT_14010101" localSheetId="0">[1]PG_18!#REF!</definedName>
    <definedName name="CENTRAL_GOVERNMENT_14010101">[1]PG_18!#REF!</definedName>
    <definedName name="CENTRAL_GOVERNMENT_14010201" localSheetId="0">[1]PG_18!#REF!</definedName>
    <definedName name="CENTRAL_GOVERNMENT_14010201">[1]PG_18!#REF!</definedName>
    <definedName name="CENTRAL_GOVERNMENT_14010301" localSheetId="0">[1]PG_18!#REF!</definedName>
    <definedName name="CENTRAL_GOVERNMENT_14010301">[1]PG_18!#REF!</definedName>
    <definedName name="CENTRAL_GOVERNMENT_14010401" localSheetId="0">[1]PG_18!#REF!</definedName>
    <definedName name="CENTRAL_GOVERNMENT_14010401">[1]PG_18!#REF!</definedName>
    <definedName name="CENTRAL_GOVERNMENT_14010501" localSheetId="0">[1]PG_18!#REF!</definedName>
    <definedName name="CENTRAL_GOVERNMENT_14010501">[1]PG_18!#REF!</definedName>
    <definedName name="CENTRAL_GOVERNMENT_14020101" localSheetId="0">[1]PG_18!#REF!</definedName>
    <definedName name="CENTRAL_GOVERNMENT_14020101">[1]PG_18!#REF!</definedName>
    <definedName name="CENTRAL_GOVERNMENT_14020201" localSheetId="0">[1]PG_18!#REF!</definedName>
    <definedName name="CENTRAL_GOVERNMENT_14020201">[1]PG_18!#REF!</definedName>
    <definedName name="CENTRAL_GOVERNMENT_14020301" localSheetId="0">[1]PG_18!#REF!</definedName>
    <definedName name="CENTRAL_GOVERNMENT_14020301">[1]PG_18!#REF!</definedName>
    <definedName name="CENTRAL_GOVERNMENT_14030101" localSheetId="0">[1]PG_18!#REF!</definedName>
    <definedName name="CENTRAL_GOVERNMENT_14030101">[1]PG_18!#REF!</definedName>
    <definedName name="Codes" localSheetId="0">#REF!</definedName>
    <definedName name="Codes">#REF!</definedName>
    <definedName name="COMMERCIAL_BANKS_14010105" localSheetId="0">[1]PG_18!#REF!</definedName>
    <definedName name="COMMERCIAL_BANKS_14010105">[1]PG_18!#REF!</definedName>
    <definedName name="COMMERCIAL_BANKS_14010205" localSheetId="0">[1]PG_18!#REF!</definedName>
    <definedName name="COMMERCIAL_BANKS_14010205">[1]PG_18!#REF!</definedName>
    <definedName name="COMMERCIAL_BANKS_14010305" localSheetId="0">[1]PG_18!#REF!</definedName>
    <definedName name="COMMERCIAL_BANKS_14010305">[1]PG_18!#REF!</definedName>
    <definedName name="COMMERCIAL_BANKS_14010405" localSheetId="0">[1]PG_18!#REF!</definedName>
    <definedName name="COMMERCIAL_BANKS_14010405">[1]PG_18!#REF!</definedName>
    <definedName name="COMMERCIAL_BANKS_14010505" localSheetId="0">[1]PG_18!#REF!</definedName>
    <definedName name="COMMERCIAL_BANKS_14010505">[1]PG_18!#REF!</definedName>
    <definedName name="COMMERCIAL_BANKS_14020105" localSheetId="0">[1]PG_18!#REF!</definedName>
    <definedName name="COMMERCIAL_BANKS_14020105">[1]PG_18!#REF!</definedName>
    <definedName name="COMMERCIAL_BANKS_14020205" localSheetId="0">[1]PG_18!#REF!</definedName>
    <definedName name="COMMERCIAL_BANKS_14020205">[1]PG_18!#REF!</definedName>
    <definedName name="COMMERCIAL_BANKS_14020305" localSheetId="0">[1]PG_18!#REF!</definedName>
    <definedName name="COMMERCIAL_BANKS_14020305">[1]PG_18!#REF!</definedName>
    <definedName name="COMMERCIAL_BANKS_14030105" localSheetId="0">[1]PG_18!#REF!</definedName>
    <definedName name="COMMERCIAL_BANKS_14030105">[1]PG_18!#REF!</definedName>
    <definedName name="CONSUMERS_14010110" localSheetId="0">[1]PG_18!#REF!</definedName>
    <definedName name="CONSUMERS_14010110">[1]PG_18!#REF!</definedName>
    <definedName name="CONSUMERS_14010210" localSheetId="0">[1]PG_18!#REF!</definedName>
    <definedName name="CONSUMERS_14010210">[1]PG_18!#REF!</definedName>
    <definedName name="CONSUMERS_14010310" localSheetId="0">[1]PG_18!#REF!</definedName>
    <definedName name="CONSUMERS_14010310">[1]PG_18!#REF!</definedName>
    <definedName name="CONSUMERS_14010410" localSheetId="0">[1]PG_18!#REF!</definedName>
    <definedName name="CONSUMERS_14010410">[1]PG_18!#REF!</definedName>
    <definedName name="CONSUMERS_14010510" localSheetId="0">[1]PG_18!#REF!</definedName>
    <definedName name="CONSUMERS_14010510">[1]PG_18!#REF!</definedName>
    <definedName name="CONSUMERS_14020110" localSheetId="0">[1]PG_18!#REF!</definedName>
    <definedName name="CONSUMERS_14020110">[1]PG_18!#REF!</definedName>
    <definedName name="CONSUMERS_14020210" localSheetId="0">[1]PG_18!#REF!</definedName>
    <definedName name="CONSUMERS_14020210">[1]PG_18!#REF!</definedName>
    <definedName name="CONSUMERS_14020310" localSheetId="0">[1]PG_18!#REF!</definedName>
    <definedName name="CONSUMERS_14020310">[1]PG_18!#REF!</definedName>
    <definedName name="DEMAND_140102" localSheetId="0">[1]PG_18!#REF!</definedName>
    <definedName name="DEMAND_140102">[1]PG_18!#REF!</definedName>
    <definedName name="DISCOUNTS_140105" localSheetId="0">[1]PG_18!#REF!</definedName>
    <definedName name="DISCOUNTS_140105">[1]PG_18!#REF!</definedName>
    <definedName name="dot">"."</definedName>
    <definedName name="FACTORING_140201" localSheetId="0">[1]PG_18!#REF!</definedName>
    <definedName name="FACTORING_140201">[1]PG_18!#REF!</definedName>
    <definedName name="INCORPORATED_BUSINESS_14010108" localSheetId="0">[1]PG_18!#REF!</definedName>
    <definedName name="INCORPORATED_BUSINESS_14010108">[1]PG_18!#REF!</definedName>
    <definedName name="INCORPORATED_BUSINESS_14010208" localSheetId="0">[1]PG_18!#REF!</definedName>
    <definedName name="INCORPORATED_BUSINESS_14010208">[1]PG_18!#REF!</definedName>
    <definedName name="INCORPORATED_BUSINESS_14010308" localSheetId="0">[1]PG_18!#REF!</definedName>
    <definedName name="INCORPORATED_BUSINESS_14010308">[1]PG_18!#REF!</definedName>
    <definedName name="INCORPORATED_BUSINESS_14010408" localSheetId="0">[1]PG_18!#REF!</definedName>
    <definedName name="INCORPORATED_BUSINESS_14010408">[1]PG_18!#REF!</definedName>
    <definedName name="INCORPORATED_BUSINESS_14010508" localSheetId="0">[1]PG_18!#REF!</definedName>
    <definedName name="INCORPORATED_BUSINESS_14010508">[1]PG_18!#REF!</definedName>
    <definedName name="INCORPORATED_BUSINESS_14020108" localSheetId="0">[1]PG_18!#REF!</definedName>
    <definedName name="INCORPORATED_BUSINESS_14020108">[1]PG_18!#REF!</definedName>
    <definedName name="INCORPORATED_BUSINESS_14020208" localSheetId="0">[1]PG_18!#REF!</definedName>
    <definedName name="INCORPORATED_BUSINESS_14020208">[1]PG_18!#REF!</definedName>
    <definedName name="INCORPORATED_BUSINESS_14020308" localSheetId="0">[1]PG_18!#REF!</definedName>
    <definedName name="INCORPORATED_BUSINESS_14020308">[1]PG_18!#REF!</definedName>
    <definedName name="INSTALMENT_140104" localSheetId="0">[1]PG_18!#REF!</definedName>
    <definedName name="INSTALMENT_140104">[1]PG_18!#REF!</definedName>
    <definedName name="institution" localSheetId="0">#REF!</definedName>
    <definedName name="institution">#REF!</definedName>
    <definedName name="Institutions">[2]Controls!$B$7:$B$32</definedName>
    <definedName name="LOANS_14" localSheetId="0">[1]PG_18!#REF!</definedName>
    <definedName name="LOANS_14">[1]PG_18!#REF!</definedName>
    <definedName name="LOANS_ADVANCES___DISCOUNTS_1401" localSheetId="0">[1]PG_18!#REF!</definedName>
    <definedName name="LOANS_ADVANCES___DISCOUNTS_1401">[1]PG_18!#REF!</definedName>
    <definedName name="LOCAL_GOVERNMENT_14010102" localSheetId="0">[1]PG_18!#REF!</definedName>
    <definedName name="LOCAL_GOVERNMENT_14010102">[1]PG_18!#REF!</definedName>
    <definedName name="LOCAL_GOVERNMENT_14010202" localSheetId="0">[1]PG_18!#REF!</definedName>
    <definedName name="LOCAL_GOVERNMENT_14010202">[1]PG_18!#REF!</definedName>
    <definedName name="LOCAL_GOVERNMENT_14010302" localSheetId="0">[1]PG_18!#REF!</definedName>
    <definedName name="LOCAL_GOVERNMENT_14010302">[1]PG_18!#REF!</definedName>
    <definedName name="LOCAL_GOVERNMENT_14010402" localSheetId="0">[1]PG_18!#REF!</definedName>
    <definedName name="LOCAL_GOVERNMENT_14010402">[1]PG_18!#REF!</definedName>
    <definedName name="LOCAL_GOVERNMENT_14010502" localSheetId="0">[1]PG_18!#REF!</definedName>
    <definedName name="LOCAL_GOVERNMENT_14010502">[1]PG_18!#REF!</definedName>
    <definedName name="LOCAL_GOVERNMENT_14020102" localSheetId="0">[1]PG_18!#REF!</definedName>
    <definedName name="LOCAL_GOVERNMENT_14020102">[1]PG_18!#REF!</definedName>
    <definedName name="LOCAL_GOVERNMENT_14020202" localSheetId="0">[1]PG_18!#REF!</definedName>
    <definedName name="LOCAL_GOVERNMENT_14020202">[1]PG_18!#REF!</definedName>
    <definedName name="LOCAL_GOVERNMENT_14020302" localSheetId="0">[1]PG_18!#REF!</definedName>
    <definedName name="LOCAL_GOVERNMENT_14020302">[1]PG_18!#REF!</definedName>
    <definedName name="LOCAL_GOVERNMENT_14030102" localSheetId="0">[1]PG_18!#REF!</definedName>
    <definedName name="LOCAL_GOVERNMENT_14030102">[1]PG_18!#REF!</definedName>
    <definedName name="months">[1]Institution_Codes!$D$2:$D$13</definedName>
    <definedName name="Name">[3]Cover!$A$6</definedName>
    <definedName name="NON_FINANCIAL_STATE_ENTERPRISES_14010107" localSheetId="0">[1]PG_18!#REF!</definedName>
    <definedName name="NON_FINANCIAL_STATE_ENTERPRISES_14010107">[1]PG_18!#REF!</definedName>
    <definedName name="NON_FINANCIAL_STATE_ENTERPRISES_14010207" localSheetId="0">[1]PG_18!#REF!</definedName>
    <definedName name="NON_FINANCIAL_STATE_ENTERPRISES_14010207">[1]PG_18!#REF!</definedName>
    <definedName name="NON_FINANCIAL_STATE_ENTERPRISES_14010307" localSheetId="0">[1]PG_18!#REF!</definedName>
    <definedName name="NON_FINANCIAL_STATE_ENTERPRISES_14010307">[1]PG_18!#REF!</definedName>
    <definedName name="NON_FINANCIAL_STATE_ENTERPRISES_14010407" localSheetId="0">[1]PG_18!#REF!</definedName>
    <definedName name="NON_FINANCIAL_STATE_ENTERPRISES_14010407">[1]PG_18!#REF!</definedName>
    <definedName name="NON_FINANCIAL_STATE_ENTERPRISES_14010507" localSheetId="0">[1]PG_18!#REF!</definedName>
    <definedName name="NON_FINANCIAL_STATE_ENTERPRISES_14010507">[1]PG_18!#REF!</definedName>
    <definedName name="NON_FINANCIAL_STATE_ENTERPRISES_14020107" localSheetId="0">[1]PG_18!#REF!</definedName>
    <definedName name="NON_FINANCIAL_STATE_ENTERPRISES_14020107">[1]PG_18!#REF!</definedName>
    <definedName name="NON_FINANCIAL_STATE_ENTERPRISES_14020207" localSheetId="0">[1]PG_18!#REF!</definedName>
    <definedName name="NON_FINANCIAL_STATE_ENTERPRISES_14020207">[1]PG_18!#REF!</definedName>
    <definedName name="NON_FINANCIAL_STATE_ENTERPRISES_14020307" localSheetId="0">[1]PG_18!#REF!</definedName>
    <definedName name="NON_FINANCIAL_STATE_ENTERPRISES_14020307">[1]PG_18!#REF!</definedName>
    <definedName name="OTHER_PRIVATE_FIN_INST_14010106" localSheetId="0">[1]PG_18!#REF!</definedName>
    <definedName name="OTHER_PRIVATE_FIN_INST_14010106">[1]PG_18!#REF!</definedName>
    <definedName name="OTHER_PRIVATE_FIN_INST_14010206" localSheetId="0">[1]PG_18!#REF!</definedName>
    <definedName name="OTHER_PRIVATE_FIN_INST_14010206">[1]PG_18!#REF!</definedName>
    <definedName name="OTHER_PRIVATE_FIN_INST_14010306" localSheetId="0">[1]PG_18!#REF!</definedName>
    <definedName name="OTHER_PRIVATE_FIN_INST_14010306">[1]PG_18!#REF!</definedName>
    <definedName name="OTHER_PRIVATE_FIN_INST_14010406" localSheetId="0">[1]PG_18!#REF!</definedName>
    <definedName name="OTHER_PRIVATE_FIN_INST_14010406">[1]PG_18!#REF!</definedName>
    <definedName name="OTHER_PRIVATE_FIN_INST_14010506" localSheetId="0">[1]PG_18!#REF!</definedName>
    <definedName name="OTHER_PRIVATE_FIN_INST_14010506">[1]PG_18!#REF!</definedName>
    <definedName name="OTHER_PRIVATE_FIN_INST_14020106" localSheetId="0">[1]PG_18!#REF!</definedName>
    <definedName name="OTHER_PRIVATE_FIN_INST_14020106">[1]PG_18!#REF!</definedName>
    <definedName name="OTHER_PRIVATE_FIN_INST_14020206" localSheetId="0">[1]PG_18!#REF!</definedName>
    <definedName name="OTHER_PRIVATE_FIN_INST_14020206">[1]PG_18!#REF!</definedName>
    <definedName name="OTHER_PRIVATE_FIN_INST_14020306" localSheetId="0">[1]PG_18!#REF!</definedName>
    <definedName name="OTHER_PRIVATE_FIN_INST_14020306">[1]PG_18!#REF!</definedName>
    <definedName name="OVERDRAFT_140101" localSheetId="0">[1]PG_18!#REF!</definedName>
    <definedName name="OVERDRAFT_140101">[1]PG_18!#REF!</definedName>
    <definedName name="Periods" localSheetId="0">#REF!</definedName>
    <definedName name="Periods">#REF!</definedName>
    <definedName name="Plans">[4]Codes!$C$1:$C$266</definedName>
    <definedName name="REAL_ESTATE_LOANS_1403" localSheetId="0">[1]PG_18!#REF!</definedName>
    <definedName name="REAL_ESTATE_LOANS_1403">[1]PG_18!#REF!</definedName>
    <definedName name="Return_Dates">[5]Lists!$C$1:$C$241</definedName>
    <definedName name="sect1.1" localSheetId="0">#REF!</definedName>
    <definedName name="sect1.1">#REF!</definedName>
    <definedName name="sect1.2" localSheetId="0">#REF!</definedName>
    <definedName name="sect1.2">#REF!</definedName>
    <definedName name="sect1.3" localSheetId="0">#REF!</definedName>
    <definedName name="sect1.3">#REF!</definedName>
    <definedName name="sect10.1" localSheetId="0">#REF!</definedName>
    <definedName name="sect10.1">#REF!</definedName>
    <definedName name="sect10.2" localSheetId="0">#REF!</definedName>
    <definedName name="sect10.2">#REF!</definedName>
    <definedName name="sect10.3" localSheetId="0">#REF!</definedName>
    <definedName name="sect10.3">#REF!</definedName>
    <definedName name="sect10.4" localSheetId="0">#REF!</definedName>
    <definedName name="sect10.4">#REF!</definedName>
    <definedName name="sect11.1" localSheetId="0">#REF!</definedName>
    <definedName name="sect11.1">#REF!</definedName>
    <definedName name="sect11.2" localSheetId="0">#REF!</definedName>
    <definedName name="sect11.2">#REF!</definedName>
    <definedName name="sect11.3" localSheetId="0">#REF!</definedName>
    <definedName name="sect11.3">#REF!</definedName>
    <definedName name="sect11.4" localSheetId="0">#REF!</definedName>
    <definedName name="sect11.4">#REF!</definedName>
    <definedName name="sect11.5" localSheetId="0">#REF!</definedName>
    <definedName name="sect11.5">#REF!</definedName>
    <definedName name="sect12.1" localSheetId="0">#REF!</definedName>
    <definedName name="sect12.1">#REF!</definedName>
    <definedName name="sect12.2" localSheetId="0">#REF!</definedName>
    <definedName name="sect12.2">#REF!</definedName>
    <definedName name="sect12.3" localSheetId="0">#REF!</definedName>
    <definedName name="sect12.3">#REF!</definedName>
    <definedName name="sect12.4" localSheetId="0">#REF!</definedName>
    <definedName name="sect12.4">#REF!</definedName>
    <definedName name="sect13.1" localSheetId="0">#REF!</definedName>
    <definedName name="sect13.1">#REF!</definedName>
    <definedName name="sect13.2" localSheetId="0">#REF!</definedName>
    <definedName name="sect13.2">#REF!</definedName>
    <definedName name="sect13.3" localSheetId="0">#REF!</definedName>
    <definedName name="sect13.3">#REF!</definedName>
    <definedName name="sect13.4" localSheetId="0">#REF!</definedName>
    <definedName name="sect13.4">#REF!</definedName>
    <definedName name="sect13.5" localSheetId="0">#REF!</definedName>
    <definedName name="sect13.5">#REF!</definedName>
    <definedName name="sect14.1" localSheetId="0">#REF!</definedName>
    <definedName name="sect14.1">#REF!</definedName>
    <definedName name="sect14.2" localSheetId="0">#REF!</definedName>
    <definedName name="sect14.2">#REF!</definedName>
    <definedName name="sect14.3" localSheetId="0">#REF!</definedName>
    <definedName name="sect14.3">#REF!</definedName>
    <definedName name="sect14.4" localSheetId="0">#REF!</definedName>
    <definedName name="sect14.4">#REF!</definedName>
    <definedName name="sect15.1" localSheetId="0">#REF!</definedName>
    <definedName name="sect15.1">#REF!</definedName>
    <definedName name="sect16.1" localSheetId="0">#REF!</definedName>
    <definedName name="sect16.1">#REF!</definedName>
    <definedName name="sect16.2" localSheetId="0">#REF!</definedName>
    <definedName name="sect16.2">#REF!</definedName>
    <definedName name="sect16.3" localSheetId="0">#REF!</definedName>
    <definedName name="sect16.3">#REF!</definedName>
    <definedName name="sect17.1" localSheetId="0">#REF!</definedName>
    <definedName name="sect17.1">#REF!</definedName>
    <definedName name="sect17.2" localSheetId="0">#REF!</definedName>
    <definedName name="sect17.2">#REF!</definedName>
    <definedName name="sect17.3" localSheetId="0">#REF!</definedName>
    <definedName name="sect17.3">#REF!</definedName>
    <definedName name="sect17.4" localSheetId="0">#REF!</definedName>
    <definedName name="sect17.4">#REF!</definedName>
    <definedName name="sect18.1" localSheetId="0">#REF!</definedName>
    <definedName name="sect18.1">#REF!</definedName>
    <definedName name="sect18.2" localSheetId="0">#REF!</definedName>
    <definedName name="sect18.2">#REF!</definedName>
    <definedName name="sect18.3" localSheetId="0">#REF!</definedName>
    <definedName name="sect18.3">#REF!</definedName>
    <definedName name="sect18.4" localSheetId="0">#REF!</definedName>
    <definedName name="sect18.4">#REF!</definedName>
    <definedName name="sect18.5" localSheetId="0">#REF!</definedName>
    <definedName name="sect18.5">#REF!</definedName>
    <definedName name="sect19.1" localSheetId="0">#REF!</definedName>
    <definedName name="sect19.1">#REF!</definedName>
    <definedName name="sect19.2" localSheetId="0">#REF!</definedName>
    <definedName name="sect19.2">#REF!</definedName>
    <definedName name="sect19.3" localSheetId="0">#REF!</definedName>
    <definedName name="sect19.3">#REF!</definedName>
    <definedName name="sect19.4" localSheetId="0">#REF!</definedName>
    <definedName name="sect19.4">#REF!</definedName>
    <definedName name="sect2.1" localSheetId="0">#REF!</definedName>
    <definedName name="sect2.1">#REF!</definedName>
    <definedName name="sect2.2" localSheetId="0">#REF!</definedName>
    <definedName name="sect2.2">#REF!</definedName>
    <definedName name="sect2.3" localSheetId="0">#REF!</definedName>
    <definedName name="sect2.3">#REF!</definedName>
    <definedName name="sect2.4" localSheetId="0">#REF!</definedName>
    <definedName name="sect2.4">#REF!</definedName>
    <definedName name="sect20.1" localSheetId="0">#REF!</definedName>
    <definedName name="sect20.1">#REF!</definedName>
    <definedName name="sect20.2" localSheetId="0">#REF!</definedName>
    <definedName name="sect20.2">#REF!</definedName>
    <definedName name="sect20.3" localSheetId="0">#REF!</definedName>
    <definedName name="sect20.3">#REF!</definedName>
    <definedName name="sect20.4" localSheetId="0">#REF!</definedName>
    <definedName name="sect20.4">#REF!</definedName>
    <definedName name="sect20.5" localSheetId="0">#REF!</definedName>
    <definedName name="sect20.5">#REF!</definedName>
    <definedName name="sect21.1" localSheetId="0">#REF!</definedName>
    <definedName name="sect21.1">#REF!</definedName>
    <definedName name="sect21.2" localSheetId="0">#REF!</definedName>
    <definedName name="sect21.2">#REF!</definedName>
    <definedName name="sect21.3" localSheetId="0">#REF!</definedName>
    <definedName name="sect21.3">#REF!</definedName>
    <definedName name="sect21.4" localSheetId="0">#REF!</definedName>
    <definedName name="sect21.4">#REF!</definedName>
    <definedName name="sect22.1" localSheetId="0">#REF!</definedName>
    <definedName name="sect22.1">#REF!</definedName>
    <definedName name="sect22.2" localSheetId="0">#REF!</definedName>
    <definedName name="sect22.2">#REF!</definedName>
    <definedName name="sect23.1" localSheetId="0">#REF!</definedName>
    <definedName name="sect23.1">#REF!</definedName>
    <definedName name="sect23.2" localSheetId="0">#REF!</definedName>
    <definedName name="sect23.2">#REF!</definedName>
    <definedName name="sect23.3" localSheetId="0">#REF!</definedName>
    <definedName name="sect23.3">#REF!</definedName>
    <definedName name="sect23.4" localSheetId="0">#REF!</definedName>
    <definedName name="sect23.4">#REF!</definedName>
    <definedName name="sect23.5" localSheetId="0">#REF!</definedName>
    <definedName name="sect23.5">#REF!</definedName>
    <definedName name="sect23.6" localSheetId="0">#REF!</definedName>
    <definedName name="sect23.6">#REF!</definedName>
    <definedName name="sect24.1" localSheetId="0">#REF!</definedName>
    <definedName name="sect24.1">#REF!</definedName>
    <definedName name="sect24.2" localSheetId="0">#REF!</definedName>
    <definedName name="sect24.2">#REF!</definedName>
    <definedName name="sect24.3" localSheetId="0">#REF!</definedName>
    <definedName name="sect24.3">#REF!</definedName>
    <definedName name="sect25.1" localSheetId="0">#REF!</definedName>
    <definedName name="sect25.1">#REF!</definedName>
    <definedName name="sect25.2" localSheetId="0">#REF!</definedName>
    <definedName name="sect25.2">#REF!</definedName>
    <definedName name="sect25.3" localSheetId="0">#REF!</definedName>
    <definedName name="sect25.3">#REF!</definedName>
    <definedName name="sect25.4" localSheetId="0">#REF!</definedName>
    <definedName name="sect25.4">#REF!</definedName>
    <definedName name="sect26.1" localSheetId="0">#REF!</definedName>
    <definedName name="sect26.1">#REF!</definedName>
    <definedName name="sect27.1" localSheetId="0">#REF!</definedName>
    <definedName name="sect27.1">#REF!</definedName>
    <definedName name="sect27.2" localSheetId="0">#REF!</definedName>
    <definedName name="sect27.2">#REF!</definedName>
    <definedName name="sect27.3" localSheetId="0">#REF!</definedName>
    <definedName name="sect27.3">#REF!</definedName>
    <definedName name="sect27.4" localSheetId="0">#REF!</definedName>
    <definedName name="sect27.4">#REF!</definedName>
    <definedName name="sect28.1" localSheetId="0">#REF!</definedName>
    <definedName name="sect28.1">#REF!</definedName>
    <definedName name="sect28.2" localSheetId="0">#REF!</definedName>
    <definedName name="sect28.2">#REF!</definedName>
    <definedName name="sect29.1" localSheetId="0">#REF!</definedName>
    <definedName name="sect29.1">#REF!</definedName>
    <definedName name="sect29.2" localSheetId="0">#REF!</definedName>
    <definedName name="sect29.2">#REF!</definedName>
    <definedName name="sect29.3" localSheetId="0">#REF!</definedName>
    <definedName name="sect29.3">#REF!</definedName>
    <definedName name="sect3.1" localSheetId="0">#REF!</definedName>
    <definedName name="sect3.1">#REF!</definedName>
    <definedName name="sect3.2" localSheetId="0">#REF!</definedName>
    <definedName name="sect3.2">#REF!</definedName>
    <definedName name="sect3.3" localSheetId="0">#REF!</definedName>
    <definedName name="sect3.3">#REF!</definedName>
    <definedName name="sect30.1" localSheetId="0">#REF!</definedName>
    <definedName name="sect30.1">#REF!</definedName>
    <definedName name="sect30.2" localSheetId="0">#REF!</definedName>
    <definedName name="sect30.2">#REF!</definedName>
    <definedName name="sect30.3" localSheetId="0">#REF!</definedName>
    <definedName name="sect30.3">#REF!</definedName>
    <definedName name="sect30.4" localSheetId="0">#REF!</definedName>
    <definedName name="sect30.4">#REF!</definedName>
    <definedName name="sect31.1" localSheetId="0">#REF!</definedName>
    <definedName name="sect31.1">#REF!</definedName>
    <definedName name="sect31.2" localSheetId="0">#REF!</definedName>
    <definedName name="sect31.2">#REF!</definedName>
    <definedName name="sect32.1" localSheetId="0">#REF!</definedName>
    <definedName name="sect32.1">#REF!</definedName>
    <definedName name="sect32.2" localSheetId="0">#REF!</definedName>
    <definedName name="sect32.2">#REF!</definedName>
    <definedName name="sect32.3" localSheetId="0">#REF!</definedName>
    <definedName name="sect32.3">#REF!</definedName>
    <definedName name="sect33.1" localSheetId="0">#REF!</definedName>
    <definedName name="sect33.1">#REF!</definedName>
    <definedName name="sect33.2" localSheetId="0">#REF!</definedName>
    <definedName name="sect33.2">#REF!</definedName>
    <definedName name="sect33.3" localSheetId="0">#REF!</definedName>
    <definedName name="sect33.3">#REF!</definedName>
    <definedName name="sect33.4" localSheetId="0">#REF!</definedName>
    <definedName name="sect33.4">#REF!</definedName>
    <definedName name="sect34.1" localSheetId="0">#REF!</definedName>
    <definedName name="sect34.1">#REF!</definedName>
    <definedName name="sect34.2" localSheetId="0">#REF!</definedName>
    <definedName name="sect34.2">#REF!</definedName>
    <definedName name="sect35.1" localSheetId="0">#REF!</definedName>
    <definedName name="sect35.1">#REF!</definedName>
    <definedName name="sect35.2" localSheetId="0">#REF!</definedName>
    <definedName name="sect35.2">#REF!</definedName>
    <definedName name="sect35.3" localSheetId="0">#REF!</definedName>
    <definedName name="sect35.3">#REF!</definedName>
    <definedName name="sect36.1" localSheetId="0">#REF!</definedName>
    <definedName name="sect36.1">#REF!</definedName>
    <definedName name="sect36.2" localSheetId="0">#REF!</definedName>
    <definedName name="sect36.2">#REF!</definedName>
    <definedName name="sect36.3" localSheetId="0">#REF!</definedName>
    <definedName name="sect36.3">#REF!</definedName>
    <definedName name="sect36.4" localSheetId="0">#REF!</definedName>
    <definedName name="sect36.4">#REF!</definedName>
    <definedName name="sect36.5" localSheetId="0">#REF!</definedName>
    <definedName name="sect36.5">#REF!</definedName>
    <definedName name="sect37.1" localSheetId="0">#REF!</definedName>
    <definedName name="sect37.1">#REF!</definedName>
    <definedName name="sect37.2" localSheetId="0">#REF!</definedName>
    <definedName name="sect37.2">#REF!</definedName>
    <definedName name="sect38.1" localSheetId="0">#REF!</definedName>
    <definedName name="sect38.1">#REF!</definedName>
    <definedName name="sect38.2" localSheetId="0">#REF!</definedName>
    <definedName name="sect38.2">#REF!</definedName>
    <definedName name="sect38.3" localSheetId="0">#REF!</definedName>
    <definedName name="sect38.3">#REF!</definedName>
    <definedName name="sect39.1" localSheetId="0">#REF!</definedName>
    <definedName name="sect39.1">#REF!</definedName>
    <definedName name="sect39.2" localSheetId="0">#REF!</definedName>
    <definedName name="sect39.2">#REF!</definedName>
    <definedName name="sect39.3" localSheetId="0">#REF!</definedName>
    <definedName name="sect39.3">#REF!</definedName>
    <definedName name="sect39.4" localSheetId="0">#REF!</definedName>
    <definedName name="sect39.4">#REF!</definedName>
    <definedName name="sect39.5" localSheetId="0">#REF!</definedName>
    <definedName name="sect39.5">#REF!</definedName>
    <definedName name="sect4.1" localSheetId="0">#REF!</definedName>
    <definedName name="sect4.1">#REF!</definedName>
    <definedName name="sect4.2" localSheetId="0">#REF!</definedName>
    <definedName name="sect4.2">#REF!</definedName>
    <definedName name="sect4.3" localSheetId="0">#REF!</definedName>
    <definedName name="sect4.3">#REF!</definedName>
    <definedName name="sect4.4" localSheetId="0">#REF!</definedName>
    <definedName name="sect4.4">#REF!</definedName>
    <definedName name="sect5.1" localSheetId="0">#REF!</definedName>
    <definedName name="sect5.1">#REF!</definedName>
    <definedName name="sect6.1" localSheetId="0">#REF!</definedName>
    <definedName name="sect6.1">#REF!</definedName>
    <definedName name="sect6.2" localSheetId="0">#REF!</definedName>
    <definedName name="sect6.2">#REF!</definedName>
    <definedName name="sect6.3" localSheetId="0">#REF!</definedName>
    <definedName name="sect6.3">#REF!</definedName>
    <definedName name="sect6.4" localSheetId="0">#REF!</definedName>
    <definedName name="sect6.4">#REF!</definedName>
    <definedName name="sect7.1" localSheetId="0">#REF!</definedName>
    <definedName name="sect7.1">#REF!</definedName>
    <definedName name="sect7.2" localSheetId="0">#REF!</definedName>
    <definedName name="sect7.2">#REF!</definedName>
    <definedName name="sect7.3" localSheetId="0">#REF!</definedName>
    <definedName name="sect7.3">#REF!</definedName>
    <definedName name="sect7.4" localSheetId="0">#REF!</definedName>
    <definedName name="sect7.4">#REF!</definedName>
    <definedName name="sect7.5" localSheetId="0">#REF!</definedName>
    <definedName name="sect7.5">#REF!</definedName>
    <definedName name="sect8.1" localSheetId="0">#REF!</definedName>
    <definedName name="sect8.1">#REF!</definedName>
    <definedName name="sect8.2" localSheetId="0">#REF!</definedName>
    <definedName name="sect8.2">#REF!</definedName>
    <definedName name="sect8.3" localSheetId="0">#REF!</definedName>
    <definedName name="sect8.3">#REF!</definedName>
    <definedName name="sect8.4" localSheetId="0">#REF!</definedName>
    <definedName name="sect8.4">#REF!</definedName>
    <definedName name="sect9.1" localSheetId="0">#REF!</definedName>
    <definedName name="sect9.1">#REF!</definedName>
    <definedName name="sect9.2" localSheetId="0">#REF!</definedName>
    <definedName name="sect9.2">#REF!</definedName>
    <definedName name="sect9.3" localSheetId="0">#REF!</definedName>
    <definedName name="sect9.3">#REF!</definedName>
    <definedName name="sect9.4" localSheetId="0">#REF!</definedName>
    <definedName name="sect9.4">#REF!</definedName>
    <definedName name="sect9.5" localSheetId="0">#REF!</definedName>
    <definedName name="sect9.5">#REF!</definedName>
    <definedName name="SELECT_INSTITUTION_CODE" localSheetId="0">[1]Institution_Codes!#REF!</definedName>
    <definedName name="SELECT_INSTITUTION_CODE">[1]Institution_Codes!#REF!</definedName>
    <definedName name="STATE_OWNED_FIN_INST_14010104" localSheetId="0">[1]PG_18!#REF!</definedName>
    <definedName name="STATE_OWNED_FIN_INST_14010104">[1]PG_18!#REF!</definedName>
    <definedName name="STATE_OWNED_FIN_INST_14010204" localSheetId="0">[1]PG_18!#REF!</definedName>
    <definedName name="STATE_OWNED_FIN_INST_14010204">[1]PG_18!#REF!</definedName>
    <definedName name="STATE_OWNED_FIN_INST_14010304" localSheetId="0">[1]PG_18!#REF!</definedName>
    <definedName name="STATE_OWNED_FIN_INST_14010304">[1]PG_18!#REF!</definedName>
    <definedName name="STATE_OWNED_FIN_INST_14010404" localSheetId="0">[1]PG_18!#REF!</definedName>
    <definedName name="STATE_OWNED_FIN_INST_14010404">[1]PG_18!#REF!</definedName>
    <definedName name="STATE_OWNED_FIN_INST_14010504" localSheetId="0">[1]PG_18!#REF!</definedName>
    <definedName name="STATE_OWNED_FIN_INST_14010504">[1]PG_18!#REF!</definedName>
    <definedName name="STATE_OWNED_FIN_INST_14020104" localSheetId="0">[1]PG_18!#REF!</definedName>
    <definedName name="STATE_OWNED_FIN_INST_14020104">[1]PG_18!#REF!</definedName>
    <definedName name="STATE_OWNED_FIN_INST_14020204" localSheetId="0">[1]PG_18!#REF!</definedName>
    <definedName name="STATE_OWNED_FIN_INST_14020204">[1]PG_18!#REF!</definedName>
    <definedName name="STATE_OWNED_FIN_INST_14020304" localSheetId="0">[1]PG_18!#REF!</definedName>
    <definedName name="STATE_OWNED_FIN_INST_14020304">[1]PG_18!#REF!</definedName>
    <definedName name="STATE_OWNED_FIN_INST_14030104" localSheetId="0">[1]PG_18!#REF!</definedName>
    <definedName name="STATE_OWNED_FIN_INST_14030104">[1]PG_18!#REF!</definedName>
    <definedName name="STATUTORY_BOARDS_14010103" localSheetId="0">[1]PG_18!#REF!</definedName>
    <definedName name="STATUTORY_BOARDS_14010103">[1]PG_18!#REF!</definedName>
    <definedName name="STATUTORY_BOARDS_14010203" localSheetId="0">[1]PG_18!#REF!</definedName>
    <definedName name="STATUTORY_BOARDS_14010203">[1]PG_18!#REF!</definedName>
    <definedName name="STATUTORY_BOARDS_14010303" localSheetId="0">[1]PG_18!#REF!</definedName>
    <definedName name="STATUTORY_BOARDS_14010303">[1]PG_18!#REF!</definedName>
    <definedName name="STATUTORY_BOARDS_14010403" localSheetId="0">[1]PG_18!#REF!</definedName>
    <definedName name="STATUTORY_BOARDS_14010403">[1]PG_18!#REF!</definedName>
    <definedName name="STATUTORY_BOARDS_14010503" localSheetId="0">[1]PG_18!#REF!</definedName>
    <definedName name="STATUTORY_BOARDS_14010503">[1]PG_18!#REF!</definedName>
    <definedName name="STATUTORY_BOARDS_14020103" localSheetId="0">[1]PG_18!#REF!</definedName>
    <definedName name="STATUTORY_BOARDS_14020103">[1]PG_18!#REF!</definedName>
    <definedName name="STATUTORY_BOARDS_14020203" localSheetId="0">[1]PG_18!#REF!</definedName>
    <definedName name="STATUTORY_BOARDS_14020203">[1]PG_18!#REF!</definedName>
    <definedName name="STATUTORY_BOARDS_14020303" localSheetId="0">[1]PG_18!#REF!</definedName>
    <definedName name="STATUTORY_BOARDS_14020303">[1]PG_18!#REF!</definedName>
    <definedName name="STATUTORY_BOARDS_14030103" localSheetId="0">[1]PG_18!#REF!</definedName>
    <definedName name="STATUTORY_BOARDS_14030103">[1]PG_18!#REF!</definedName>
    <definedName name="TIME_140103" localSheetId="0">[1]PG_18!#REF!</definedName>
    <definedName name="TIME_140103">[1]PG_18!#REF!</definedName>
    <definedName name="TRADE_CONFIRMING_140202" localSheetId="0">[1]PG_18!#REF!</definedName>
    <definedName name="TRADE_CONFIRMING_140202">[1]PG_18!#REF!</definedName>
    <definedName name="UNINCORPORATED_BUSINESS_14010109" localSheetId="0">[1]PG_18!#REF!</definedName>
    <definedName name="UNINCORPORATED_BUSINESS_14010109">[1]PG_18!#REF!</definedName>
    <definedName name="UNINCORPORATED_BUSINESS_14010209" localSheetId="0">[1]PG_18!#REF!</definedName>
    <definedName name="UNINCORPORATED_BUSINESS_14010209">[1]PG_18!#REF!</definedName>
    <definedName name="UNINCORPORATED_BUSINESS_14010309" localSheetId="0">[1]PG_18!#REF!</definedName>
    <definedName name="UNINCORPORATED_BUSINESS_14010309">[1]PG_18!#REF!</definedName>
    <definedName name="UNINCORPORATED_BUSINESS_14010409" localSheetId="0">[1]PG_18!#REF!</definedName>
    <definedName name="UNINCORPORATED_BUSINESS_14010409">[1]PG_18!#REF!</definedName>
    <definedName name="UNINCORPORATED_BUSINESS_14010509" localSheetId="0">[1]PG_18!#REF!</definedName>
    <definedName name="UNINCORPORATED_BUSINESS_14010509">[1]PG_18!#REF!</definedName>
    <definedName name="UNINCORPORATED_BUSINESS_14020109" localSheetId="0">[1]PG_18!#REF!</definedName>
    <definedName name="UNINCORPORATED_BUSINESS_14020109">[1]PG_18!#REF!</definedName>
    <definedName name="UNINCORPORATED_BUSINESS_14020209" localSheetId="0">[1]PG_18!#REF!</definedName>
    <definedName name="UNINCORPORATED_BUSINESS_14020209">[1]PG_18!#REF!</definedName>
    <definedName name="UNINCORPORATED_BUSINESS_14020309" localSheetId="0">[1]PG_18!#REF!</definedName>
    <definedName name="UNINCORPORATED_BUSINESS_14020309">[1]PG_18!#REF!</definedName>
    <definedName name="Year">[1]Institution_Codes!$H$2:$H$52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55" i="35" l="1"/>
  <c r="B497" i="35"/>
  <c r="H1" i="29" l="1"/>
  <c r="F792" i="29" l="1"/>
  <c r="F790" i="29" l="1"/>
  <c r="F655" i="29"/>
  <c r="F473" i="29"/>
  <c r="F331" i="29"/>
  <c r="F330" i="29"/>
  <c r="G37" i="14" l="1"/>
  <c r="F563" i="29" s="1"/>
  <c r="G37" i="10"/>
  <c r="F311" i="29" s="1"/>
  <c r="E37" i="20"/>
  <c r="F169" i="29" s="1"/>
  <c r="E37" i="7"/>
  <c r="F27" i="29" s="1"/>
  <c r="B5" i="35" l="1"/>
  <c r="B6" i="35"/>
  <c r="B7" i="35"/>
  <c r="B8" i="35"/>
  <c r="B9" i="35"/>
  <c r="B10" i="35"/>
  <c r="B11" i="35"/>
  <c r="B12" i="35"/>
  <c r="B13" i="35"/>
  <c r="B14" i="35"/>
  <c r="B15" i="35"/>
  <c r="B16" i="35"/>
  <c r="B17" i="35"/>
  <c r="B18" i="35"/>
  <c r="B19" i="35"/>
  <c r="B20" i="35"/>
  <c r="B21" i="35"/>
  <c r="B22" i="35"/>
  <c r="B23" i="35"/>
  <c r="B24" i="35"/>
  <c r="B25" i="35"/>
  <c r="B26" i="35"/>
  <c r="B27" i="35"/>
  <c r="B28" i="35"/>
  <c r="B29" i="35"/>
  <c r="B30" i="35"/>
  <c r="B31" i="35"/>
  <c r="B32" i="35"/>
  <c r="B33" i="35"/>
  <c r="B34" i="35"/>
  <c r="B35" i="35"/>
  <c r="B36" i="35"/>
  <c r="B37" i="35"/>
  <c r="B38" i="35"/>
  <c r="B39" i="35"/>
  <c r="B40" i="35"/>
  <c r="B41" i="35"/>
  <c r="B42" i="35"/>
  <c r="B43" i="35"/>
  <c r="B44" i="35"/>
  <c r="B45" i="35"/>
  <c r="B46" i="35"/>
  <c r="B48" i="35"/>
  <c r="B49" i="35"/>
  <c r="B50" i="35"/>
  <c r="B51" i="35"/>
  <c r="B52" i="35"/>
  <c r="B53" i="35"/>
  <c r="B54" i="35"/>
  <c r="B55" i="35"/>
  <c r="B56" i="35"/>
  <c r="B57" i="35"/>
  <c r="B58" i="35"/>
  <c r="B59" i="35"/>
  <c r="B60" i="35"/>
  <c r="B61" i="35"/>
  <c r="B62" i="35"/>
  <c r="B63" i="35"/>
  <c r="B64" i="35"/>
  <c r="B65" i="35"/>
  <c r="B66" i="35"/>
  <c r="B67" i="35"/>
  <c r="B68" i="35"/>
  <c r="B69" i="35"/>
  <c r="B70" i="35"/>
  <c r="B71" i="35"/>
  <c r="B72" i="35"/>
  <c r="B73" i="35"/>
  <c r="B74" i="35"/>
  <c r="B75" i="35"/>
  <c r="B76" i="35"/>
  <c r="B77" i="35"/>
  <c r="B78" i="35"/>
  <c r="B79" i="35"/>
  <c r="B80" i="35"/>
  <c r="B81" i="35"/>
  <c r="B82" i="35"/>
  <c r="B83" i="35"/>
  <c r="B84" i="35"/>
  <c r="B85" i="35"/>
  <c r="B86" i="35"/>
  <c r="B87" i="35"/>
  <c r="B88" i="35"/>
  <c r="B89" i="35"/>
  <c r="B90" i="35"/>
  <c r="B91" i="35"/>
  <c r="B92" i="35"/>
  <c r="B93" i="35"/>
  <c r="B94" i="35"/>
  <c r="B95" i="35"/>
  <c r="B96" i="35"/>
  <c r="B97" i="35"/>
  <c r="B98" i="35"/>
  <c r="B99" i="35"/>
  <c r="B100" i="35"/>
  <c r="B101" i="35"/>
  <c r="B102" i="35"/>
  <c r="B103" i="35"/>
  <c r="B104" i="35"/>
  <c r="B105" i="35"/>
  <c r="B106" i="35"/>
  <c r="B107" i="35"/>
  <c r="B108" i="35"/>
  <c r="B109" i="35"/>
  <c r="B110" i="35"/>
  <c r="B111" i="35"/>
  <c r="B112" i="35"/>
  <c r="B113" i="35"/>
  <c r="B114" i="35"/>
  <c r="B115" i="35"/>
  <c r="B116" i="35"/>
  <c r="B117" i="35"/>
  <c r="B118" i="35"/>
  <c r="B119" i="35"/>
  <c r="B120" i="35"/>
  <c r="B121" i="35"/>
  <c r="B122" i="35"/>
  <c r="B123" i="35"/>
  <c r="B124" i="35"/>
  <c r="B125" i="35"/>
  <c r="B126" i="35"/>
  <c r="B127" i="35"/>
  <c r="B128" i="35"/>
  <c r="B129" i="35"/>
  <c r="B130" i="35"/>
  <c r="B131" i="35"/>
  <c r="B132" i="35"/>
  <c r="B133" i="35"/>
  <c r="B134" i="35"/>
  <c r="B135" i="35"/>
  <c r="B136" i="35"/>
  <c r="B137" i="35"/>
  <c r="B138" i="35"/>
  <c r="B139" i="35"/>
  <c r="B140" i="35"/>
  <c r="B141" i="35"/>
  <c r="B142" i="35"/>
  <c r="B143" i="35"/>
  <c r="B144" i="35"/>
  <c r="B145" i="35"/>
  <c r="B146" i="35"/>
  <c r="B147" i="35"/>
  <c r="B148" i="35"/>
  <c r="B149" i="35"/>
  <c r="B150" i="35"/>
  <c r="B151" i="35"/>
  <c r="B152" i="35"/>
  <c r="B153" i="35"/>
  <c r="B154" i="35"/>
  <c r="B155" i="35"/>
  <c r="B156" i="35"/>
  <c r="B157" i="35"/>
  <c r="B158" i="35"/>
  <c r="B159" i="35"/>
  <c r="B160" i="35"/>
  <c r="B161" i="35"/>
  <c r="B162" i="35"/>
  <c r="B163" i="35"/>
  <c r="B164" i="35"/>
  <c r="B165" i="35"/>
  <c r="B166" i="35"/>
  <c r="B167" i="35"/>
  <c r="B168" i="35"/>
  <c r="B169" i="35"/>
  <c r="B170" i="35"/>
  <c r="B171" i="35"/>
  <c r="B172" i="35"/>
  <c r="B173" i="35"/>
  <c r="B174" i="35"/>
  <c r="B175" i="35"/>
  <c r="B176" i="35"/>
  <c r="B177" i="35"/>
  <c r="B178" i="35"/>
  <c r="B179" i="35"/>
  <c r="B180" i="35"/>
  <c r="B181" i="35"/>
  <c r="B182" i="35"/>
  <c r="B183" i="35"/>
  <c r="B184" i="35"/>
  <c r="B185" i="35"/>
  <c r="B186" i="35"/>
  <c r="B187" i="35"/>
  <c r="B188" i="35"/>
  <c r="B189" i="35"/>
  <c r="B190" i="35"/>
  <c r="B191" i="35"/>
  <c r="B192" i="35"/>
  <c r="B193" i="35"/>
  <c r="B194" i="35"/>
  <c r="B195" i="35"/>
  <c r="B196" i="35"/>
  <c r="B197" i="35"/>
  <c r="B198" i="35"/>
  <c r="B199" i="35"/>
  <c r="B200" i="35"/>
  <c r="B201" i="35"/>
  <c r="B202" i="35"/>
  <c r="B203" i="35"/>
  <c r="B204" i="35"/>
  <c r="B205" i="35"/>
  <c r="B206" i="35"/>
  <c r="B207" i="35"/>
  <c r="B208" i="35"/>
  <c r="B209" i="35"/>
  <c r="B210" i="35"/>
  <c r="B211" i="35"/>
  <c r="B212" i="35"/>
  <c r="B213" i="35"/>
  <c r="B214" i="35"/>
  <c r="B215" i="35"/>
  <c r="B216" i="35"/>
  <c r="B217" i="35"/>
  <c r="B218" i="35"/>
  <c r="B219" i="35"/>
  <c r="B220" i="35"/>
  <c r="B221" i="35"/>
  <c r="B222" i="35"/>
  <c r="B223" i="35"/>
  <c r="B224" i="35"/>
  <c r="B225" i="35"/>
  <c r="B226" i="35"/>
  <c r="B227" i="35"/>
  <c r="B228" i="35"/>
  <c r="B229" i="35"/>
  <c r="B230" i="35"/>
  <c r="B231" i="35"/>
  <c r="B232" i="35"/>
  <c r="B235" i="35"/>
  <c r="B236" i="35"/>
  <c r="B237" i="35"/>
  <c r="B238" i="35"/>
  <c r="B239" i="35"/>
  <c r="B240" i="35"/>
  <c r="B241" i="35"/>
  <c r="B242" i="35"/>
  <c r="B243" i="35"/>
  <c r="B244" i="35"/>
  <c r="B245" i="35"/>
  <c r="B246" i="35"/>
  <c r="B247" i="35"/>
  <c r="B248" i="35"/>
  <c r="B249" i="35"/>
  <c r="B251" i="35"/>
  <c r="B252" i="35"/>
  <c r="B253" i="35"/>
  <c r="B254" i="35"/>
  <c r="B255" i="35"/>
  <c r="B256" i="35"/>
  <c r="B257" i="35"/>
  <c r="B258" i="35"/>
  <c r="B259" i="35"/>
  <c r="B260" i="35"/>
  <c r="B261" i="35"/>
  <c r="B262" i="35"/>
  <c r="B263" i="35"/>
  <c r="B264" i="35"/>
  <c r="B265" i="35"/>
  <c r="B266" i="35"/>
  <c r="B267" i="35"/>
  <c r="B268" i="35"/>
  <c r="B269" i="35"/>
  <c r="B270" i="35"/>
  <c r="B271" i="35"/>
  <c r="B272" i="35"/>
  <c r="B273" i="35"/>
  <c r="B274" i="35"/>
  <c r="B275" i="35"/>
  <c r="B276" i="35"/>
  <c r="B277" i="35"/>
  <c r="B278" i="35"/>
  <c r="B279" i="35"/>
  <c r="B280" i="35"/>
  <c r="B281" i="35"/>
  <c r="B282" i="35"/>
  <c r="B283" i="35"/>
  <c r="B284" i="35"/>
  <c r="B285" i="35"/>
  <c r="B286" i="35"/>
  <c r="B287" i="35"/>
  <c r="B288" i="35"/>
  <c r="B289" i="35"/>
  <c r="B290" i="35"/>
  <c r="B291" i="35"/>
  <c r="B292" i="35"/>
  <c r="B294" i="35"/>
  <c r="B295" i="35"/>
  <c r="B296" i="35"/>
  <c r="B297" i="35"/>
  <c r="B298" i="35"/>
  <c r="B299" i="35"/>
  <c r="B300" i="35"/>
  <c r="B301" i="35"/>
  <c r="B302" i="35"/>
  <c r="B303" i="35"/>
  <c r="B304" i="35"/>
  <c r="B305" i="35"/>
  <c r="B306" i="35"/>
  <c r="B307" i="35"/>
  <c r="B308" i="35"/>
  <c r="B309" i="35"/>
  <c r="B310" i="35"/>
  <c r="B311" i="35"/>
  <c r="B312" i="35"/>
  <c r="B313" i="35"/>
  <c r="B314" i="35"/>
  <c r="B315" i="35"/>
  <c r="B316" i="35"/>
  <c r="B317" i="35"/>
  <c r="B318" i="35"/>
  <c r="B319" i="35"/>
  <c r="B320" i="35"/>
  <c r="B321" i="35"/>
  <c r="B322" i="35"/>
  <c r="B323" i="35"/>
  <c r="B324" i="35"/>
  <c r="B325" i="35"/>
  <c r="B326" i="35"/>
  <c r="B327" i="35"/>
  <c r="B328" i="35"/>
  <c r="B329" i="35"/>
  <c r="B330" i="35"/>
  <c r="B331" i="35"/>
  <c r="B332" i="35"/>
  <c r="B333" i="35"/>
  <c r="B334" i="35"/>
  <c r="B335" i="35"/>
  <c r="B336" i="35"/>
  <c r="B337" i="35"/>
  <c r="B338" i="35"/>
  <c r="B339" i="35"/>
  <c r="B340" i="35"/>
  <c r="B341" i="35"/>
  <c r="B342" i="35"/>
  <c r="B343" i="35"/>
  <c r="B344" i="35"/>
  <c r="B345" i="35"/>
  <c r="B346" i="35"/>
  <c r="B347" i="35"/>
  <c r="B348" i="35"/>
  <c r="B349" i="35"/>
  <c r="B350" i="35"/>
  <c r="B351" i="35"/>
  <c r="B352" i="35"/>
  <c r="B353" i="35"/>
  <c r="B354" i="35"/>
  <c r="B355" i="35"/>
  <c r="B356" i="35"/>
  <c r="B357" i="35"/>
  <c r="B358" i="35"/>
  <c r="B359" i="35"/>
  <c r="B360" i="35"/>
  <c r="B361" i="35"/>
  <c r="B362" i="35"/>
  <c r="B363" i="35"/>
  <c r="B364" i="35"/>
  <c r="B365" i="35"/>
  <c r="B366" i="35"/>
  <c r="B367" i="35"/>
  <c r="B368" i="35"/>
  <c r="B369" i="35"/>
  <c r="B370" i="35"/>
  <c r="B371" i="35"/>
  <c r="B372" i="35"/>
  <c r="B373" i="35"/>
  <c r="B374" i="35"/>
  <c r="B375" i="35"/>
  <c r="B376" i="35"/>
  <c r="B377" i="35"/>
  <c r="B378" i="35"/>
  <c r="B379" i="35"/>
  <c r="B380" i="35"/>
  <c r="B381" i="35"/>
  <c r="B382" i="35"/>
  <c r="B383" i="35"/>
  <c r="B384" i="35"/>
  <c r="B385" i="35"/>
  <c r="B386" i="35"/>
  <c r="B387" i="35"/>
  <c r="B388" i="35"/>
  <c r="B389" i="35"/>
  <c r="B390" i="35"/>
  <c r="B391" i="35"/>
  <c r="B392" i="35"/>
  <c r="B393" i="35"/>
  <c r="B394" i="35"/>
  <c r="B395" i="35"/>
  <c r="B396" i="35"/>
  <c r="B397" i="35"/>
  <c r="B398" i="35"/>
  <c r="B399" i="35"/>
  <c r="B400" i="35"/>
  <c r="B401" i="35"/>
  <c r="B402" i="35"/>
  <c r="B403" i="35"/>
  <c r="B404" i="35"/>
  <c r="B405" i="35"/>
  <c r="B406" i="35"/>
  <c r="B407" i="35"/>
  <c r="B408" i="35"/>
  <c r="B409" i="35"/>
  <c r="B410" i="35"/>
  <c r="B411" i="35"/>
  <c r="B412" i="35"/>
  <c r="B413" i="35"/>
  <c r="B414" i="35"/>
  <c r="B415" i="35"/>
  <c r="B416" i="35"/>
  <c r="B417" i="35"/>
  <c r="B418" i="35"/>
  <c r="B419" i="35"/>
  <c r="B420" i="35"/>
  <c r="B421" i="35"/>
  <c r="B422" i="35"/>
  <c r="B423" i="35"/>
  <c r="B424" i="35"/>
  <c r="B425" i="35"/>
  <c r="B426" i="35"/>
  <c r="B427" i="35"/>
  <c r="B428" i="35"/>
  <c r="B429" i="35"/>
  <c r="B430" i="35"/>
  <c r="B431" i="35"/>
  <c r="B432" i="35"/>
  <c r="B433" i="35"/>
  <c r="B434" i="35"/>
  <c r="B435" i="35"/>
  <c r="B436" i="35"/>
  <c r="B437" i="35"/>
  <c r="B438" i="35"/>
  <c r="B439" i="35"/>
  <c r="B440" i="35"/>
  <c r="B441" i="35"/>
  <c r="B442" i="35"/>
  <c r="B443" i="35"/>
  <c r="B444" i="35"/>
  <c r="B445" i="35"/>
  <c r="B446" i="35"/>
  <c r="B447" i="35"/>
  <c r="B448" i="35"/>
  <c r="B449" i="35"/>
  <c r="B450" i="35"/>
  <c r="B451" i="35"/>
  <c r="B452" i="35"/>
  <c r="B453" i="35"/>
  <c r="B454" i="35"/>
  <c r="B455" i="35"/>
  <c r="B456" i="35"/>
  <c r="B457" i="35"/>
  <c r="B458" i="35"/>
  <c r="B459" i="35"/>
  <c r="B460" i="35"/>
  <c r="B461" i="35"/>
  <c r="B462" i="35"/>
  <c r="B463" i="35"/>
  <c r="B464" i="35"/>
  <c r="B465" i="35"/>
  <c r="B466" i="35"/>
  <c r="B467" i="35"/>
  <c r="B468" i="35"/>
  <c r="B469" i="35"/>
  <c r="B470" i="35"/>
  <c r="B471" i="35"/>
  <c r="B472" i="35"/>
  <c r="B473" i="35"/>
  <c r="B474" i="35"/>
  <c r="B475" i="35"/>
  <c r="B476" i="35"/>
  <c r="B477" i="35"/>
  <c r="B478" i="35"/>
  <c r="B481" i="35"/>
  <c r="B482" i="35"/>
  <c r="B483" i="35"/>
  <c r="B484" i="35"/>
  <c r="B485" i="35"/>
  <c r="B486" i="35"/>
  <c r="B487" i="35"/>
  <c r="B488" i="35"/>
  <c r="B489" i="35"/>
  <c r="B490" i="35"/>
  <c r="B491" i="35"/>
  <c r="B492" i="35"/>
  <c r="B493" i="35"/>
  <c r="B494" i="35"/>
  <c r="B495" i="35"/>
  <c r="B498" i="35"/>
  <c r="B499" i="35"/>
  <c r="B500" i="35"/>
  <c r="B501" i="35"/>
  <c r="B502" i="35"/>
  <c r="B503" i="35"/>
  <c r="B504" i="35"/>
  <c r="B505" i="35"/>
  <c r="B506" i="35"/>
  <c r="B507" i="35"/>
  <c r="B508" i="35"/>
  <c r="B509" i="35"/>
  <c r="B510" i="35"/>
  <c r="B511" i="35"/>
  <c r="B512" i="35"/>
  <c r="B513" i="35"/>
  <c r="B514" i="35"/>
  <c r="B515" i="35"/>
  <c r="B516" i="35"/>
  <c r="B517" i="35"/>
  <c r="B518" i="35"/>
  <c r="B519" i="35"/>
  <c r="B520" i="35"/>
  <c r="B521" i="35"/>
  <c r="B522" i="35"/>
  <c r="B523" i="35"/>
  <c r="B524" i="35"/>
  <c r="B525" i="35"/>
  <c r="B526" i="35"/>
  <c r="B527" i="35"/>
  <c r="B528" i="35"/>
  <c r="B529" i="35"/>
  <c r="B530" i="35"/>
  <c r="B531" i="35"/>
  <c r="B532" i="35"/>
  <c r="B533" i="35"/>
  <c r="B534" i="35"/>
  <c r="B535" i="35"/>
  <c r="B536" i="35"/>
  <c r="B537" i="35"/>
  <c r="B538" i="35"/>
  <c r="B539" i="35"/>
  <c r="B540" i="35"/>
  <c r="B541" i="35"/>
  <c r="B542" i="35"/>
  <c r="B543" i="35"/>
  <c r="B544" i="35"/>
  <c r="B545" i="35"/>
  <c r="B546" i="35"/>
  <c r="B547" i="35"/>
  <c r="B548" i="35"/>
  <c r="B549" i="35"/>
  <c r="B550" i="35"/>
  <c r="B551" i="35"/>
  <c r="B552" i="35"/>
  <c r="B553" i="35"/>
  <c r="B554" i="35"/>
  <c r="B555" i="35"/>
  <c r="B556" i="35"/>
  <c r="B557" i="35"/>
  <c r="B558" i="35"/>
  <c r="B559" i="35"/>
  <c r="B560" i="35"/>
  <c r="B562" i="35"/>
  <c r="B563" i="35"/>
  <c r="B564" i="35"/>
  <c r="B565" i="35"/>
  <c r="B566" i="35"/>
  <c r="B567" i="35"/>
  <c r="B568" i="35"/>
  <c r="B569" i="35"/>
  <c r="B570" i="35"/>
  <c r="B571" i="35"/>
  <c r="B572" i="35"/>
  <c r="B573" i="35"/>
  <c r="B574" i="35"/>
  <c r="B575" i="35"/>
  <c r="B576" i="35"/>
  <c r="B577" i="35"/>
  <c r="B578" i="35"/>
  <c r="B579" i="35"/>
  <c r="B580" i="35"/>
  <c r="B581" i="35"/>
  <c r="B582" i="35"/>
  <c r="B583" i="35"/>
  <c r="B584" i="35"/>
  <c r="B585" i="35"/>
  <c r="B586" i="35"/>
  <c r="B587" i="35"/>
  <c r="B588" i="35"/>
  <c r="B589" i="35"/>
  <c r="B590" i="35"/>
  <c r="B591" i="35"/>
  <c r="B592" i="35"/>
  <c r="B593" i="35"/>
  <c r="B594" i="35"/>
  <c r="B595" i="35"/>
  <c r="B596" i="35"/>
  <c r="B597" i="35"/>
  <c r="B598" i="35"/>
  <c r="B599" i="35"/>
  <c r="B600" i="35"/>
  <c r="B601" i="35"/>
  <c r="B602" i="35"/>
  <c r="B603" i="35"/>
  <c r="B604" i="35"/>
  <c r="B605" i="35"/>
  <c r="B606" i="35"/>
  <c r="B607" i="35"/>
  <c r="B608" i="35"/>
  <c r="B609" i="35"/>
  <c r="B610" i="35"/>
  <c r="B611" i="35"/>
  <c r="B612" i="35"/>
  <c r="B613" i="35"/>
  <c r="B614" i="35"/>
  <c r="B615" i="35"/>
  <c r="B616" i="35"/>
  <c r="B617" i="35"/>
  <c r="B618" i="35"/>
  <c r="B619" i="35"/>
  <c r="B620" i="35"/>
  <c r="B621" i="35"/>
  <c r="B622" i="35"/>
  <c r="B623" i="35"/>
  <c r="B624" i="35"/>
  <c r="B625" i="35"/>
  <c r="B626" i="35"/>
  <c r="B627" i="35"/>
  <c r="B628" i="35"/>
  <c r="B629" i="35"/>
  <c r="B630" i="35"/>
  <c r="B631" i="35"/>
  <c r="B632" i="35"/>
  <c r="B633" i="35"/>
  <c r="B634" i="35"/>
  <c r="B635" i="35"/>
  <c r="B636" i="35"/>
  <c r="B637" i="35"/>
  <c r="B638" i="35"/>
  <c r="B639" i="35"/>
  <c r="B640" i="35"/>
  <c r="B641" i="35"/>
  <c r="B642" i="35"/>
  <c r="B643" i="35"/>
  <c r="B644" i="35"/>
  <c r="B645" i="35"/>
  <c r="B646" i="35"/>
  <c r="B647" i="35"/>
  <c r="B648" i="35"/>
  <c r="B649" i="35"/>
  <c r="B650" i="35"/>
  <c r="B651" i="35"/>
  <c r="B652" i="35"/>
  <c r="B653" i="35"/>
  <c r="B654" i="35"/>
  <c r="B655" i="35"/>
  <c r="B656" i="35"/>
  <c r="B657" i="35"/>
  <c r="B658" i="35"/>
  <c r="B659" i="35"/>
  <c r="B660" i="35"/>
  <c r="B661" i="35"/>
  <c r="B662" i="35"/>
  <c r="B663" i="35"/>
  <c r="B664" i="35"/>
  <c r="B665" i="35"/>
  <c r="B666" i="35"/>
  <c r="B667" i="35"/>
  <c r="B668" i="35"/>
  <c r="B669" i="35"/>
  <c r="B670" i="35"/>
  <c r="B671" i="35"/>
  <c r="B672" i="35"/>
  <c r="B673" i="35"/>
  <c r="B674" i="35"/>
  <c r="B675" i="35"/>
  <c r="B676" i="35"/>
  <c r="B677" i="35"/>
  <c r="B678" i="35"/>
  <c r="B679" i="35"/>
  <c r="B680" i="35"/>
  <c r="B681" i="35"/>
  <c r="B682" i="35"/>
  <c r="B683" i="35"/>
  <c r="B684" i="35"/>
  <c r="B685" i="35"/>
  <c r="B686" i="35"/>
  <c r="B687" i="35"/>
  <c r="B688" i="35"/>
  <c r="B689" i="35"/>
  <c r="B690" i="35"/>
  <c r="B691" i="35"/>
  <c r="B692" i="35"/>
  <c r="B693" i="35"/>
  <c r="B694" i="35"/>
  <c r="B695" i="35"/>
  <c r="B696" i="35"/>
  <c r="B697" i="35"/>
  <c r="B698" i="35"/>
  <c r="B699" i="35"/>
  <c r="B700" i="35"/>
  <c r="B701" i="35"/>
  <c r="B702" i="35"/>
  <c r="B703" i="35"/>
  <c r="B704" i="35"/>
  <c r="B705" i="35"/>
  <c r="B706" i="35"/>
  <c r="B707" i="35"/>
  <c r="B708" i="35"/>
  <c r="B709" i="35"/>
  <c r="B710" i="35"/>
  <c r="B711" i="35"/>
  <c r="B712" i="35"/>
  <c r="B713" i="35"/>
  <c r="B714" i="35"/>
  <c r="B715" i="35"/>
  <c r="B716" i="35"/>
  <c r="B717" i="35"/>
  <c r="B718" i="35"/>
  <c r="B719" i="35"/>
  <c r="B720" i="35"/>
  <c r="B721" i="35"/>
  <c r="B722" i="35"/>
  <c r="B723" i="35"/>
  <c r="B724" i="35"/>
  <c r="B725" i="35"/>
  <c r="B726" i="35"/>
  <c r="B727" i="35"/>
  <c r="B728" i="35"/>
  <c r="B729" i="35"/>
  <c r="B730" i="35"/>
  <c r="B731" i="35"/>
  <c r="B732" i="35"/>
  <c r="B733" i="35"/>
  <c r="B734" i="35"/>
  <c r="B735" i="35"/>
  <c r="B736" i="35"/>
  <c r="B737" i="35"/>
  <c r="B738" i="35"/>
  <c r="B739" i="35"/>
  <c r="B740" i="35"/>
  <c r="B741" i="35"/>
  <c r="B742" i="35"/>
  <c r="B743" i="35"/>
  <c r="B744" i="35"/>
  <c r="B745" i="35"/>
  <c r="B746" i="35"/>
  <c r="B747" i="35"/>
  <c r="B748" i="35"/>
  <c r="B749" i="35"/>
  <c r="B750" i="35"/>
  <c r="B751" i="35"/>
  <c r="B752" i="35"/>
  <c r="B753" i="35"/>
  <c r="B754" i="35"/>
  <c r="B755" i="35"/>
  <c r="B756" i="35"/>
  <c r="B757" i="35"/>
  <c r="B758" i="35"/>
  <c r="B759" i="35"/>
  <c r="B760" i="35"/>
  <c r="B761" i="35"/>
  <c r="B762" i="35"/>
  <c r="B763" i="35"/>
  <c r="B764" i="35"/>
  <c r="B765" i="35"/>
  <c r="B766" i="35"/>
  <c r="B767" i="35"/>
  <c r="B768" i="35"/>
  <c r="B769" i="35"/>
  <c r="B770" i="35"/>
  <c r="B771" i="35"/>
  <c r="B772" i="35"/>
  <c r="B773" i="35"/>
  <c r="B774" i="35"/>
  <c r="B775" i="35"/>
  <c r="B776" i="35"/>
  <c r="B777" i="35"/>
  <c r="B778" i="35"/>
  <c r="B779" i="35"/>
  <c r="B780" i="35"/>
  <c r="B781" i="35"/>
  <c r="B782" i="35"/>
  <c r="B783" i="35"/>
  <c r="B784" i="35"/>
  <c r="B785" i="35"/>
  <c r="B786" i="35"/>
  <c r="B787" i="35"/>
  <c r="B788" i="35"/>
  <c r="B789" i="35"/>
  <c r="B790" i="35"/>
  <c r="B791" i="35"/>
  <c r="B792" i="35"/>
  <c r="B793" i="35"/>
  <c r="B794" i="35"/>
  <c r="B795" i="35"/>
  <c r="B796" i="35"/>
  <c r="B797" i="35"/>
  <c r="B798" i="35"/>
  <c r="B799" i="35"/>
  <c r="B800" i="35"/>
  <c r="B801" i="35"/>
  <c r="B802" i="35"/>
  <c r="B803" i="35"/>
  <c r="B804" i="35"/>
  <c r="B805" i="35"/>
  <c r="B806" i="35"/>
  <c r="B807" i="35"/>
  <c r="B808" i="35"/>
  <c r="B809" i="35"/>
  <c r="B810" i="35"/>
  <c r="B811" i="35"/>
  <c r="B812" i="35"/>
  <c r="B813" i="35"/>
  <c r="B814" i="35"/>
  <c r="B815" i="35"/>
  <c r="B816" i="35"/>
  <c r="B817" i="35"/>
  <c r="B818" i="35"/>
  <c r="B819" i="35"/>
  <c r="B820" i="35"/>
  <c r="B821" i="35"/>
  <c r="B822" i="35"/>
  <c r="B823" i="35"/>
  <c r="B824" i="35"/>
  <c r="B825" i="35"/>
  <c r="B826" i="35"/>
  <c r="B827" i="35"/>
  <c r="B828" i="35"/>
  <c r="B829" i="35"/>
  <c r="B830" i="35"/>
  <c r="B831" i="35"/>
  <c r="B832" i="35"/>
  <c r="B833" i="35"/>
  <c r="B834" i="35"/>
  <c r="B835" i="35"/>
  <c r="B836" i="35"/>
  <c r="B839" i="35"/>
  <c r="B840" i="35"/>
  <c r="B841" i="35"/>
  <c r="B842" i="35"/>
  <c r="B843" i="35"/>
  <c r="B844" i="35"/>
  <c r="B845" i="35"/>
  <c r="B846" i="35"/>
  <c r="B847" i="35"/>
  <c r="B848" i="35"/>
  <c r="B849" i="35"/>
  <c r="B850" i="35"/>
  <c r="B851" i="35"/>
  <c r="B852" i="35"/>
  <c r="B853" i="35"/>
  <c r="B856" i="35"/>
  <c r="B857" i="35"/>
  <c r="B858" i="35"/>
  <c r="B859" i="35"/>
  <c r="B860" i="35"/>
  <c r="B861" i="35"/>
  <c r="B862" i="35"/>
  <c r="B863" i="35"/>
  <c r="B864" i="35"/>
  <c r="B865" i="35"/>
  <c r="B866" i="35"/>
  <c r="B867" i="35"/>
  <c r="B868" i="35"/>
  <c r="B869" i="35"/>
  <c r="B870" i="35"/>
  <c r="B871" i="35"/>
  <c r="B872" i="35"/>
  <c r="B873" i="35"/>
  <c r="B874" i="35"/>
  <c r="B875" i="35"/>
  <c r="B876" i="35"/>
  <c r="B877" i="35"/>
  <c r="B878" i="35"/>
  <c r="B879" i="35"/>
  <c r="B880" i="35"/>
  <c r="B881" i="35"/>
  <c r="B882" i="35"/>
  <c r="B883" i="35"/>
  <c r="B884" i="35"/>
  <c r="B885" i="35"/>
  <c r="B886" i="35"/>
  <c r="B887" i="35"/>
  <c r="B888" i="35"/>
  <c r="B889" i="35"/>
  <c r="B890" i="35"/>
  <c r="B891" i="35"/>
  <c r="B892" i="35"/>
  <c r="B893" i="35"/>
  <c r="B894" i="35"/>
  <c r="B895" i="35"/>
  <c r="B896" i="35"/>
  <c r="B897" i="35"/>
  <c r="B898" i="35"/>
  <c r="B899" i="35"/>
  <c r="B900" i="35"/>
  <c r="B901" i="35"/>
  <c r="B902" i="35"/>
  <c r="B903" i="35"/>
  <c r="B904" i="35"/>
  <c r="B905" i="35"/>
  <c r="B906" i="35"/>
  <c r="B907" i="35"/>
  <c r="B908" i="35"/>
  <c r="B909" i="35"/>
  <c r="B910" i="35"/>
  <c r="B911" i="35"/>
  <c r="B912" i="35"/>
  <c r="B913" i="35"/>
  <c r="B914" i="35"/>
  <c r="B915" i="35"/>
  <c r="B916" i="35"/>
  <c r="B917" i="35"/>
  <c r="B918" i="35"/>
  <c r="B920" i="35"/>
  <c r="B921" i="35"/>
  <c r="B922" i="35"/>
  <c r="B923" i="35"/>
  <c r="B924" i="35"/>
  <c r="B925" i="35"/>
  <c r="B926" i="35"/>
  <c r="B927" i="35"/>
  <c r="B928" i="35"/>
  <c r="B929" i="35"/>
  <c r="B930" i="35"/>
  <c r="B931" i="35"/>
  <c r="B932" i="35"/>
  <c r="B933" i="35"/>
  <c r="B934" i="35"/>
  <c r="B935" i="35"/>
  <c r="B936" i="35"/>
  <c r="B937" i="35"/>
  <c r="B938" i="35"/>
  <c r="B939" i="35"/>
  <c r="B940" i="35"/>
  <c r="B941" i="35"/>
  <c r="B942" i="35"/>
  <c r="B943" i="35"/>
  <c r="B944" i="35"/>
  <c r="B945" i="35"/>
  <c r="B946" i="35"/>
  <c r="B947" i="35"/>
  <c r="B948" i="35"/>
  <c r="B949" i="35"/>
  <c r="B950" i="35"/>
  <c r="B951" i="35"/>
  <c r="B952" i="35"/>
  <c r="B953" i="35"/>
  <c r="B954" i="35"/>
  <c r="B955" i="35"/>
  <c r="B956" i="35"/>
  <c r="B957" i="35"/>
  <c r="B958" i="35"/>
  <c r="B959" i="35"/>
  <c r="B960" i="35"/>
  <c r="B961" i="35"/>
  <c r="B962" i="35"/>
  <c r="B963" i="35"/>
  <c r="B964" i="35"/>
  <c r="B965" i="35"/>
  <c r="B966" i="35"/>
  <c r="B967" i="35"/>
  <c r="B968" i="35"/>
  <c r="B969" i="35"/>
  <c r="B970" i="35"/>
  <c r="B971" i="35"/>
  <c r="B972" i="35"/>
  <c r="B973" i="35"/>
  <c r="B974" i="35"/>
  <c r="B975" i="35"/>
  <c r="B976" i="35"/>
  <c r="B977" i="35"/>
  <c r="B978" i="35"/>
  <c r="B979" i="35"/>
  <c r="B980" i="35"/>
  <c r="B981" i="35"/>
  <c r="B982" i="35"/>
  <c r="B983" i="35"/>
  <c r="B984" i="35"/>
  <c r="B985" i="35"/>
  <c r="B986" i="35"/>
  <c r="B987" i="35"/>
  <c r="B988" i="35"/>
  <c r="B989" i="35"/>
  <c r="B990" i="35"/>
  <c r="B991" i="35"/>
  <c r="B992" i="35"/>
  <c r="B993" i="35"/>
  <c r="B994" i="35"/>
  <c r="B995" i="35"/>
  <c r="B996" i="35"/>
  <c r="B997" i="35"/>
  <c r="B998" i="35"/>
  <c r="B999" i="35"/>
  <c r="B1000" i="35"/>
  <c r="B1001" i="35"/>
  <c r="B1002" i="35"/>
  <c r="B1003" i="35"/>
  <c r="B1004" i="35"/>
  <c r="B1005" i="35"/>
  <c r="B1006" i="35"/>
  <c r="B1007" i="35"/>
  <c r="B1008" i="35"/>
  <c r="B1009" i="35"/>
  <c r="B1010" i="35"/>
  <c r="B1011" i="35"/>
  <c r="B1012" i="35"/>
  <c r="B1013" i="35"/>
  <c r="B1014" i="35"/>
  <c r="B1015" i="35"/>
  <c r="B1016" i="35"/>
  <c r="B1017" i="35"/>
  <c r="B1018" i="35"/>
  <c r="B1019" i="35"/>
  <c r="B1020" i="35"/>
  <c r="B1021" i="35"/>
  <c r="B1022" i="35"/>
  <c r="B1023" i="35"/>
  <c r="B1024" i="35"/>
  <c r="B1025" i="35"/>
  <c r="B1026" i="35"/>
  <c r="B1027" i="35"/>
  <c r="B1028" i="35"/>
  <c r="B1029" i="35"/>
  <c r="B1030" i="35"/>
  <c r="B1031" i="35"/>
  <c r="B1032" i="35"/>
  <c r="B1033" i="35"/>
  <c r="B1034" i="35"/>
  <c r="B1035" i="35"/>
  <c r="B1036" i="35"/>
  <c r="B1037" i="35"/>
  <c r="B1038" i="35"/>
  <c r="B1039" i="35"/>
  <c r="B1040" i="35"/>
  <c r="B1041" i="35"/>
  <c r="B1042" i="35"/>
  <c r="B1043" i="35"/>
  <c r="B1044" i="35"/>
  <c r="B1045" i="35"/>
  <c r="B1046" i="35"/>
  <c r="B1047" i="35"/>
  <c r="B1048" i="35"/>
  <c r="B1049" i="35"/>
  <c r="B1050" i="35"/>
  <c r="B1051" i="35"/>
  <c r="B1052" i="35"/>
  <c r="B1053" i="35"/>
  <c r="B1054" i="35"/>
  <c r="B1055" i="35"/>
  <c r="B1056" i="35"/>
  <c r="B1057" i="35"/>
  <c r="B1058" i="35"/>
  <c r="B1059" i="35"/>
  <c r="B1060" i="35"/>
  <c r="B1061" i="35"/>
  <c r="B1062" i="35"/>
  <c r="B1063" i="35"/>
  <c r="B1064" i="35"/>
  <c r="B1065" i="35"/>
  <c r="B1066" i="35"/>
  <c r="B1067" i="35"/>
  <c r="B1068" i="35"/>
  <c r="B1069" i="35"/>
  <c r="B1070" i="35"/>
  <c r="B1071" i="35"/>
  <c r="B1072" i="35"/>
  <c r="B1073" i="35"/>
  <c r="B1074" i="35"/>
  <c r="B1075" i="35"/>
  <c r="B1076" i="35"/>
  <c r="B1077" i="35"/>
  <c r="B1078" i="35"/>
  <c r="B1079" i="35"/>
  <c r="B1080" i="35"/>
  <c r="B1081" i="35"/>
  <c r="B1082" i="35"/>
  <c r="B1083" i="35"/>
  <c r="B1084" i="35"/>
  <c r="B1085" i="35"/>
  <c r="B1086" i="35"/>
  <c r="B1087" i="35"/>
  <c r="B1088" i="35"/>
  <c r="B1089" i="35"/>
  <c r="B1090" i="35"/>
  <c r="B1091" i="35"/>
  <c r="B1092" i="35"/>
  <c r="B1093" i="35"/>
  <c r="B1094" i="35"/>
  <c r="B1095" i="35"/>
  <c r="B1096" i="35"/>
  <c r="B1097" i="35"/>
  <c r="B1098" i="35"/>
  <c r="B1099" i="35"/>
  <c r="B1100" i="35"/>
  <c r="B1101" i="35"/>
  <c r="B1102" i="35"/>
  <c r="B1103" i="35"/>
  <c r="B1104" i="35"/>
  <c r="B1105" i="35"/>
  <c r="B1106" i="35"/>
  <c r="B1107" i="35"/>
  <c r="B1108" i="35"/>
  <c r="B1109" i="35"/>
  <c r="B1110" i="35"/>
  <c r="B1111" i="35"/>
  <c r="B1112" i="35"/>
  <c r="B1113" i="35"/>
  <c r="B1114" i="35"/>
  <c r="B1115" i="35"/>
  <c r="B1116" i="35"/>
  <c r="B1117" i="35"/>
  <c r="B1118" i="35"/>
  <c r="B1119" i="35"/>
  <c r="B1120" i="35"/>
  <c r="B1121" i="35"/>
  <c r="B1122" i="35"/>
  <c r="B1123" i="35"/>
  <c r="B1124" i="35"/>
  <c r="B1125" i="35"/>
  <c r="B1126" i="35"/>
  <c r="B1127" i="35"/>
  <c r="B1128" i="35"/>
  <c r="B1129" i="35"/>
  <c r="B1130" i="35"/>
  <c r="B1131" i="35"/>
  <c r="B1132" i="35"/>
  <c r="B1133" i="35"/>
  <c r="B1134" i="35"/>
  <c r="B1135" i="35"/>
  <c r="B1136" i="35"/>
  <c r="B1137" i="35"/>
  <c r="B1138" i="35"/>
  <c r="B1139" i="35"/>
  <c r="B1140" i="35"/>
  <c r="B1141" i="35"/>
  <c r="B1142" i="35"/>
  <c r="B1143" i="35"/>
  <c r="B1144" i="35"/>
  <c r="B1145" i="35"/>
  <c r="B1146" i="35"/>
  <c r="B1147" i="35"/>
  <c r="B1148" i="35"/>
  <c r="B1149" i="35"/>
  <c r="B1150" i="35"/>
  <c r="B1151" i="35"/>
  <c r="B1152" i="35"/>
  <c r="B1153" i="35"/>
  <c r="B1154" i="35"/>
  <c r="B1155" i="35"/>
  <c r="B1156" i="35"/>
  <c r="B1157" i="35"/>
  <c r="B1158" i="35"/>
  <c r="B1159" i="35"/>
  <c r="B1160" i="35"/>
  <c r="B1161" i="35"/>
  <c r="B1162" i="35"/>
  <c r="B1163" i="35"/>
  <c r="B1164" i="35"/>
  <c r="B1165" i="35"/>
  <c r="B1166" i="35"/>
  <c r="B1167" i="35"/>
  <c r="B1168" i="35"/>
  <c r="B1169" i="35"/>
  <c r="B1170" i="35"/>
  <c r="B1171" i="35"/>
  <c r="B1172" i="35"/>
  <c r="B1173" i="35"/>
  <c r="B1174" i="35"/>
  <c r="B1175" i="35"/>
  <c r="B1176" i="35"/>
  <c r="B1177" i="35"/>
  <c r="B1178" i="35"/>
  <c r="B1179" i="35"/>
  <c r="B1180" i="35"/>
  <c r="B1181" i="35"/>
  <c r="B1182" i="35"/>
  <c r="B1183" i="35"/>
  <c r="B1184" i="35"/>
  <c r="B1185" i="35"/>
  <c r="B1186" i="35"/>
  <c r="B1187" i="35"/>
  <c r="B1188" i="35"/>
  <c r="B1189" i="35"/>
  <c r="B1190" i="35"/>
  <c r="B1191" i="35"/>
  <c r="B1192" i="35"/>
  <c r="B1193" i="35"/>
  <c r="B1194" i="35"/>
  <c r="B1197" i="35"/>
  <c r="B1198" i="35"/>
  <c r="B1199" i="35"/>
  <c r="B1200" i="35"/>
  <c r="B1201" i="35"/>
  <c r="B1202" i="35"/>
  <c r="B1203" i="35"/>
  <c r="B1204" i="35"/>
  <c r="B1205" i="35"/>
  <c r="B1206" i="35"/>
  <c r="B1207" i="35"/>
  <c r="B1208" i="35"/>
  <c r="B1209" i="35"/>
  <c r="B1210" i="35"/>
  <c r="B1211" i="35"/>
  <c r="K7" i="27" l="1"/>
  <c r="I1" i="29" s="1"/>
  <c r="H2" i="29" s="1"/>
  <c r="E28" i="10"/>
  <c r="E26" i="10"/>
  <c r="E15" i="10"/>
  <c r="I2" i="29" l="1"/>
  <c r="F713" i="29" l="1"/>
  <c r="F654" i="29"/>
  <c r="F401" i="29"/>
  <c r="G91" i="15" l="1"/>
  <c r="E91" i="15"/>
  <c r="C91" i="15"/>
  <c r="G49" i="15"/>
  <c r="E49" i="15"/>
  <c r="G91" i="11"/>
  <c r="E91" i="11"/>
  <c r="C91" i="11"/>
  <c r="G49" i="11"/>
  <c r="E49" i="11"/>
  <c r="C24" i="11"/>
  <c r="G24" i="11"/>
  <c r="E24" i="11"/>
  <c r="E91" i="21"/>
  <c r="C91" i="21"/>
  <c r="E49" i="21"/>
  <c r="C49" i="21"/>
  <c r="E24" i="21"/>
  <c r="C24" i="21"/>
  <c r="E91" i="6"/>
  <c r="C91" i="6"/>
  <c r="E49" i="6"/>
  <c r="C49" i="6"/>
  <c r="E24" i="6"/>
  <c r="C24" i="6"/>
  <c r="C49" i="11" l="1"/>
  <c r="E10" i="20" l="1"/>
  <c r="E11" i="20"/>
  <c r="E12" i="20"/>
  <c r="E13" i="20"/>
  <c r="E15" i="20"/>
  <c r="E16" i="20"/>
  <c r="E17" i="20"/>
  <c r="E18" i="20"/>
  <c r="E20" i="20"/>
  <c r="E21" i="20"/>
  <c r="C22" i="20"/>
  <c r="E25" i="20"/>
  <c r="E26" i="20"/>
  <c r="E27" i="20"/>
  <c r="E28" i="20"/>
  <c r="E29" i="20"/>
  <c r="C30" i="20"/>
  <c r="E30" i="20"/>
  <c r="E32" i="20"/>
  <c r="E33" i="20"/>
  <c r="C34" i="20"/>
  <c r="E34" i="20"/>
  <c r="E10" i="10"/>
  <c r="E11" i="10"/>
  <c r="E12" i="10"/>
  <c r="E13" i="10"/>
  <c r="G13" i="10"/>
  <c r="G15" i="10"/>
  <c r="E16" i="10"/>
  <c r="E17" i="10"/>
  <c r="G17" i="10"/>
  <c r="E18" i="10"/>
  <c r="G18" i="10"/>
  <c r="E20" i="10"/>
  <c r="E21" i="10"/>
  <c r="E25" i="10"/>
  <c r="G26" i="10"/>
  <c r="E27" i="10"/>
  <c r="G28" i="10"/>
  <c r="E29" i="10"/>
  <c r="E32" i="10"/>
  <c r="E33" i="10"/>
  <c r="A3" i="35"/>
  <c r="A2" i="35"/>
  <c r="B1" i="35"/>
  <c r="G27" i="10" l="1"/>
  <c r="E30" i="10"/>
  <c r="G29" i="10"/>
  <c r="G21" i="10"/>
  <c r="E22" i="10"/>
  <c r="G11" i="10"/>
  <c r="G10" i="10"/>
  <c r="G33" i="10"/>
  <c r="G32" i="10"/>
  <c r="G25" i="10"/>
  <c r="G16" i="10"/>
  <c r="G20" i="10"/>
  <c r="E22" i="20"/>
  <c r="G12" i="10"/>
  <c r="E34" i="10"/>
  <c r="G22" i="10" l="1"/>
  <c r="G30" i="10"/>
  <c r="G34" i="10"/>
  <c r="E36" i="20"/>
  <c r="A37" i="7"/>
  <c r="A38" i="7" s="1"/>
  <c r="C34" i="7"/>
  <c r="E33" i="7"/>
  <c r="A33" i="7"/>
  <c r="A34" i="7" s="1"/>
  <c r="E32" i="7"/>
  <c r="E34" i="7" s="1"/>
  <c r="C30" i="7"/>
  <c r="A30" i="7"/>
  <c r="E29" i="7"/>
  <c r="A29" i="7"/>
  <c r="E28" i="7"/>
  <c r="E27" i="7"/>
  <c r="E26" i="7"/>
  <c r="A26" i="7"/>
  <c r="A27" i="7" s="1"/>
  <c r="A28" i="7" s="1"/>
  <c r="E25" i="7"/>
  <c r="C22" i="7"/>
  <c r="E21" i="7"/>
  <c r="E20" i="7"/>
  <c r="E18" i="7"/>
  <c r="E17" i="7"/>
  <c r="E16" i="7"/>
  <c r="E15" i="7"/>
  <c r="E13" i="7"/>
  <c r="E12" i="7"/>
  <c r="E11" i="7"/>
  <c r="E10" i="7"/>
  <c r="G36" i="10" l="1"/>
  <c r="F310" i="29" s="1"/>
  <c r="E38" i="20"/>
  <c r="B293" i="35" s="1"/>
  <c r="F168" i="29"/>
  <c r="E22" i="7"/>
  <c r="E30" i="7"/>
  <c r="G38" i="10" l="1"/>
  <c r="B561" i="35" s="1"/>
  <c r="E36" i="7"/>
  <c r="F281" i="29"/>
  <c r="E38" i="7" l="1"/>
  <c r="B47" i="35" s="1"/>
  <c r="E24" i="29"/>
  <c r="E25" i="29" s="1"/>
  <c r="E26" i="29" s="1"/>
  <c r="E27" i="29" s="1"/>
  <c r="E28" i="29" s="1"/>
  <c r="F494" i="29" l="1"/>
  <c r="F493" i="29"/>
  <c r="F583" i="29"/>
  <c r="F582" i="29"/>
  <c r="F581" i="29"/>
  <c r="F560" i="29"/>
  <c r="F561" i="29"/>
  <c r="F556" i="29"/>
  <c r="F802" i="29" l="1"/>
  <c r="F798" i="29"/>
  <c r="F787" i="29"/>
  <c r="F786" i="29"/>
  <c r="F785" i="29"/>
  <c r="F771" i="29"/>
  <c r="F770" i="29"/>
  <c r="F769" i="29"/>
  <c r="F765" i="29"/>
  <c r="F764" i="29"/>
  <c r="F763" i="29"/>
  <c r="F762" i="29"/>
  <c r="F761" i="29"/>
  <c r="F760" i="29"/>
  <c r="F759" i="29"/>
  <c r="F758" i="29"/>
  <c r="F757" i="29"/>
  <c r="F756" i="29"/>
  <c r="F755" i="29"/>
  <c r="F754" i="29"/>
  <c r="F752" i="29"/>
  <c r="F751" i="29"/>
  <c r="F749" i="29"/>
  <c r="F748" i="29"/>
  <c r="F747" i="29"/>
  <c r="F745" i="29"/>
  <c r="F744" i="29"/>
  <c r="F743" i="29"/>
  <c r="F742" i="29"/>
  <c r="F741" i="29"/>
  <c r="F740" i="29"/>
  <c r="F739" i="29"/>
  <c r="F738" i="29"/>
  <c r="F737" i="29"/>
  <c r="F736" i="29"/>
  <c r="F735" i="29"/>
  <c r="F734" i="29"/>
  <c r="F732" i="29"/>
  <c r="F731" i="29"/>
  <c r="F729" i="29"/>
  <c r="F728" i="29"/>
  <c r="F727" i="29"/>
  <c r="F584" i="29"/>
  <c r="F580" i="29"/>
  <c r="F579" i="29"/>
  <c r="F578" i="29"/>
  <c r="F577" i="29"/>
  <c r="F576" i="29"/>
  <c r="F574" i="29"/>
  <c r="F573" i="29"/>
  <c r="F572" i="29"/>
  <c r="F571" i="29"/>
  <c r="F570" i="29"/>
  <c r="F569" i="29"/>
  <c r="F567" i="29"/>
  <c r="F566" i="29"/>
  <c r="F565" i="29"/>
  <c r="F558" i="29"/>
  <c r="F557" i="29"/>
  <c r="F555" i="29"/>
  <c r="F554" i="29"/>
  <c r="F553" i="29"/>
  <c r="F552" i="29"/>
  <c r="F551" i="29"/>
  <c r="F549" i="29"/>
  <c r="F548" i="29"/>
  <c r="F547" i="29"/>
  <c r="F546" i="29"/>
  <c r="F545" i="29"/>
  <c r="F544" i="29"/>
  <c r="F542" i="29"/>
  <c r="F541" i="29"/>
  <c r="F540" i="29"/>
  <c r="F536" i="29"/>
  <c r="F535" i="29"/>
  <c r="F534" i="29"/>
  <c r="F533" i="29"/>
  <c r="F532" i="29"/>
  <c r="F530" i="29"/>
  <c r="F528" i="29"/>
  <c r="F527" i="29"/>
  <c r="F526" i="29"/>
  <c r="F525" i="29"/>
  <c r="F514" i="29"/>
  <c r="F513" i="29"/>
  <c r="F512" i="29"/>
  <c r="F511" i="29"/>
  <c r="F510" i="29"/>
  <c r="F509" i="29"/>
  <c r="F508" i="29"/>
  <c r="F507" i="29"/>
  <c r="F506" i="29"/>
  <c r="F505" i="29"/>
  <c r="F504" i="29"/>
  <c r="F503" i="29"/>
  <c r="F502" i="29"/>
  <c r="F501" i="29"/>
  <c r="F500" i="29"/>
  <c r="F499" i="29"/>
  <c r="F498" i="29"/>
  <c r="F497" i="29"/>
  <c r="F496" i="29"/>
  <c r="F495" i="29"/>
  <c r="F492" i="29"/>
  <c r="F491" i="29"/>
  <c r="F490" i="29"/>
  <c r="F489" i="29"/>
  <c r="F488" i="29"/>
  <c r="F487" i="29"/>
  <c r="F486" i="29"/>
  <c r="F485" i="29"/>
  <c r="F484" i="29"/>
  <c r="F483" i="29"/>
  <c r="F482" i="29"/>
  <c r="F481" i="29"/>
  <c r="F480" i="29"/>
  <c r="F479" i="29"/>
  <c r="F478" i="29"/>
  <c r="F477" i="29"/>
  <c r="F476" i="29"/>
  <c r="F475" i="29"/>
  <c r="F472"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2" i="29"/>
  <c r="F441" i="29"/>
  <c r="F440" i="29"/>
  <c r="F439" i="29"/>
  <c r="F438" i="29"/>
  <c r="F437" i="29"/>
  <c r="F435" i="29"/>
  <c r="F434" i="29"/>
  <c r="F433" i="29"/>
  <c r="F432" i="29"/>
  <c r="F431" i="29"/>
  <c r="F430" i="29"/>
  <c r="F429" i="29"/>
  <c r="F428" i="29"/>
  <c r="F427" i="29"/>
  <c r="F426" i="29"/>
  <c r="F425" i="29"/>
  <c r="F424" i="29"/>
  <c r="F423" i="29"/>
  <c r="F422" i="29"/>
  <c r="F421" i="29"/>
  <c r="F420" i="29"/>
  <c r="F419" i="29"/>
  <c r="F418" i="29"/>
  <c r="F416" i="29"/>
  <c r="F415" i="29"/>
  <c r="F414" i="29"/>
  <c r="F413" i="29"/>
  <c r="F412" i="29"/>
  <c r="F411" i="29"/>
  <c r="F410" i="29"/>
  <c r="F409" i="29"/>
  <c r="F408" i="29"/>
  <c r="F407" i="29"/>
  <c r="F406" i="29"/>
  <c r="F405" i="29"/>
  <c r="F404" i="29"/>
  <c r="F402"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2" i="29"/>
  <c r="F371" i="29"/>
  <c r="F370" i="29"/>
  <c r="F369" i="29"/>
  <c r="F368" i="29"/>
  <c r="F367" i="29"/>
  <c r="F365" i="29"/>
  <c r="F364" i="29"/>
  <c r="F363" i="29"/>
  <c r="F362" i="29"/>
  <c r="F361" i="29"/>
  <c r="F360" i="29"/>
  <c r="F359" i="29"/>
  <c r="F358" i="29"/>
  <c r="F357" i="29"/>
  <c r="F356" i="29"/>
  <c r="F355" i="29"/>
  <c r="F354" i="29"/>
  <c r="F353" i="29"/>
  <c r="F352" i="29"/>
  <c r="F351" i="29"/>
  <c r="F350" i="29"/>
  <c r="F349" i="29"/>
  <c r="F348" i="29"/>
  <c r="F346" i="29"/>
  <c r="F345" i="29"/>
  <c r="F344" i="29"/>
  <c r="F343" i="29"/>
  <c r="F342" i="29"/>
  <c r="F341" i="29"/>
  <c r="F340" i="29"/>
  <c r="F339" i="29"/>
  <c r="F338" i="29"/>
  <c r="F337" i="29"/>
  <c r="F336" i="29"/>
  <c r="F335" i="29"/>
  <c r="F334" i="29"/>
  <c r="F332" i="29"/>
  <c r="F329" i="29"/>
  <c r="F328" i="29"/>
  <c r="F327" i="29"/>
  <c r="F326" i="29"/>
  <c r="F325" i="29"/>
  <c r="F324" i="29"/>
  <c r="F323" i="29"/>
  <c r="F322" i="29"/>
  <c r="F321" i="29"/>
  <c r="F320" i="29"/>
  <c r="F319" i="29"/>
  <c r="F318" i="29"/>
  <c r="F317" i="29"/>
  <c r="F316" i="29"/>
  <c r="F315" i="29"/>
  <c r="F314" i="29"/>
  <c r="F313" i="29"/>
  <c r="F309" i="29"/>
  <c r="F308" i="29"/>
  <c r="F307" i="29"/>
  <c r="F306" i="29"/>
  <c r="F305" i="29"/>
  <c r="F304" i="29"/>
  <c r="F303" i="29"/>
  <c r="F302" i="29"/>
  <c r="F301" i="29"/>
  <c r="F300" i="29"/>
  <c r="F299" i="29"/>
  <c r="F298" i="29"/>
  <c r="F297" i="29"/>
  <c r="F296" i="29"/>
  <c r="F295" i="29"/>
  <c r="F294" i="29"/>
  <c r="F293" i="29"/>
  <c r="F292" i="29"/>
  <c r="F291" i="29"/>
  <c r="F290" i="29"/>
  <c r="F289" i="29"/>
  <c r="F288" i="29"/>
  <c r="F284" i="29"/>
  <c r="F283" i="29"/>
  <c r="F282" i="29"/>
  <c r="F280" i="29"/>
  <c r="F278" i="29"/>
  <c r="F276" i="29"/>
  <c r="F275" i="29"/>
  <c r="F274" i="29"/>
  <c r="F273" i="29"/>
  <c r="F262" i="29"/>
  <c r="F261" i="29"/>
  <c r="F260" i="29"/>
  <c r="F259" i="29"/>
  <c r="F258" i="29"/>
  <c r="F257" i="29"/>
  <c r="F256" i="29"/>
  <c r="F255" i="29"/>
  <c r="F254" i="29"/>
  <c r="F253" i="29"/>
  <c r="F252" i="29"/>
  <c r="F251" i="29"/>
  <c r="F250" i="29"/>
  <c r="F249" i="29"/>
  <c r="F248" i="29"/>
  <c r="F247" i="29"/>
  <c r="F246" i="29"/>
  <c r="F245" i="29"/>
  <c r="F244" i="29"/>
  <c r="F243" i="29"/>
  <c r="F240"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0" i="29"/>
  <c r="F209" i="29"/>
  <c r="F208" i="29"/>
  <c r="F207" i="29"/>
  <c r="F206" i="29"/>
  <c r="F205" i="29"/>
  <c r="F203" i="29"/>
  <c r="F202" i="29"/>
  <c r="F201" i="29"/>
  <c r="F200" i="29"/>
  <c r="F199" i="29"/>
  <c r="F198" i="29"/>
  <c r="F197" i="29"/>
  <c r="F196" i="29"/>
  <c r="F195" i="29"/>
  <c r="F194" i="29"/>
  <c r="F193" i="29"/>
  <c r="F192" i="29"/>
  <c r="F191" i="29"/>
  <c r="F190" i="29"/>
  <c r="F189" i="29"/>
  <c r="F188" i="29"/>
  <c r="F187" i="29"/>
  <c r="F186" i="29"/>
  <c r="F184" i="29"/>
  <c r="F183" i="29"/>
  <c r="F182" i="29"/>
  <c r="F181" i="29"/>
  <c r="F180" i="29"/>
  <c r="F179" i="29"/>
  <c r="F178" i="29"/>
  <c r="F177" i="29"/>
  <c r="F176" i="29"/>
  <c r="F175" i="29"/>
  <c r="F174" i="29"/>
  <c r="F173" i="29"/>
  <c r="F172" i="29"/>
  <c r="F167" i="29"/>
  <c r="F166" i="29"/>
  <c r="F165" i="29"/>
  <c r="F164" i="29"/>
  <c r="F163" i="29"/>
  <c r="F162" i="29"/>
  <c r="F161" i="29"/>
  <c r="F160" i="29"/>
  <c r="F159" i="29"/>
  <c r="F158" i="29"/>
  <c r="F157" i="29"/>
  <c r="F156" i="29"/>
  <c r="F155" i="29"/>
  <c r="F154" i="29"/>
  <c r="F153" i="29"/>
  <c r="F152" i="29"/>
  <c r="F151" i="29"/>
  <c r="F150" i="29"/>
  <c r="F149" i="29"/>
  <c r="F148" i="29"/>
  <c r="F147" i="29"/>
  <c r="F146" i="29"/>
  <c r="F141" i="29"/>
  <c r="F140" i="29"/>
  <c r="F139" i="29"/>
  <c r="F136" i="29"/>
  <c r="F134" i="29"/>
  <c r="F133" i="29"/>
  <c r="F132" i="29"/>
  <c r="F131" i="29"/>
  <c r="E129" i="29"/>
  <c r="E130" i="29" s="1"/>
  <c r="E131" i="29" s="1"/>
  <c r="E132" i="29" s="1"/>
  <c r="E133" i="29" s="1"/>
  <c r="E134" i="29" s="1"/>
  <c r="E135" i="29" s="1"/>
  <c r="E136" i="29" s="1"/>
  <c r="E137" i="29" s="1"/>
  <c r="E138" i="29" s="1"/>
  <c r="E139" i="29" s="1"/>
  <c r="E140" i="29" s="1"/>
  <c r="E141" i="29" s="1"/>
  <c r="E142" i="29" s="1"/>
  <c r="E143" i="29" s="1"/>
  <c r="E144" i="29" s="1"/>
  <c r="E146" i="29" s="1"/>
  <c r="E147" i="29" s="1"/>
  <c r="E148" i="29" s="1"/>
  <c r="E149" i="29" s="1"/>
  <c r="E150" i="29" s="1"/>
  <c r="E151" i="29" s="1"/>
  <c r="E152" i="29" s="1"/>
  <c r="E153" i="29" s="1"/>
  <c r="E154" i="29" s="1"/>
  <c r="E155" i="29" s="1"/>
  <c r="E156" i="29" s="1"/>
  <c r="E157" i="29" s="1"/>
  <c r="E158" i="29" s="1"/>
  <c r="E159" i="29" s="1"/>
  <c r="E160" i="29" s="1"/>
  <c r="E161" i="29" s="1"/>
  <c r="E162" i="29" s="1"/>
  <c r="E163" i="29" s="1"/>
  <c r="E164" i="29" s="1"/>
  <c r="E165" i="29" s="1"/>
  <c r="E166" i="29" s="1"/>
  <c r="E167" i="29" s="1"/>
  <c r="E168" i="29" s="1"/>
  <c r="E169" i="29" s="1"/>
  <c r="E170" i="29" s="1"/>
  <c r="E172" i="29" s="1"/>
  <c r="E123" i="29"/>
  <c r="E124" i="29" s="1"/>
  <c r="E125" i="29" s="1"/>
  <c r="E126" i="29" s="1"/>
  <c r="E127" i="29" s="1"/>
  <c r="F119" i="29"/>
  <c r="F118" i="29"/>
  <c r="F117" i="29"/>
  <c r="F116" i="29"/>
  <c r="F115" i="29"/>
  <c r="F114" i="29"/>
  <c r="F113" i="29"/>
  <c r="F112" i="29"/>
  <c r="F111" i="29"/>
  <c r="F110" i="29"/>
  <c r="F109" i="29"/>
  <c r="F108" i="29"/>
  <c r="F106" i="29"/>
  <c r="F105" i="29"/>
  <c r="F103" i="29"/>
  <c r="E102" i="29"/>
  <c r="E103" i="29" s="1"/>
  <c r="E104" i="29" s="1"/>
  <c r="E105" i="29" s="1"/>
  <c r="E106" i="29" s="1"/>
  <c r="E107" i="29" s="1"/>
  <c r="E108" i="29" s="1"/>
  <c r="E109" i="29" s="1"/>
  <c r="E110" i="29" s="1"/>
  <c r="E111" i="29" s="1"/>
  <c r="E112" i="29" s="1"/>
  <c r="E113" i="29" s="1"/>
  <c r="E114" i="29" s="1"/>
  <c r="E115" i="29" s="1"/>
  <c r="E116" i="29" s="1"/>
  <c r="E117" i="29" s="1"/>
  <c r="E118" i="29" s="1"/>
  <c r="E119" i="29" s="1"/>
  <c r="E120" i="29" s="1"/>
  <c r="F101" i="29"/>
  <c r="F98"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8" i="29"/>
  <c r="F67" i="29"/>
  <c r="F66" i="29"/>
  <c r="F65" i="29"/>
  <c r="F64" i="29"/>
  <c r="F63" i="29"/>
  <c r="F61" i="29"/>
  <c r="F60" i="29"/>
  <c r="F59" i="29"/>
  <c r="F58" i="29"/>
  <c r="F57" i="29"/>
  <c r="F56" i="29"/>
  <c r="F55" i="29"/>
  <c r="F54" i="29"/>
  <c r="F53" i="29"/>
  <c r="F52" i="29"/>
  <c r="F51" i="29"/>
  <c r="F50" i="29"/>
  <c r="F49" i="29"/>
  <c r="F48" i="29"/>
  <c r="F47" i="29"/>
  <c r="F46" i="29"/>
  <c r="F45" i="29"/>
  <c r="F44" i="29"/>
  <c r="F42" i="29"/>
  <c r="F41" i="29"/>
  <c r="F40" i="29"/>
  <c r="F39" i="29"/>
  <c r="F38" i="29"/>
  <c r="F37" i="29"/>
  <c r="F36" i="29"/>
  <c r="F35" i="29"/>
  <c r="F34" i="29"/>
  <c r="F33" i="29"/>
  <c r="F32" i="29"/>
  <c r="F31" i="29"/>
  <c r="F30" i="29"/>
  <c r="E21" i="29"/>
  <c r="E22" i="29" s="1"/>
  <c r="E30" i="29" s="1"/>
  <c r="E31" i="29" s="1"/>
  <c r="E32" i="29" s="1"/>
  <c r="E33" i="29" s="1"/>
  <c r="E34" i="29" s="1"/>
  <c r="E35" i="29" s="1"/>
  <c r="E36" i="29" s="1"/>
  <c r="E37" i="29" s="1"/>
  <c r="E38" i="29" s="1"/>
  <c r="E39" i="29" s="1"/>
  <c r="E40" i="29" s="1"/>
  <c r="E41" i="29" s="1"/>
  <c r="E42" i="29" s="1"/>
  <c r="E43" i="29" s="1"/>
  <c r="E44" i="29" s="1"/>
  <c r="E45" i="29" s="1"/>
  <c r="E46" i="29" s="1"/>
  <c r="E47" i="29" s="1"/>
  <c r="E48" i="29" s="1"/>
  <c r="E49" i="29" s="1"/>
  <c r="E50" i="29" s="1"/>
  <c r="E51" i="29" s="1"/>
  <c r="E52" i="29" s="1"/>
  <c r="E53" i="29" s="1"/>
  <c r="E54" i="29" s="1"/>
  <c r="E55" i="29" s="1"/>
  <c r="E56" i="29" s="1"/>
  <c r="E57" i="29" s="1"/>
  <c r="E58" i="29" s="1"/>
  <c r="E59" i="29" s="1"/>
  <c r="E60" i="29" s="1"/>
  <c r="E61" i="29" s="1"/>
  <c r="E62" i="29" s="1"/>
  <c r="E63" i="29" s="1"/>
  <c r="E64" i="29" s="1"/>
  <c r="E65" i="29" s="1"/>
  <c r="E66" i="29" s="1"/>
  <c r="E67" i="29" s="1"/>
  <c r="E68" i="29" s="1"/>
  <c r="E69" i="29" s="1"/>
  <c r="E70" i="29" s="1"/>
  <c r="E71" i="29" s="1"/>
  <c r="E72" i="29" s="1"/>
  <c r="E73" i="29" s="1"/>
  <c r="E74" i="29" s="1"/>
  <c r="E75" i="29" s="1"/>
  <c r="E76" i="29" s="1"/>
  <c r="E77" i="29" s="1"/>
  <c r="E78" i="29" s="1"/>
  <c r="E79" i="29" s="1"/>
  <c r="E80" i="29" s="1"/>
  <c r="E81" i="29" s="1"/>
  <c r="E82" i="29" s="1"/>
  <c r="E83" i="29" s="1"/>
  <c r="E84" i="29" s="1"/>
  <c r="E85" i="29" s="1"/>
  <c r="E86" i="29" s="1"/>
  <c r="E87" i="29" s="1"/>
  <c r="E88" i="29" s="1"/>
  <c r="E89" i="29" s="1"/>
  <c r="E90" i="29" s="1"/>
  <c r="E91" i="29" s="1"/>
  <c r="E92" i="29" s="1"/>
  <c r="E93" i="29" s="1"/>
  <c r="E94" i="29" s="1"/>
  <c r="E95" i="29" s="1"/>
  <c r="E96" i="29" s="1"/>
  <c r="E97" i="29" s="1"/>
  <c r="E98" i="29" s="1"/>
  <c r="E99" i="29" s="1"/>
  <c r="E6" i="29"/>
  <c r="E7" i="29" s="1"/>
  <c r="E8" i="29" s="1"/>
  <c r="E9" i="29" s="1"/>
  <c r="E10" i="29" s="1"/>
  <c r="E11" i="29" s="1"/>
  <c r="E12" i="29" s="1"/>
  <c r="E13" i="29" s="1"/>
  <c r="E14" i="29" s="1"/>
  <c r="E15" i="29" s="1"/>
  <c r="E16" i="29" s="1"/>
  <c r="E17" i="29" s="1"/>
  <c r="E18" i="29" s="1"/>
  <c r="E19" i="29" s="1"/>
  <c r="E5" i="29"/>
  <c r="E173" i="29" l="1"/>
  <c r="E174" i="29" s="1"/>
  <c r="E175" i="29" s="1"/>
  <c r="E176" i="29" s="1"/>
  <c r="E177" i="29" s="1"/>
  <c r="E178" i="29" s="1"/>
  <c r="E179" i="29" s="1"/>
  <c r="E180" i="29" s="1"/>
  <c r="E181" i="29" s="1"/>
  <c r="E182" i="29" s="1"/>
  <c r="E183" i="29" s="1"/>
  <c r="E184" i="29" s="1"/>
  <c r="E185" i="29" s="1"/>
  <c r="E186" i="29" s="1"/>
  <c r="E187" i="29" s="1"/>
  <c r="E188" i="29" s="1"/>
  <c r="E189" i="29" s="1"/>
  <c r="E190" i="29" s="1"/>
  <c r="E191" i="29" s="1"/>
  <c r="E192" i="29" s="1"/>
  <c r="E193" i="29" s="1"/>
  <c r="E194" i="29" s="1"/>
  <c r="E195" i="29" s="1"/>
  <c r="E196" i="29" s="1"/>
  <c r="E197" i="29" s="1"/>
  <c r="E198" i="29" s="1"/>
  <c r="E199" i="29" s="1"/>
  <c r="E200" i="29" s="1"/>
  <c r="E201" i="29" s="1"/>
  <c r="E202" i="29" s="1"/>
  <c r="E203" i="29" s="1"/>
  <c r="E204" i="29" s="1"/>
  <c r="E205" i="29" s="1"/>
  <c r="E206" i="29" s="1"/>
  <c r="E207" i="29" s="1"/>
  <c r="E208" i="29" s="1"/>
  <c r="E209" i="29" s="1"/>
  <c r="E210" i="29" s="1"/>
  <c r="E211" i="29" s="1"/>
  <c r="E212" i="29" s="1"/>
  <c r="E213" i="29" s="1"/>
  <c r="E214" i="29" s="1"/>
  <c r="E215" i="29" s="1"/>
  <c r="E216" i="29" s="1"/>
  <c r="E217" i="29" s="1"/>
  <c r="E218" i="29" s="1"/>
  <c r="E219" i="29" s="1"/>
  <c r="E220" i="29" s="1"/>
  <c r="E221" i="29" s="1"/>
  <c r="E222" i="29" s="1"/>
  <c r="E223" i="29" s="1"/>
  <c r="E224" i="29" s="1"/>
  <c r="E225" i="29" s="1"/>
  <c r="E226" i="29" s="1"/>
  <c r="E227" i="29" s="1"/>
  <c r="E228" i="29" s="1"/>
  <c r="E229" i="29" s="1"/>
  <c r="E230" i="29" s="1"/>
  <c r="E231" i="29" s="1"/>
  <c r="E232" i="29" s="1"/>
  <c r="E233" i="29" s="1"/>
  <c r="E234" i="29" s="1"/>
  <c r="E235" i="29" s="1"/>
  <c r="E236" i="29" s="1"/>
  <c r="E237" i="29" s="1"/>
  <c r="E238" i="29" s="1"/>
  <c r="E239" i="29" s="1"/>
  <c r="E240" i="29" s="1"/>
  <c r="E241" i="29" s="1"/>
  <c r="E243" i="29" s="1"/>
  <c r="E244" i="29" s="1"/>
  <c r="E245" i="29" s="1"/>
  <c r="E246" i="29" s="1"/>
  <c r="E247" i="29" s="1"/>
  <c r="E248" i="29" s="1"/>
  <c r="E249" i="29" s="1"/>
  <c r="E250" i="29" s="1"/>
  <c r="E251" i="29" s="1"/>
  <c r="E252" i="29" s="1"/>
  <c r="E253" i="29" s="1"/>
  <c r="E254" i="29" s="1"/>
  <c r="E255" i="29" s="1"/>
  <c r="E256" i="29" s="1"/>
  <c r="E257" i="29" s="1"/>
  <c r="E258" i="29" s="1"/>
  <c r="E259" i="29" s="1"/>
  <c r="E260" i="29" s="1"/>
  <c r="E261" i="29" s="1"/>
  <c r="E262" i="29" s="1"/>
  <c r="E264" i="29" s="1"/>
  <c r="E265" i="29" s="1"/>
  <c r="E266" i="29" s="1"/>
  <c r="E267" i="29" s="1"/>
  <c r="E268" i="29" s="1"/>
  <c r="E269" i="29" s="1"/>
  <c r="E270" i="29" s="1"/>
  <c r="E271" i="29" s="1"/>
  <c r="E272" i="29" s="1"/>
  <c r="E273" i="29" s="1"/>
  <c r="E274" i="29" s="1"/>
  <c r="E275" i="29" s="1"/>
  <c r="E276" i="29" s="1"/>
  <c r="E277" i="29" s="1"/>
  <c r="E278" i="29" s="1"/>
  <c r="E279" i="29" s="1"/>
  <c r="E280" i="29" s="1"/>
  <c r="E281" i="29" s="1"/>
  <c r="E282" i="29" s="1"/>
  <c r="E283" i="29" s="1"/>
  <c r="E284" i="29" s="1"/>
  <c r="E285" i="29" s="1"/>
  <c r="E286" i="29" s="1"/>
  <c r="E288" i="29" s="1"/>
  <c r="E289" i="29" s="1"/>
  <c r="E290" i="29" s="1"/>
  <c r="E291" i="29" s="1"/>
  <c r="E292" i="29" s="1"/>
  <c r="E293" i="29" s="1"/>
  <c r="E294" i="29" s="1"/>
  <c r="E295" i="29" s="1"/>
  <c r="E296" i="29" s="1"/>
  <c r="E297" i="29" s="1"/>
  <c r="E298" i="29" s="1"/>
  <c r="E299" i="29" s="1"/>
  <c r="E300" i="29" s="1"/>
  <c r="E301" i="29" s="1"/>
  <c r="E302" i="29" s="1"/>
  <c r="E303" i="29" s="1"/>
  <c r="E304" i="29" s="1"/>
  <c r="E305" i="29" s="1"/>
  <c r="E306" i="29" s="1"/>
  <c r="E307" i="29" l="1"/>
  <c r="E308" i="29" s="1"/>
  <c r="E309" i="29" s="1"/>
  <c r="E310" i="29" s="1"/>
  <c r="E311" i="29" s="1"/>
  <c r="E312" i="29" s="1"/>
  <c r="E313" i="29" s="1"/>
  <c r="E314" i="29" s="1"/>
  <c r="E315" i="29" s="1"/>
  <c r="E316" i="29" s="1"/>
  <c r="E317" i="29" s="1"/>
  <c r="E318" i="29" s="1"/>
  <c r="E319" i="29" s="1"/>
  <c r="E320" i="29" s="1"/>
  <c r="E321" i="29" s="1"/>
  <c r="E322" i="29" s="1"/>
  <c r="E323" i="29" s="1"/>
  <c r="E324" i="29" s="1"/>
  <c r="E325" i="29" s="1"/>
  <c r="E326" i="29" s="1"/>
  <c r="E327" i="29" s="1"/>
  <c r="E328" i="29" s="1"/>
  <c r="E329" i="29" s="1"/>
  <c r="E330" i="29" s="1"/>
  <c r="E331" i="29" s="1"/>
  <c r="E332" i="29" s="1"/>
  <c r="E334" i="29" s="1"/>
  <c r="E335" i="29" s="1"/>
  <c r="E336" i="29" s="1"/>
  <c r="E337" i="29" s="1"/>
  <c r="E338" i="29" s="1"/>
  <c r="E339" i="29" s="1"/>
  <c r="E340" i="29" s="1"/>
  <c r="E341" i="29" s="1"/>
  <c r="E342" i="29" s="1"/>
  <c r="E343" i="29" s="1"/>
  <c r="E344" i="29" s="1"/>
  <c r="E345" i="29" s="1"/>
  <c r="E346" i="29" s="1"/>
  <c r="E347" i="29" s="1"/>
  <c r="E348" i="29" s="1"/>
  <c r="E349" i="29" s="1"/>
  <c r="E350" i="29" s="1"/>
  <c r="E351" i="29" s="1"/>
  <c r="E352" i="29" s="1"/>
  <c r="E353" i="29" s="1"/>
  <c r="E354" i="29" s="1"/>
  <c r="E355" i="29" s="1"/>
  <c r="E356" i="29" s="1"/>
  <c r="E357" i="29" s="1"/>
  <c r="E358" i="29" s="1"/>
  <c r="E359" i="29" s="1"/>
  <c r="E360" i="29" s="1"/>
  <c r="E361" i="29" s="1"/>
  <c r="E362" i="29" s="1"/>
  <c r="E363" i="29" s="1"/>
  <c r="E364" i="29" s="1"/>
  <c r="E365" i="29" s="1"/>
  <c r="E366" i="29" s="1"/>
  <c r="E367" i="29" s="1"/>
  <c r="E368" i="29" s="1"/>
  <c r="E369" i="29" s="1"/>
  <c r="E370" i="29" s="1"/>
  <c r="E371" i="29" s="1"/>
  <c r="E372" i="29" s="1"/>
  <c r="E373" i="29" s="1"/>
  <c r="E374" i="29" s="1"/>
  <c r="E375" i="29" s="1"/>
  <c r="E376" i="29" s="1"/>
  <c r="E377" i="29" s="1"/>
  <c r="E378" i="29" s="1"/>
  <c r="E379" i="29" s="1"/>
  <c r="E380" i="29" s="1"/>
  <c r="E381" i="29" s="1"/>
  <c r="E382" i="29" s="1"/>
  <c r="E383" i="29" s="1"/>
  <c r="E384" i="29" s="1"/>
  <c r="E385" i="29" s="1"/>
  <c r="E386" i="29" s="1"/>
  <c r="E387" i="29" s="1"/>
  <c r="E388" i="29" s="1"/>
  <c r="E389" i="29" s="1"/>
  <c r="E390" i="29" s="1"/>
  <c r="E391" i="29" s="1"/>
  <c r="E392" i="29" s="1"/>
  <c r="E393" i="29" s="1"/>
  <c r="E394" i="29" s="1"/>
  <c r="E395" i="29" s="1"/>
  <c r="E396" i="29" s="1"/>
  <c r="E397" i="29" s="1"/>
  <c r="E398" i="29" s="1"/>
  <c r="E399" i="29" s="1"/>
  <c r="E400" i="29" s="1"/>
  <c r="E401" i="29" s="1"/>
  <c r="E402" i="29" s="1"/>
  <c r="E403" i="29" s="1"/>
  <c r="E404" i="29" s="1"/>
  <c r="E405" i="29" s="1"/>
  <c r="E406" i="29" s="1"/>
  <c r="E407" i="29" s="1"/>
  <c r="E408" i="29" s="1"/>
  <c r="E409" i="29" s="1"/>
  <c r="E410" i="29" s="1"/>
  <c r="E411" i="29" s="1"/>
  <c r="E412" i="29" s="1"/>
  <c r="E413" i="29" s="1"/>
  <c r="E414" i="29" s="1"/>
  <c r="E415" i="29" s="1"/>
  <c r="E416" i="29" s="1"/>
  <c r="E417" i="29" s="1"/>
  <c r="E418" i="29" s="1"/>
  <c r="E419" i="29" s="1"/>
  <c r="E420" i="29" s="1"/>
  <c r="E421" i="29" s="1"/>
  <c r="E422" i="29" s="1"/>
  <c r="E423" i="29" s="1"/>
  <c r="E424" i="29" s="1"/>
  <c r="E425" i="29" s="1"/>
  <c r="E426" i="29" s="1"/>
  <c r="E427" i="29" s="1"/>
  <c r="E428" i="29" s="1"/>
  <c r="E429" i="29" s="1"/>
  <c r="E430" i="29" s="1"/>
  <c r="E431" i="29" s="1"/>
  <c r="E432" i="29" s="1"/>
  <c r="E433" i="29" s="1"/>
  <c r="E434" i="29" s="1"/>
  <c r="E435" i="29" s="1"/>
  <c r="E436" i="29" s="1"/>
  <c r="E437" i="29" s="1"/>
  <c r="E438" i="29" s="1"/>
  <c r="E439" i="29" s="1"/>
  <c r="E440" i="29" s="1"/>
  <c r="E441" i="29" s="1"/>
  <c r="E442" i="29" s="1"/>
  <c r="E443" i="29" s="1"/>
  <c r="E444" i="29" s="1"/>
  <c r="E445" i="29" s="1"/>
  <c r="E446" i="29" s="1"/>
  <c r="E447" i="29" s="1"/>
  <c r="E448" i="29" s="1"/>
  <c r="E449" i="29" s="1"/>
  <c r="E450" i="29" s="1"/>
  <c r="E451" i="29" s="1"/>
  <c r="E452" i="29" s="1"/>
  <c r="E453" i="29" s="1"/>
  <c r="E454" i="29" s="1"/>
  <c r="E455" i="29" s="1"/>
  <c r="E456" i="29" s="1"/>
  <c r="E457" i="29" s="1"/>
  <c r="E458" i="29" s="1"/>
  <c r="E459" i="29" s="1"/>
  <c r="E460" i="29" s="1"/>
  <c r="E461" i="29" s="1"/>
  <c r="E462" i="29" s="1"/>
  <c r="E463" i="29" s="1"/>
  <c r="E464" i="29" s="1"/>
  <c r="E465" i="29" s="1"/>
  <c r="E466" i="29" s="1"/>
  <c r="E467" i="29" s="1"/>
  <c r="E468" i="29" s="1"/>
  <c r="E469" i="29" s="1"/>
  <c r="E470" i="29" s="1"/>
  <c r="E471" i="29" s="1"/>
  <c r="E472" i="29" s="1"/>
  <c r="E473" i="29" s="1"/>
  <c r="E475" i="29" s="1"/>
  <c r="E476" i="29" s="1"/>
  <c r="E477" i="29" s="1"/>
  <c r="E478" i="29" s="1"/>
  <c r="E479" i="29" s="1"/>
  <c r="E480" i="29" s="1"/>
  <c r="E481" i="29" s="1"/>
  <c r="E482" i="29" s="1"/>
  <c r="E483" i="29" s="1"/>
  <c r="E484" i="29" s="1"/>
  <c r="E485" i="29" s="1"/>
  <c r="E486" i="29" s="1"/>
  <c r="E487" i="29" s="1"/>
  <c r="E488" i="29" s="1"/>
  <c r="E489" i="29" s="1"/>
  <c r="E490" i="29" s="1"/>
  <c r="E491" i="29" s="1"/>
  <c r="E492" i="29" s="1"/>
  <c r="E493" i="29" s="1"/>
  <c r="E494" i="29" s="1"/>
  <c r="E495" i="29" s="1"/>
  <c r="E496" i="29" s="1"/>
  <c r="E497" i="29" s="1"/>
  <c r="E498" i="29" s="1"/>
  <c r="E499" i="29" s="1"/>
  <c r="E500" i="29" s="1"/>
  <c r="E501" i="29" s="1"/>
  <c r="E502" i="29" s="1"/>
  <c r="E503" i="29" s="1"/>
  <c r="E504" i="29" s="1"/>
  <c r="E505" i="29" s="1"/>
  <c r="E506" i="29" s="1"/>
  <c r="E507" i="29" s="1"/>
  <c r="E508" i="29" s="1"/>
  <c r="E509" i="29" s="1"/>
  <c r="E510" i="29" s="1"/>
  <c r="E511" i="29" s="1"/>
  <c r="E512" i="29" s="1"/>
  <c r="E513" i="29" s="1"/>
  <c r="E514" i="29" s="1"/>
  <c r="E516" i="29" s="1"/>
  <c r="E517" i="29" s="1"/>
  <c r="E518" i="29" s="1"/>
  <c r="E519" i="29" s="1"/>
  <c r="E520" i="29" s="1"/>
  <c r="E521" i="29" s="1"/>
  <c r="E522" i="29" s="1"/>
  <c r="E523" i="29" s="1"/>
  <c r="E524" i="29" s="1"/>
  <c r="E525" i="29" s="1"/>
  <c r="E526" i="29" s="1"/>
  <c r="E527" i="29" s="1"/>
  <c r="E528" i="29" s="1"/>
  <c r="E529" i="29" s="1"/>
  <c r="E530" i="29" s="1"/>
  <c r="E531" i="29" s="1"/>
  <c r="E532" i="29" s="1"/>
  <c r="E533" i="29" s="1"/>
  <c r="E534" i="29" s="1"/>
  <c r="E535" i="29" s="1"/>
  <c r="E536" i="29" s="1"/>
  <c r="E537" i="29" s="1"/>
  <c r="E538" i="29" s="1"/>
  <c r="E540" i="29" s="1"/>
  <c r="E541" i="29" s="1"/>
  <c r="E542" i="29" s="1"/>
  <c r="E543" i="29" s="1"/>
  <c r="E544" i="29" s="1"/>
  <c r="E545" i="29" s="1"/>
  <c r="E546" i="29" s="1"/>
  <c r="E547" i="29" s="1"/>
  <c r="E548" i="29" s="1"/>
  <c r="E549" i="29" s="1"/>
  <c r="E550" i="29" s="1"/>
  <c r="E551" i="29" s="1"/>
  <c r="E552" i="29" s="1"/>
  <c r="E553" i="29" s="1"/>
  <c r="E554" i="29" s="1"/>
  <c r="E555" i="29" s="1"/>
  <c r="E556" i="29" s="1"/>
  <c r="E557" i="29" s="1"/>
  <c r="E558" i="29" s="1"/>
  <c r="E7" i="30"/>
  <c r="E6" i="30"/>
  <c r="B6" i="30"/>
  <c r="E559" i="29" l="1"/>
  <c r="E560" i="29" s="1"/>
  <c r="E561" i="29" s="1"/>
  <c r="E562" i="29" s="1"/>
  <c r="E563" i="29" s="1"/>
  <c r="E564" i="29" s="1"/>
  <c r="E565" i="29" s="1"/>
  <c r="E566" i="29" s="1"/>
  <c r="E567" i="29" s="1"/>
  <c r="E568" i="29" s="1"/>
  <c r="E569" i="29" s="1"/>
  <c r="E570" i="29" s="1"/>
  <c r="E571" i="29" s="1"/>
  <c r="E572" i="29" s="1"/>
  <c r="E573" i="29" s="1"/>
  <c r="E574" i="29" s="1"/>
  <c r="E575" i="29" s="1"/>
  <c r="E576" i="29" s="1"/>
  <c r="E577" i="29" s="1"/>
  <c r="E578" i="29" s="1"/>
  <c r="E579" i="29" s="1"/>
  <c r="E580" i="29" s="1"/>
  <c r="E581" i="29" s="1"/>
  <c r="E582" i="29" s="1"/>
  <c r="E583" i="29" s="1"/>
  <c r="E584" i="29" s="1"/>
  <c r="E586" i="29" s="1"/>
  <c r="E587" i="29" s="1"/>
  <c r="E588" i="29" s="1"/>
  <c r="E589" i="29" s="1"/>
  <c r="E590" i="29" s="1"/>
  <c r="E591" i="29" s="1"/>
  <c r="E592" i="29" s="1"/>
  <c r="E593" i="29" s="1"/>
  <c r="E594" i="29" s="1"/>
  <c r="E595" i="29" s="1"/>
  <c r="E596" i="29" s="1"/>
  <c r="E597" i="29" s="1"/>
  <c r="E598" i="29" s="1"/>
  <c r="E599" i="29" s="1"/>
  <c r="E600" i="29" s="1"/>
  <c r="E601" i="29" s="1"/>
  <c r="E602" i="29" s="1"/>
  <c r="E603" i="29" s="1"/>
  <c r="E604" i="29" s="1"/>
  <c r="E605" i="29" s="1"/>
  <c r="E606" i="29" s="1"/>
  <c r="E607" i="29" s="1"/>
  <c r="E608" i="29" s="1"/>
  <c r="E609" i="29" s="1"/>
  <c r="E610" i="29" s="1"/>
  <c r="E611" i="29" s="1"/>
  <c r="E612" i="29" s="1"/>
  <c r="E613" i="29" s="1"/>
  <c r="E614" i="29" s="1"/>
  <c r="E615" i="29" s="1"/>
  <c r="E616" i="29" s="1"/>
  <c r="E617" i="29" s="1"/>
  <c r="E618" i="29" s="1"/>
  <c r="E619" i="29" s="1"/>
  <c r="E620" i="29" s="1"/>
  <c r="E621" i="29" s="1"/>
  <c r="E622" i="29" s="1"/>
  <c r="E623" i="29" s="1"/>
  <c r="E624" i="29" s="1"/>
  <c r="E625" i="29" s="1"/>
  <c r="E626" i="29" s="1"/>
  <c r="E627" i="29" s="1"/>
  <c r="E628" i="29" s="1"/>
  <c r="E629" i="29" s="1"/>
  <c r="E630" i="29" s="1"/>
  <c r="E631" i="29" s="1"/>
  <c r="E632" i="29" s="1"/>
  <c r="E633" i="29" s="1"/>
  <c r="E634" i="29" s="1"/>
  <c r="E635" i="29" s="1"/>
  <c r="E636" i="29" s="1"/>
  <c r="E637" i="29" s="1"/>
  <c r="E638" i="29" s="1"/>
  <c r="E639" i="29" s="1"/>
  <c r="E640" i="29" s="1"/>
  <c r="E641" i="29" s="1"/>
  <c r="E642" i="29" s="1"/>
  <c r="E643" i="29" s="1"/>
  <c r="E644" i="29" s="1"/>
  <c r="E645" i="29" s="1"/>
  <c r="E646" i="29" s="1"/>
  <c r="E647" i="29" s="1"/>
  <c r="E648" i="29" s="1"/>
  <c r="E649" i="29" s="1"/>
  <c r="E650" i="29" s="1"/>
  <c r="E651" i="29" s="1"/>
  <c r="E652" i="29" s="1"/>
  <c r="E653" i="29" s="1"/>
  <c r="E654" i="29" s="1"/>
  <c r="E655" i="29" s="1"/>
  <c r="E656" i="29" s="1"/>
  <c r="E657" i="29" s="1"/>
  <c r="E658" i="29" s="1"/>
  <c r="E659" i="29" s="1"/>
  <c r="E660" i="29" s="1"/>
  <c r="E661" i="29" s="1"/>
  <c r="E662" i="29" s="1"/>
  <c r="E663" i="29" s="1"/>
  <c r="E664" i="29" s="1"/>
  <c r="E665" i="29" s="1"/>
  <c r="E666" i="29" s="1"/>
  <c r="E667" i="29" s="1"/>
  <c r="E668" i="29" s="1"/>
  <c r="E669" i="29" s="1"/>
  <c r="E670" i="29" s="1"/>
  <c r="E671" i="29" s="1"/>
  <c r="E672" i="29" s="1"/>
  <c r="E673" i="29" s="1"/>
  <c r="E674" i="29" s="1"/>
  <c r="E675" i="29" s="1"/>
  <c r="E676" i="29" s="1"/>
  <c r="E677" i="29" s="1"/>
  <c r="E678" i="29" s="1"/>
  <c r="E679" i="29" s="1"/>
  <c r="E680" i="29" s="1"/>
  <c r="E681" i="29" s="1"/>
  <c r="E682" i="29" s="1"/>
  <c r="E683" i="29" s="1"/>
  <c r="E684" i="29" s="1"/>
  <c r="E685" i="29" s="1"/>
  <c r="E686" i="29" s="1"/>
  <c r="E687" i="29" s="1"/>
  <c r="E688" i="29" s="1"/>
  <c r="E689" i="29" s="1"/>
  <c r="E690" i="29" s="1"/>
  <c r="E691" i="29" s="1"/>
  <c r="E692" i="29" s="1"/>
  <c r="E693" i="29" s="1"/>
  <c r="E694" i="29" s="1"/>
  <c r="E695" i="29" s="1"/>
  <c r="E696" i="29" s="1"/>
  <c r="E697" i="29" s="1"/>
  <c r="E698" i="29" s="1"/>
  <c r="E699" i="29" s="1"/>
  <c r="E700" i="29" s="1"/>
  <c r="E701" i="29" s="1"/>
  <c r="E702" i="29" s="1"/>
  <c r="E703" i="29" s="1"/>
  <c r="E704" i="29" s="1"/>
  <c r="E705" i="29" s="1"/>
  <c r="E706" i="29" s="1"/>
  <c r="E707" i="29" s="1"/>
  <c r="E708" i="29" s="1"/>
  <c r="E709" i="29" s="1"/>
  <c r="E710" i="29" s="1"/>
  <c r="E711" i="29" s="1"/>
  <c r="E712" i="29" s="1"/>
  <c r="E713" i="29" s="1"/>
  <c r="E714" i="29" s="1"/>
  <c r="E715" i="29" s="1"/>
  <c r="E716" i="29" s="1"/>
  <c r="E717" i="29" s="1"/>
  <c r="E718" i="29" s="1"/>
  <c r="E719" i="29" s="1"/>
  <c r="E720" i="29" s="1"/>
  <c r="E721" i="29" s="1"/>
  <c r="E722" i="29" s="1"/>
  <c r="E723" i="29" s="1"/>
  <c r="E724" i="29" s="1"/>
  <c r="E725" i="29" s="1"/>
  <c r="E727" i="29" s="1"/>
  <c r="E728" i="29" s="1"/>
  <c r="E729" i="29" s="1"/>
  <c r="E730" i="29" s="1"/>
  <c r="E731" i="29" s="1"/>
  <c r="E732" i="29" s="1"/>
  <c r="E733" i="29" s="1"/>
  <c r="E734" i="29" s="1"/>
  <c r="E735" i="29" s="1"/>
  <c r="E736" i="29" s="1"/>
  <c r="E737" i="29" s="1"/>
  <c r="E738" i="29" s="1"/>
  <c r="E739" i="29" s="1"/>
  <c r="E740" i="29" s="1"/>
  <c r="E741" i="29" s="1"/>
  <c r="E742" i="29" s="1"/>
  <c r="E743" i="29" s="1"/>
  <c r="E744" i="29" s="1"/>
  <c r="E745" i="29" s="1"/>
  <c r="E746" i="29" s="1"/>
  <c r="E747" i="29" s="1"/>
  <c r="E748" i="29" s="1"/>
  <c r="E749" i="29" s="1"/>
  <c r="E750" i="29" s="1"/>
  <c r="E751" i="29" s="1"/>
  <c r="E752" i="29" s="1"/>
  <c r="E753" i="29" s="1"/>
  <c r="E754" i="29" s="1"/>
  <c r="E755" i="29" s="1"/>
  <c r="E756" i="29" s="1"/>
  <c r="E757" i="29" s="1"/>
  <c r="E758" i="29" s="1"/>
  <c r="E759" i="29" s="1"/>
  <c r="E760" i="29" s="1"/>
  <c r="E761" i="29" s="1"/>
  <c r="E762" i="29" s="1"/>
  <c r="E763" i="29" s="1"/>
  <c r="E764" i="29" s="1"/>
  <c r="E765" i="29" s="1"/>
  <c r="E766" i="29" s="1"/>
  <c r="E768" i="29" s="1"/>
  <c r="E769" i="29" s="1"/>
  <c r="E770" i="29" s="1"/>
  <c r="E771" i="29" s="1"/>
  <c r="E772" i="29" s="1"/>
  <c r="E773" i="29" s="1"/>
  <c r="E774" i="29" s="1"/>
  <c r="E775" i="29" s="1"/>
  <c r="E776" i="29" s="1"/>
  <c r="E777" i="29" s="1"/>
  <c r="E778" i="29" s="1"/>
  <c r="E779" i="29" s="1"/>
  <c r="E780" i="29" s="1"/>
  <c r="E781" i="29" s="1"/>
  <c r="E782" i="29" s="1"/>
  <c r="E783" i="29" s="1"/>
  <c r="E784" i="29" s="1"/>
  <c r="E785" i="29" s="1"/>
  <c r="E786" i="29" s="1"/>
  <c r="E787" i="29" s="1"/>
  <c r="E788" i="29" s="1"/>
  <c r="E789" i="29" s="1"/>
  <c r="E790" i="29" s="1"/>
  <c r="E792" i="29" s="1"/>
  <c r="E793" i="29" s="1"/>
  <c r="E794" i="29" s="1"/>
  <c r="E795" i="29" s="1"/>
  <c r="E796" i="29" s="1"/>
  <c r="E797" i="29" s="1"/>
  <c r="E798" i="29" s="1"/>
  <c r="E799" i="29" s="1"/>
  <c r="E800" i="29" s="1"/>
  <c r="E801" i="29" s="1"/>
  <c r="E802" i="29" s="1"/>
  <c r="E803" i="29" s="1"/>
  <c r="E804" i="29" s="1"/>
  <c r="E805" i="29" s="1"/>
  <c r="E806" i="29" s="1"/>
  <c r="E807" i="29" s="1"/>
  <c r="B8" i="30"/>
  <c r="B7" i="30"/>
  <c r="E30" i="16" l="1"/>
  <c r="E29" i="16"/>
  <c r="E26" i="16"/>
  <c r="E25" i="16"/>
  <c r="E24" i="16"/>
  <c r="E23" i="16"/>
  <c r="E22" i="16"/>
  <c r="E21" i="16"/>
  <c r="E18" i="16"/>
  <c r="E11" i="16"/>
  <c r="E12" i="16"/>
  <c r="E13" i="16"/>
  <c r="E14" i="16"/>
  <c r="E15" i="16"/>
  <c r="E10" i="16"/>
  <c r="E30" i="12"/>
  <c r="E29" i="12"/>
  <c r="E26" i="12"/>
  <c r="E25" i="12"/>
  <c r="E24" i="12"/>
  <c r="E23" i="12"/>
  <c r="E22" i="12"/>
  <c r="E21" i="12"/>
  <c r="E18" i="12"/>
  <c r="E11" i="12"/>
  <c r="E12" i="12"/>
  <c r="E13" i="12"/>
  <c r="E14" i="12"/>
  <c r="E15" i="12"/>
  <c r="E10" i="12"/>
  <c r="E93" i="15"/>
  <c r="F724" i="29" s="1"/>
  <c r="E90" i="15"/>
  <c r="E89" i="15"/>
  <c r="E88" i="15"/>
  <c r="E87" i="15"/>
  <c r="E86" i="15"/>
  <c r="E84" i="15"/>
  <c r="E83" i="15"/>
  <c r="E81" i="15"/>
  <c r="E79" i="15"/>
  <c r="E76" i="15"/>
  <c r="E75" i="15"/>
  <c r="E74" i="15"/>
  <c r="E73" i="15"/>
  <c r="E72" i="15"/>
  <c r="E71" i="15"/>
  <c r="E70" i="15"/>
  <c r="E67" i="15"/>
  <c r="E66" i="15"/>
  <c r="E65" i="15"/>
  <c r="E64" i="15"/>
  <c r="E63" i="15"/>
  <c r="E62" i="15"/>
  <c r="E61" i="15"/>
  <c r="E60" i="15"/>
  <c r="E59" i="15"/>
  <c r="E55" i="15"/>
  <c r="E54" i="15"/>
  <c r="E53" i="15"/>
  <c r="E52" i="15"/>
  <c r="E51" i="15"/>
  <c r="E48" i="15"/>
  <c r="E47" i="15"/>
  <c r="E46" i="15"/>
  <c r="E44" i="15"/>
  <c r="E43" i="15"/>
  <c r="E36" i="15"/>
  <c r="E37" i="15"/>
  <c r="E38" i="15"/>
  <c r="E39" i="15"/>
  <c r="E40" i="15"/>
  <c r="E41" i="15"/>
  <c r="E35" i="15"/>
  <c r="E29" i="15"/>
  <c r="E30" i="15"/>
  <c r="E31" i="15"/>
  <c r="E32" i="15"/>
  <c r="E33" i="15"/>
  <c r="E28" i="15"/>
  <c r="E11" i="15"/>
  <c r="E12" i="15"/>
  <c r="E13" i="15"/>
  <c r="E14" i="15"/>
  <c r="E15" i="15"/>
  <c r="E16" i="15"/>
  <c r="E18" i="15"/>
  <c r="E19" i="15"/>
  <c r="E20" i="15"/>
  <c r="E21" i="15"/>
  <c r="E22" i="15"/>
  <c r="E23" i="15"/>
  <c r="E9" i="15"/>
  <c r="E93" i="11"/>
  <c r="E84" i="11"/>
  <c r="E86" i="11"/>
  <c r="E87" i="11"/>
  <c r="E88" i="11"/>
  <c r="E89" i="11"/>
  <c r="E90" i="11"/>
  <c r="E83" i="11"/>
  <c r="E81" i="11"/>
  <c r="E79" i="11"/>
  <c r="E71" i="11"/>
  <c r="E72" i="11"/>
  <c r="E73" i="11"/>
  <c r="E74" i="11"/>
  <c r="E75" i="11"/>
  <c r="E76" i="11"/>
  <c r="E70" i="11"/>
  <c r="E60" i="11"/>
  <c r="E61" i="11"/>
  <c r="E62" i="11"/>
  <c r="E63" i="11"/>
  <c r="E64" i="11"/>
  <c r="E65" i="11"/>
  <c r="E66" i="11"/>
  <c r="E67" i="11"/>
  <c r="E59" i="11"/>
  <c r="E52" i="11"/>
  <c r="E53" i="11"/>
  <c r="E54" i="11"/>
  <c r="E55" i="11"/>
  <c r="E51" i="11"/>
  <c r="E29" i="11"/>
  <c r="E30" i="11"/>
  <c r="E31" i="11"/>
  <c r="E32" i="11"/>
  <c r="E33" i="11"/>
  <c r="E35" i="11"/>
  <c r="E36" i="11"/>
  <c r="E37" i="11"/>
  <c r="E38" i="11"/>
  <c r="E39" i="11"/>
  <c r="E40" i="11"/>
  <c r="E41" i="11"/>
  <c r="E43" i="11"/>
  <c r="E44" i="11"/>
  <c r="E46" i="11"/>
  <c r="E47" i="11"/>
  <c r="E48" i="11"/>
  <c r="E28" i="11"/>
  <c r="E11" i="11"/>
  <c r="E12" i="11"/>
  <c r="E13" i="11"/>
  <c r="E14" i="11"/>
  <c r="E15" i="11"/>
  <c r="E16" i="11"/>
  <c r="E18" i="11"/>
  <c r="E19" i="11"/>
  <c r="E20" i="11"/>
  <c r="E21" i="11"/>
  <c r="E22" i="11"/>
  <c r="E23" i="11"/>
  <c r="E9" i="11"/>
  <c r="E33" i="14"/>
  <c r="E32" i="14"/>
  <c r="E26" i="14"/>
  <c r="E27" i="14"/>
  <c r="E28" i="14"/>
  <c r="E29" i="14"/>
  <c r="E25" i="14"/>
  <c r="E11" i="14"/>
  <c r="E12" i="14"/>
  <c r="E13" i="14"/>
  <c r="E15" i="14"/>
  <c r="E16" i="14"/>
  <c r="E17" i="14"/>
  <c r="E18" i="14"/>
  <c r="E20" i="14"/>
  <c r="E21" i="14"/>
  <c r="E10" i="14"/>
  <c r="F750" i="29" l="1"/>
  <c r="E24" i="15"/>
  <c r="F568" i="29"/>
  <c r="F664" i="29"/>
  <c r="F670" i="29"/>
  <c r="F681" i="29"/>
  <c r="F686" i="29"/>
  <c r="F697" i="29"/>
  <c r="F706" i="29"/>
  <c r="F715" i="29"/>
  <c r="F722" i="29"/>
  <c r="F663" i="29"/>
  <c r="F707" i="29"/>
  <c r="F662" i="29"/>
  <c r="F674" i="29"/>
  <c r="F679" i="29"/>
  <c r="F689" i="29"/>
  <c r="F699" i="29"/>
  <c r="F708" i="29"/>
  <c r="F717" i="29"/>
  <c r="F687" i="29"/>
  <c r="F678" i="29"/>
  <c r="F690" i="29"/>
  <c r="F700" i="29"/>
  <c r="F709" i="29"/>
  <c r="F673" i="29"/>
  <c r="F668" i="29"/>
  <c r="F660" i="29"/>
  <c r="F672" i="29"/>
  <c r="F677" i="29"/>
  <c r="F691" i="29"/>
  <c r="F701" i="29"/>
  <c r="F710" i="29"/>
  <c r="F718" i="29"/>
  <c r="F675" i="29"/>
  <c r="F698" i="29"/>
  <c r="F667" i="29"/>
  <c r="F659" i="29"/>
  <c r="F671" i="29"/>
  <c r="F683" i="29"/>
  <c r="F692" i="29"/>
  <c r="F702" i="29"/>
  <c r="F711" i="29"/>
  <c r="F719" i="29"/>
  <c r="F716" i="29"/>
  <c r="F656" i="29"/>
  <c r="F666" i="29"/>
  <c r="F658" i="29"/>
  <c r="F676" i="29"/>
  <c r="F684" i="29"/>
  <c r="F693" i="29"/>
  <c r="F703" i="29"/>
  <c r="F712" i="29"/>
  <c r="F720" i="29"/>
  <c r="F680" i="29"/>
  <c r="F661" i="29"/>
  <c r="F665" i="29"/>
  <c r="F657" i="29"/>
  <c r="F682" i="29"/>
  <c r="F685" i="29"/>
  <c r="F696" i="29"/>
  <c r="F704" i="29"/>
  <c r="F714" i="29"/>
  <c r="F721" i="29"/>
  <c r="A27" i="23"/>
  <c r="A28" i="23" s="1"/>
  <c r="A29" i="23" s="1"/>
  <c r="A30" i="23" s="1"/>
  <c r="A17" i="23"/>
  <c r="A18" i="23" s="1"/>
  <c r="A19" i="23" s="1"/>
  <c r="A20" i="23" s="1"/>
  <c r="A21" i="23" s="1"/>
  <c r="A22" i="23" s="1"/>
  <c r="A23" i="23" s="1"/>
  <c r="A24" i="23" s="1"/>
  <c r="A9" i="23"/>
  <c r="A10" i="23" s="1"/>
  <c r="A11" i="23" s="1"/>
  <c r="A12" i="23" s="1"/>
  <c r="A13" i="23" s="1"/>
  <c r="A14" i="23" s="1"/>
  <c r="E30" i="22"/>
  <c r="A30" i="22"/>
  <c r="A31" i="22" s="1"/>
  <c r="E29" i="22"/>
  <c r="E26" i="22"/>
  <c r="E25" i="22"/>
  <c r="E24" i="22"/>
  <c r="E23" i="22"/>
  <c r="E22" i="22"/>
  <c r="A22" i="22"/>
  <c r="A23" i="22" s="1"/>
  <c r="A24" i="22" s="1"/>
  <c r="A25" i="22" s="1"/>
  <c r="A26" i="22" s="1"/>
  <c r="A27" i="22" s="1"/>
  <c r="C27" i="22"/>
  <c r="C19" i="22"/>
  <c r="A16" i="22"/>
  <c r="E15" i="22"/>
  <c r="E14" i="22"/>
  <c r="E13" i="22"/>
  <c r="E12" i="22"/>
  <c r="C16" i="22"/>
  <c r="A11" i="22"/>
  <c r="A12" i="22" s="1"/>
  <c r="A13" i="22" s="1"/>
  <c r="A14" i="22" s="1"/>
  <c r="A15" i="22" s="1"/>
  <c r="E10" i="22"/>
  <c r="E93" i="21"/>
  <c r="C23" i="23" s="1"/>
  <c r="E90" i="21"/>
  <c r="E89" i="21"/>
  <c r="E88" i="21"/>
  <c r="E87" i="21"/>
  <c r="A87" i="21"/>
  <c r="A88" i="21" s="1"/>
  <c r="E86" i="21"/>
  <c r="E84" i="21"/>
  <c r="A84" i="21"/>
  <c r="A85" i="21" s="1"/>
  <c r="A89" i="21" s="1"/>
  <c r="A90" i="21" s="1"/>
  <c r="A91" i="21" s="1"/>
  <c r="E83" i="21"/>
  <c r="E81" i="21"/>
  <c r="C21" i="23" s="1"/>
  <c r="E79" i="21"/>
  <c r="C20" i="23" s="1"/>
  <c r="E76" i="21"/>
  <c r="E75" i="21"/>
  <c r="E74" i="21"/>
  <c r="E73" i="21"/>
  <c r="E72" i="21"/>
  <c r="E71" i="21"/>
  <c r="A71" i="21"/>
  <c r="A72" i="21" s="1"/>
  <c r="A73" i="21" s="1"/>
  <c r="A74" i="21" s="1"/>
  <c r="A75" i="21" s="1"/>
  <c r="A76" i="21" s="1"/>
  <c r="A77" i="21" s="1"/>
  <c r="E70" i="21"/>
  <c r="E67" i="21"/>
  <c r="E66" i="21"/>
  <c r="E65" i="21"/>
  <c r="E64" i="21"/>
  <c r="E63" i="21"/>
  <c r="E62" i="21"/>
  <c r="E61" i="21"/>
  <c r="E60" i="21"/>
  <c r="A60" i="21"/>
  <c r="A61" i="21" s="1"/>
  <c r="A62" i="21" s="1"/>
  <c r="A63" i="21" s="1"/>
  <c r="A64" i="21" s="1"/>
  <c r="A65" i="21" s="1"/>
  <c r="A66" i="21" s="1"/>
  <c r="A67" i="21" s="1"/>
  <c r="A68" i="21" s="1"/>
  <c r="C68" i="21"/>
  <c r="E55" i="21"/>
  <c r="E54" i="21"/>
  <c r="E53" i="21"/>
  <c r="E52" i="21"/>
  <c r="E51" i="21"/>
  <c r="E48" i="21"/>
  <c r="E47" i="21"/>
  <c r="A47" i="21"/>
  <c r="E46" i="21"/>
  <c r="E44" i="21"/>
  <c r="A44" i="21"/>
  <c r="E43" i="21"/>
  <c r="E41" i="21"/>
  <c r="E40" i="21"/>
  <c r="E39" i="21"/>
  <c r="E38" i="21"/>
  <c r="E37" i="21"/>
  <c r="E36" i="21"/>
  <c r="A36" i="21"/>
  <c r="A37" i="21" s="1"/>
  <c r="A38" i="21" s="1"/>
  <c r="A39" i="21" s="1"/>
  <c r="A40" i="21" s="1"/>
  <c r="E35" i="21"/>
  <c r="A34" i="21"/>
  <c r="A41" i="21" s="1"/>
  <c r="A42" i="21" s="1"/>
  <c r="A45" i="21" s="1"/>
  <c r="A48" i="21" s="1"/>
  <c r="A49" i="21" s="1"/>
  <c r="A51" i="21" s="1"/>
  <c r="A52" i="21" s="1"/>
  <c r="A53" i="21" s="1"/>
  <c r="A54" i="21" s="1"/>
  <c r="A55" i="21" s="1"/>
  <c r="A56" i="21" s="1"/>
  <c r="A57" i="21" s="1"/>
  <c r="E33" i="21"/>
  <c r="E32" i="21"/>
  <c r="E31" i="21"/>
  <c r="E30" i="21"/>
  <c r="E29" i="21"/>
  <c r="A29" i="21"/>
  <c r="A30" i="21" s="1"/>
  <c r="A31" i="21" s="1"/>
  <c r="A32" i="21" s="1"/>
  <c r="A33" i="21" s="1"/>
  <c r="E23" i="21"/>
  <c r="E22" i="21"/>
  <c r="E21" i="21"/>
  <c r="E20" i="21"/>
  <c r="E19" i="21"/>
  <c r="A19" i="21"/>
  <c r="A20" i="21" s="1"/>
  <c r="A21" i="21" s="1"/>
  <c r="A22" i="21" s="1"/>
  <c r="A23" i="21" s="1"/>
  <c r="E18" i="21"/>
  <c r="A17" i="21"/>
  <c r="A24" i="21" s="1"/>
  <c r="E15" i="21"/>
  <c r="E14" i="21"/>
  <c r="E13" i="21"/>
  <c r="E12" i="21"/>
  <c r="A12" i="21"/>
  <c r="A13" i="21" s="1"/>
  <c r="A14" i="21" s="1"/>
  <c r="A15" i="21" s="1"/>
  <c r="A16" i="21" s="1"/>
  <c r="E11" i="21"/>
  <c r="E9" i="21"/>
  <c r="A37" i="20"/>
  <c r="A38" i="20" s="1"/>
  <c r="A33" i="20"/>
  <c r="A34" i="20" s="1"/>
  <c r="A29" i="20"/>
  <c r="A30" i="20" s="1"/>
  <c r="A26" i="20"/>
  <c r="A27" i="20" s="1"/>
  <c r="A28" i="20" s="1"/>
  <c r="E31" i="22" l="1"/>
  <c r="C29" i="23" s="1"/>
  <c r="E21" i="22"/>
  <c r="E27" i="22" s="1"/>
  <c r="C28" i="23" s="1"/>
  <c r="E18" i="22"/>
  <c r="E19" i="22" s="1"/>
  <c r="C27" i="23" s="1"/>
  <c r="C10" i="23"/>
  <c r="F266" i="29" s="1"/>
  <c r="C11" i="23"/>
  <c r="F267" i="29" s="1"/>
  <c r="E11" i="22"/>
  <c r="E16" i="22" s="1"/>
  <c r="C31" i="22"/>
  <c r="C32" i="22" s="1"/>
  <c r="E77" i="21"/>
  <c r="C19" i="23" s="1"/>
  <c r="E56" i="21"/>
  <c r="E16" i="21"/>
  <c r="E28" i="21"/>
  <c r="F204" i="29" s="1"/>
  <c r="E59" i="21"/>
  <c r="E68" i="21" s="1"/>
  <c r="C18" i="23" s="1"/>
  <c r="C56" i="21"/>
  <c r="C57" i="21" s="1"/>
  <c r="C77" i="21"/>
  <c r="D2" i="17"/>
  <c r="D2" i="16"/>
  <c r="D2" i="15"/>
  <c r="D2" i="13"/>
  <c r="D2" i="12"/>
  <c r="D2" i="11"/>
  <c r="C22" i="23" l="1"/>
  <c r="F277" i="29" s="1"/>
  <c r="F239" i="29"/>
  <c r="C16" i="23"/>
  <c r="F271" i="29" s="1"/>
  <c r="F185" i="29"/>
  <c r="C12" i="23"/>
  <c r="E32" i="22"/>
  <c r="C26" i="23"/>
  <c r="C30" i="23" s="1"/>
  <c r="C9" i="23"/>
  <c r="F265" i="29" s="1"/>
  <c r="C94" i="21"/>
  <c r="E57" i="21"/>
  <c r="F211" i="29" s="1"/>
  <c r="C13" i="23"/>
  <c r="B479" i="35" s="1"/>
  <c r="C22" i="10"/>
  <c r="F268" i="29" l="1"/>
  <c r="F269" i="29"/>
  <c r="C8" i="23"/>
  <c r="E94" i="21"/>
  <c r="C17" i="23"/>
  <c r="C34" i="10"/>
  <c r="C24" i="23" l="1"/>
  <c r="C31" i="23" s="1"/>
  <c r="F285" i="29" s="1"/>
  <c r="F272" i="29"/>
  <c r="F241" i="29"/>
  <c r="D6" i="30"/>
  <c r="F797" i="29" s="1"/>
  <c r="F170" i="29"/>
  <c r="C6" i="30"/>
  <c r="F796" i="29" s="1"/>
  <c r="C14" i="23"/>
  <c r="B480" i="35" s="1"/>
  <c r="F264" i="29"/>
  <c r="C56" i="15"/>
  <c r="C49" i="15"/>
  <c r="C24" i="15"/>
  <c r="C68" i="11"/>
  <c r="C56" i="11"/>
  <c r="C57" i="11"/>
  <c r="C16" i="8"/>
  <c r="C22" i="14"/>
  <c r="C34" i="14"/>
  <c r="G33" i="14"/>
  <c r="C30" i="14"/>
  <c r="G29" i="14"/>
  <c r="G28" i="14"/>
  <c r="G27" i="14"/>
  <c r="G26" i="14"/>
  <c r="G21" i="14"/>
  <c r="G20" i="14"/>
  <c r="G18" i="14"/>
  <c r="G17" i="14"/>
  <c r="G16" i="14"/>
  <c r="G15" i="14"/>
  <c r="G13" i="14"/>
  <c r="G12" i="14"/>
  <c r="G11" i="14"/>
  <c r="G10" i="14"/>
  <c r="F575" i="29" l="1"/>
  <c r="F543" i="29"/>
  <c r="F270" i="29"/>
  <c r="F279" i="29"/>
  <c r="C33" i="23"/>
  <c r="B496" i="35" s="1"/>
  <c r="C57" i="15"/>
  <c r="E34" i="14"/>
  <c r="E30" i="14"/>
  <c r="G22" i="14"/>
  <c r="E22" i="14"/>
  <c r="G32" i="14"/>
  <c r="G34" i="14" s="1"/>
  <c r="G25" i="14"/>
  <c r="G30" i="14" s="1"/>
  <c r="C31" i="16"/>
  <c r="C27" i="16"/>
  <c r="C16" i="16"/>
  <c r="C68" i="15"/>
  <c r="C27" i="12"/>
  <c r="C16" i="12"/>
  <c r="F550" i="29" l="1"/>
  <c r="C8" i="17"/>
  <c r="F559" i="29"/>
  <c r="F6" i="30"/>
  <c r="F799" i="29" s="1"/>
  <c r="F286" i="29"/>
  <c r="A37" i="14"/>
  <c r="A38" i="14" s="1"/>
  <c r="A33" i="14"/>
  <c r="A34" i="14" s="1"/>
  <c r="A29" i="14"/>
  <c r="A30" i="14" s="1"/>
  <c r="A26" i="14"/>
  <c r="A27" i="14" s="1"/>
  <c r="A28" i="14" s="1"/>
  <c r="F14" i="29"/>
  <c r="F768" i="29" l="1"/>
  <c r="F5" i="29"/>
  <c r="G36" i="14" l="1"/>
  <c r="A37" i="10"/>
  <c r="A38" i="10" s="1"/>
  <c r="A33" i="10"/>
  <c r="A34" i="10" s="1"/>
  <c r="C30" i="10"/>
  <c r="A29" i="10"/>
  <c r="A30" i="10" s="1"/>
  <c r="A26" i="10"/>
  <c r="A27" i="10" s="1"/>
  <c r="A28" i="10" s="1"/>
  <c r="F562" i="29" l="1"/>
  <c r="G38" i="14"/>
  <c r="B919" i="35" s="1"/>
  <c r="C10" i="13"/>
  <c r="C11" i="13"/>
  <c r="A27" i="17"/>
  <c r="A28" i="17" s="1"/>
  <c r="A29" i="17" s="1"/>
  <c r="A30" i="17" s="1"/>
  <c r="A17" i="17"/>
  <c r="A18" i="17" s="1"/>
  <c r="A19" i="17" s="1"/>
  <c r="A20" i="17" s="1"/>
  <c r="A21" i="17" s="1"/>
  <c r="A22" i="17" s="1"/>
  <c r="A23" i="17" s="1"/>
  <c r="A24" i="17" s="1"/>
  <c r="A9" i="17"/>
  <c r="A10" i="17" s="1"/>
  <c r="A11" i="17" s="1"/>
  <c r="A12" i="17" s="1"/>
  <c r="A13" i="17" s="1"/>
  <c r="A14" i="17" s="1"/>
  <c r="G30" i="16"/>
  <c r="A30" i="16"/>
  <c r="A31" i="16" s="1"/>
  <c r="G26" i="16"/>
  <c r="G25" i="16"/>
  <c r="G24" i="16"/>
  <c r="G23" i="16"/>
  <c r="G22" i="16"/>
  <c r="A22" i="16"/>
  <c r="A23" i="16" s="1"/>
  <c r="A24" i="16" s="1"/>
  <c r="A25" i="16" s="1"/>
  <c r="A26" i="16" s="1"/>
  <c r="A27" i="16" s="1"/>
  <c r="C19" i="16"/>
  <c r="G18" i="16"/>
  <c r="G19" i="16" s="1"/>
  <c r="C27" i="17" s="1"/>
  <c r="A16" i="16"/>
  <c r="G15" i="16"/>
  <c r="G14" i="16"/>
  <c r="G13" i="16"/>
  <c r="G12" i="16"/>
  <c r="A11" i="16"/>
  <c r="A12" i="16" s="1"/>
  <c r="A13" i="16" s="1"/>
  <c r="A14" i="16" s="1"/>
  <c r="A15" i="16" s="1"/>
  <c r="G93" i="15"/>
  <c r="C23" i="17" s="1"/>
  <c r="F782" i="29" s="1"/>
  <c r="G90" i="15"/>
  <c r="F652" i="29" s="1"/>
  <c r="G89" i="15"/>
  <c r="F651" i="29" s="1"/>
  <c r="G88" i="15"/>
  <c r="F650" i="29" s="1"/>
  <c r="G87" i="15"/>
  <c r="F649" i="29" s="1"/>
  <c r="A87" i="15"/>
  <c r="A88" i="15" s="1"/>
  <c r="G86" i="15"/>
  <c r="F648" i="29" s="1"/>
  <c r="G84" i="15"/>
  <c r="F647" i="29" s="1"/>
  <c r="A84" i="15"/>
  <c r="A85" i="15" s="1"/>
  <c r="A89" i="15" s="1"/>
  <c r="A90" i="15" s="1"/>
  <c r="A91" i="15" s="1"/>
  <c r="G81" i="15"/>
  <c r="G79" i="15"/>
  <c r="C77" i="15"/>
  <c r="C94" i="15" s="1"/>
  <c r="G76" i="15"/>
  <c r="F642" i="29" s="1"/>
  <c r="G75" i="15"/>
  <c r="F641" i="29" s="1"/>
  <c r="G74" i="15"/>
  <c r="F640" i="29" s="1"/>
  <c r="G73" i="15"/>
  <c r="F639" i="29" s="1"/>
  <c r="G72" i="15"/>
  <c r="F638" i="29" s="1"/>
  <c r="G71" i="15"/>
  <c r="F637" i="29" s="1"/>
  <c r="A71" i="15"/>
  <c r="A72" i="15" s="1"/>
  <c r="A73" i="15" s="1"/>
  <c r="A74" i="15" s="1"/>
  <c r="A75" i="15" s="1"/>
  <c r="A76" i="15" s="1"/>
  <c r="A77" i="15" s="1"/>
  <c r="G67" i="15"/>
  <c r="F634" i="29" s="1"/>
  <c r="G66" i="15"/>
  <c r="F633" i="29" s="1"/>
  <c r="G65" i="15"/>
  <c r="F632" i="29" s="1"/>
  <c r="G64" i="15"/>
  <c r="F631" i="29" s="1"/>
  <c r="G63" i="15"/>
  <c r="F630" i="29" s="1"/>
  <c r="G62" i="15"/>
  <c r="F629" i="29" s="1"/>
  <c r="G61" i="15"/>
  <c r="F628" i="29" s="1"/>
  <c r="G60" i="15"/>
  <c r="F627" i="29" s="1"/>
  <c r="A60" i="15"/>
  <c r="A61" i="15" s="1"/>
  <c r="A62" i="15" s="1"/>
  <c r="A63" i="15" s="1"/>
  <c r="A64" i="15" s="1"/>
  <c r="A65" i="15" s="1"/>
  <c r="A66" i="15" s="1"/>
  <c r="A67" i="15" s="1"/>
  <c r="A68" i="15" s="1"/>
  <c r="G55" i="15"/>
  <c r="F623" i="29" s="1"/>
  <c r="G54" i="15"/>
  <c r="F622" i="29" s="1"/>
  <c r="G53" i="15"/>
  <c r="F621" i="29" s="1"/>
  <c r="G52" i="15"/>
  <c r="F620" i="29" s="1"/>
  <c r="G48" i="15"/>
  <c r="F617" i="29" s="1"/>
  <c r="G47" i="15"/>
  <c r="F616" i="29" s="1"/>
  <c r="A47" i="15"/>
  <c r="G46" i="15"/>
  <c r="F615" i="29" s="1"/>
  <c r="G44" i="15"/>
  <c r="F614" i="29" s="1"/>
  <c r="A44" i="15"/>
  <c r="G43" i="15"/>
  <c r="F613" i="29" s="1"/>
  <c r="G41" i="15"/>
  <c r="F612" i="29" s="1"/>
  <c r="G40" i="15"/>
  <c r="F611" i="29" s="1"/>
  <c r="G39" i="15"/>
  <c r="F610" i="29" s="1"/>
  <c r="G38" i="15"/>
  <c r="F609" i="29" s="1"/>
  <c r="G37" i="15"/>
  <c r="F608" i="29" s="1"/>
  <c r="G36" i="15"/>
  <c r="F607" i="29" s="1"/>
  <c r="A36" i="15"/>
  <c r="A37" i="15" s="1"/>
  <c r="A38" i="15" s="1"/>
  <c r="A39" i="15" s="1"/>
  <c r="A40" i="15" s="1"/>
  <c r="G35" i="15"/>
  <c r="F606" i="29" s="1"/>
  <c r="A34" i="15"/>
  <c r="A41" i="15" s="1"/>
  <c r="A42" i="15" s="1"/>
  <c r="A45" i="15" s="1"/>
  <c r="A48" i="15" s="1"/>
  <c r="A49" i="15" s="1"/>
  <c r="A51" i="15" s="1"/>
  <c r="A52" i="15" s="1"/>
  <c r="A53" i="15" s="1"/>
  <c r="A54" i="15" s="1"/>
  <c r="A55" i="15" s="1"/>
  <c r="A56" i="15" s="1"/>
  <c r="A57" i="15" s="1"/>
  <c r="G33" i="15"/>
  <c r="F605" i="29" s="1"/>
  <c r="G32" i="15"/>
  <c r="F604" i="29" s="1"/>
  <c r="G31" i="15"/>
  <c r="F603" i="29" s="1"/>
  <c r="G30" i="15"/>
  <c r="F602" i="29" s="1"/>
  <c r="G29" i="15"/>
  <c r="F601" i="29" s="1"/>
  <c r="A29" i="15"/>
  <c r="A30" i="15" s="1"/>
  <c r="A31" i="15" s="1"/>
  <c r="A32" i="15" s="1"/>
  <c r="A33" i="15" s="1"/>
  <c r="G23" i="15"/>
  <c r="F598" i="29" s="1"/>
  <c r="G22" i="15"/>
  <c r="F597" i="29" s="1"/>
  <c r="G21" i="15"/>
  <c r="F596" i="29" s="1"/>
  <c r="G20" i="15"/>
  <c r="F595" i="29" s="1"/>
  <c r="G19" i="15"/>
  <c r="F594" i="29" s="1"/>
  <c r="A19" i="15"/>
  <c r="A20" i="15" s="1"/>
  <c r="A21" i="15" s="1"/>
  <c r="A22" i="15" s="1"/>
  <c r="A23" i="15" s="1"/>
  <c r="G18" i="15"/>
  <c r="F593" i="29" s="1"/>
  <c r="A17" i="15"/>
  <c r="A24" i="15" s="1"/>
  <c r="G16" i="15"/>
  <c r="F592" i="29" s="1"/>
  <c r="G15" i="15"/>
  <c r="F591" i="29" s="1"/>
  <c r="G14" i="15"/>
  <c r="F590" i="29" s="1"/>
  <c r="G13" i="15"/>
  <c r="F589" i="29" s="1"/>
  <c r="G12" i="15"/>
  <c r="A12" i="15"/>
  <c r="A13" i="15" s="1"/>
  <c r="A14" i="15" s="1"/>
  <c r="A15" i="15" s="1"/>
  <c r="A16" i="15" s="1"/>
  <c r="G11" i="15"/>
  <c r="F587" i="29" s="1"/>
  <c r="C31" i="12"/>
  <c r="C19" i="12"/>
  <c r="G30" i="12"/>
  <c r="G29" i="12"/>
  <c r="G25" i="12"/>
  <c r="G24" i="12"/>
  <c r="G23" i="12"/>
  <c r="G22" i="12"/>
  <c r="G15" i="12"/>
  <c r="G14" i="12"/>
  <c r="G13" i="12"/>
  <c r="G12" i="12"/>
  <c r="G11" i="12"/>
  <c r="C77" i="11"/>
  <c r="C94" i="11" s="1"/>
  <c r="G93" i="11"/>
  <c r="C23" i="13" s="1"/>
  <c r="G90" i="11"/>
  <c r="G89" i="11"/>
  <c r="G88" i="11"/>
  <c r="G87" i="11"/>
  <c r="G86" i="11"/>
  <c r="G84" i="11"/>
  <c r="G81" i="11"/>
  <c r="C21" i="13" s="1"/>
  <c r="G79" i="11"/>
  <c r="C20" i="13" s="1"/>
  <c r="G76" i="11"/>
  <c r="G75" i="11"/>
  <c r="G74" i="11"/>
  <c r="G73" i="11"/>
  <c r="G72" i="11"/>
  <c r="G71" i="11"/>
  <c r="G67" i="11"/>
  <c r="G66" i="11"/>
  <c r="G65" i="11"/>
  <c r="G64" i="11"/>
  <c r="G63" i="11"/>
  <c r="G62" i="11"/>
  <c r="G61" i="11"/>
  <c r="G55" i="11"/>
  <c r="G54" i="11"/>
  <c r="G53" i="11"/>
  <c r="G52" i="11"/>
  <c r="G48" i="11"/>
  <c r="G47" i="11"/>
  <c r="G46" i="11"/>
  <c r="G44" i="11"/>
  <c r="G43" i="11"/>
  <c r="G41" i="11"/>
  <c r="G40" i="11"/>
  <c r="G39" i="11"/>
  <c r="G38" i="11"/>
  <c r="G37" i="11"/>
  <c r="G36" i="11"/>
  <c r="G35" i="11"/>
  <c r="G33" i="11"/>
  <c r="G32" i="11"/>
  <c r="G31" i="11"/>
  <c r="G30" i="11"/>
  <c r="G29" i="11"/>
  <c r="G23" i="11"/>
  <c r="G22" i="11"/>
  <c r="G21" i="11"/>
  <c r="G20" i="11"/>
  <c r="G19" i="11"/>
  <c r="G18" i="11"/>
  <c r="G16" i="11"/>
  <c r="G15" i="11"/>
  <c r="G14" i="11"/>
  <c r="G13" i="11"/>
  <c r="G12" i="11"/>
  <c r="G11" i="11"/>
  <c r="G9" i="11"/>
  <c r="A27" i="13"/>
  <c r="A28" i="13" s="1"/>
  <c r="A29" i="13" s="1"/>
  <c r="A30" i="13" s="1"/>
  <c r="A17" i="13"/>
  <c r="A18" i="13" s="1"/>
  <c r="A19" i="13" s="1"/>
  <c r="A20" i="13" s="1"/>
  <c r="A21" i="13" s="1"/>
  <c r="A22" i="13" s="1"/>
  <c r="A23" i="13" s="1"/>
  <c r="A24" i="13" s="1"/>
  <c r="A9" i="13"/>
  <c r="A10" i="13" s="1"/>
  <c r="A11" i="13" s="1"/>
  <c r="A12" i="13" s="1"/>
  <c r="A13" i="13" s="1"/>
  <c r="A14" i="13" s="1"/>
  <c r="A30" i="12"/>
  <c r="A31" i="12" s="1"/>
  <c r="G26" i="12"/>
  <c r="A22" i="12"/>
  <c r="A23" i="12" s="1"/>
  <c r="A24" i="12" s="1"/>
  <c r="A25" i="12" s="1"/>
  <c r="A26" i="12" s="1"/>
  <c r="A27" i="12" s="1"/>
  <c r="A16" i="12"/>
  <c r="A11" i="12"/>
  <c r="A12" i="12" s="1"/>
  <c r="A13" i="12" s="1"/>
  <c r="A14" i="12" s="1"/>
  <c r="A15" i="12" s="1"/>
  <c r="A87" i="11"/>
  <c r="A88" i="11" s="1"/>
  <c r="A84" i="11"/>
  <c r="A85" i="11" s="1"/>
  <c r="A89" i="11" s="1"/>
  <c r="A90" i="11" s="1"/>
  <c r="A91" i="11" s="1"/>
  <c r="A71" i="11"/>
  <c r="A72" i="11" s="1"/>
  <c r="A73" i="11" s="1"/>
  <c r="A74" i="11" s="1"/>
  <c r="A75" i="11" s="1"/>
  <c r="A76" i="11" s="1"/>
  <c r="A77" i="11" s="1"/>
  <c r="A60" i="11"/>
  <c r="A61" i="11" s="1"/>
  <c r="A62" i="11" s="1"/>
  <c r="A63" i="11" s="1"/>
  <c r="A64" i="11" s="1"/>
  <c r="A65" i="11" s="1"/>
  <c r="A66" i="11" s="1"/>
  <c r="A67" i="11" s="1"/>
  <c r="A68" i="11" s="1"/>
  <c r="A47" i="11"/>
  <c r="A44" i="11"/>
  <c r="A36" i="11"/>
  <c r="A37" i="11" s="1"/>
  <c r="A38" i="11" s="1"/>
  <c r="A39" i="11" s="1"/>
  <c r="A40" i="11" s="1"/>
  <c r="A34" i="11"/>
  <c r="A41" i="11" s="1"/>
  <c r="A42" i="11" s="1"/>
  <c r="A45" i="11" s="1"/>
  <c r="A48" i="11" s="1"/>
  <c r="A49" i="11" s="1"/>
  <c r="A51" i="11" s="1"/>
  <c r="A52" i="11" s="1"/>
  <c r="A53" i="11" s="1"/>
  <c r="A54" i="11" s="1"/>
  <c r="A55" i="11" s="1"/>
  <c r="A56" i="11" s="1"/>
  <c r="A57" i="11" s="1"/>
  <c r="A29" i="11"/>
  <c r="A30" i="11" s="1"/>
  <c r="A31" i="11" s="1"/>
  <c r="A32" i="11" s="1"/>
  <c r="A33" i="11" s="1"/>
  <c r="A19" i="11"/>
  <c r="A20" i="11" s="1"/>
  <c r="A21" i="11" s="1"/>
  <c r="A22" i="11" s="1"/>
  <c r="A23" i="11" s="1"/>
  <c r="A17" i="11"/>
  <c r="A24" i="11" s="1"/>
  <c r="A12" i="11"/>
  <c r="A13" i="11" s="1"/>
  <c r="A14" i="11" s="1"/>
  <c r="A15" i="11" s="1"/>
  <c r="A16" i="11" s="1"/>
  <c r="E9" i="6"/>
  <c r="F4" i="29"/>
  <c r="F730" i="29" l="1"/>
  <c r="F588" i="29"/>
  <c r="G24" i="15"/>
  <c r="F564" i="29"/>
  <c r="C8" i="30"/>
  <c r="F804" i="29" s="1"/>
  <c r="F519" i="29"/>
  <c r="F518" i="29"/>
  <c r="C21" i="17"/>
  <c r="F780" i="29" s="1"/>
  <c r="F645" i="29"/>
  <c r="C20" i="17"/>
  <c r="F779" i="29" s="1"/>
  <c r="F644" i="29"/>
  <c r="G10" i="16"/>
  <c r="E16" i="16"/>
  <c r="G83" i="15"/>
  <c r="F723" i="29"/>
  <c r="G51" i="15"/>
  <c r="E56" i="15"/>
  <c r="F694" i="29" s="1"/>
  <c r="G9" i="15"/>
  <c r="F669" i="29"/>
  <c r="E68" i="15"/>
  <c r="F705" i="29" s="1"/>
  <c r="G28" i="15"/>
  <c r="F688" i="29"/>
  <c r="G59" i="15"/>
  <c r="G10" i="12"/>
  <c r="G16" i="12" s="1"/>
  <c r="C26" i="13" s="1"/>
  <c r="E16" i="12"/>
  <c r="E68" i="11"/>
  <c r="F436" i="29"/>
  <c r="E77" i="11"/>
  <c r="G83" i="11"/>
  <c r="C22" i="13" s="1"/>
  <c r="F529" i="29" s="1"/>
  <c r="F471" i="29"/>
  <c r="E56" i="11"/>
  <c r="G59" i="11"/>
  <c r="G31" i="12"/>
  <c r="C29" i="13" s="1"/>
  <c r="E27" i="16"/>
  <c r="G21" i="16"/>
  <c r="G27" i="16" s="1"/>
  <c r="C28" i="17" s="1"/>
  <c r="E31" i="16"/>
  <c r="C32" i="16"/>
  <c r="E77" i="15"/>
  <c r="F417" i="29"/>
  <c r="C11" i="17"/>
  <c r="G11" i="16"/>
  <c r="E19" i="16"/>
  <c r="G29" i="16"/>
  <c r="G31" i="16" s="1"/>
  <c r="C29" i="17" s="1"/>
  <c r="G70" i="15"/>
  <c r="C32" i="12"/>
  <c r="E27" i="12"/>
  <c r="E31" i="12"/>
  <c r="G60" i="11"/>
  <c r="G51" i="11"/>
  <c r="G56" i="11" s="1"/>
  <c r="F347" i="29"/>
  <c r="G21" i="12"/>
  <c r="G27" i="12" s="1"/>
  <c r="C28" i="13" s="1"/>
  <c r="G28" i="11"/>
  <c r="F366" i="29" s="1"/>
  <c r="G70" i="11"/>
  <c r="G77" i="11" s="1"/>
  <c r="C19" i="13" s="1"/>
  <c r="F20" i="29"/>
  <c r="F753" i="29" l="1"/>
  <c r="F618" i="29"/>
  <c r="F600" i="29"/>
  <c r="G68" i="15"/>
  <c r="F626" i="29"/>
  <c r="G77" i="15"/>
  <c r="F636" i="29"/>
  <c r="G56" i="15"/>
  <c r="F624" i="29" s="1"/>
  <c r="F619" i="29"/>
  <c r="F586" i="29"/>
  <c r="F646" i="29"/>
  <c r="G16" i="16"/>
  <c r="C26" i="17"/>
  <c r="G68" i="11"/>
  <c r="C18" i="13" s="1"/>
  <c r="C16" i="13"/>
  <c r="F523" i="29" s="1"/>
  <c r="E57" i="11"/>
  <c r="G57" i="11"/>
  <c r="F373" i="29" s="1"/>
  <c r="C8" i="13"/>
  <c r="E32" i="16"/>
  <c r="E57" i="15"/>
  <c r="G32" i="16"/>
  <c r="C13" i="17"/>
  <c r="B1195" i="35" s="1"/>
  <c r="C10" i="17"/>
  <c r="C9" i="17" s="1"/>
  <c r="A36" i="6"/>
  <c r="A37" i="6" s="1"/>
  <c r="A38" i="6" s="1"/>
  <c r="A39" i="6" s="1"/>
  <c r="A40" i="6" s="1"/>
  <c r="E33" i="6"/>
  <c r="E31" i="6"/>
  <c r="E29" i="6"/>
  <c r="E35" i="6"/>
  <c r="E37" i="6"/>
  <c r="A29" i="6"/>
  <c r="A30" i="6" s="1"/>
  <c r="A31" i="6" s="1"/>
  <c r="A32" i="6" s="1"/>
  <c r="A33" i="6" s="1"/>
  <c r="A17" i="6"/>
  <c r="A24" i="6" s="1"/>
  <c r="A12" i="6"/>
  <c r="A13" i="6" s="1"/>
  <c r="A14" i="6" s="1"/>
  <c r="A15" i="6" s="1"/>
  <c r="A16" i="6" s="1"/>
  <c r="F746" i="29" l="1"/>
  <c r="E8" i="30"/>
  <c r="F806" i="29" s="1"/>
  <c r="C30" i="17"/>
  <c r="F784" i="29"/>
  <c r="F766" i="29"/>
  <c r="F733" i="29"/>
  <c r="F773" i="29"/>
  <c r="F516" i="29"/>
  <c r="G57" i="15"/>
  <c r="C19" i="17"/>
  <c r="F778" i="29" s="1"/>
  <c r="F643" i="29"/>
  <c r="C16" i="17"/>
  <c r="F599" i="29"/>
  <c r="E94" i="15"/>
  <c r="F695" i="29"/>
  <c r="C22" i="17"/>
  <c r="F781" i="29" s="1"/>
  <c r="F653" i="29"/>
  <c r="C18" i="17"/>
  <c r="F777" i="29" s="1"/>
  <c r="F635" i="29"/>
  <c r="E94" i="11"/>
  <c r="F443" i="29"/>
  <c r="G94" i="11"/>
  <c r="C12" i="13"/>
  <c r="C9" i="13"/>
  <c r="C13" i="13"/>
  <c r="B837" i="35" s="1"/>
  <c r="C17" i="13"/>
  <c r="C12" i="17"/>
  <c r="G18" i="12"/>
  <c r="G19" i="12" s="1"/>
  <c r="E19" i="12"/>
  <c r="E32" i="12" s="1"/>
  <c r="E20" i="6"/>
  <c r="E16" i="6"/>
  <c r="E14" i="6"/>
  <c r="E12" i="6"/>
  <c r="F788" i="29" l="1"/>
  <c r="F775" i="29"/>
  <c r="F725" i="29"/>
  <c r="C14" i="17"/>
  <c r="B1196" i="35" s="1"/>
  <c r="F772" i="29"/>
  <c r="F517" i="29"/>
  <c r="F521" i="29"/>
  <c r="F520" i="29"/>
  <c r="G94" i="15"/>
  <c r="C17" i="17"/>
  <c r="F625" i="29"/>
  <c r="C24" i="13"/>
  <c r="F531" i="29" s="1"/>
  <c r="F524" i="29"/>
  <c r="F403" i="29"/>
  <c r="D7" i="30"/>
  <c r="F801" i="29" s="1"/>
  <c r="F312" i="29"/>
  <c r="C7" i="30"/>
  <c r="F800" i="29" s="1"/>
  <c r="C14" i="13"/>
  <c r="B838" i="35" s="1"/>
  <c r="G32" i="12"/>
  <c r="C27" i="13"/>
  <c r="C30" i="13" s="1"/>
  <c r="E10" i="8"/>
  <c r="E59" i="6"/>
  <c r="E51" i="6"/>
  <c r="F7" i="29"/>
  <c r="A27" i="9"/>
  <c r="A28" i="9" s="1"/>
  <c r="A29" i="9" s="1"/>
  <c r="A30" i="9" s="1"/>
  <c r="A17" i="9"/>
  <c r="A18" i="9" s="1"/>
  <c r="A19" i="9" s="1"/>
  <c r="A20" i="9" s="1"/>
  <c r="A21" i="9" s="1"/>
  <c r="A22" i="9" s="1"/>
  <c r="A23" i="9" s="1"/>
  <c r="A24" i="9" s="1"/>
  <c r="A9" i="9"/>
  <c r="A10" i="9" s="1"/>
  <c r="A11" i="9" s="1"/>
  <c r="A12" i="9" s="1"/>
  <c r="A13" i="9" s="1"/>
  <c r="A14" i="9" s="1"/>
  <c r="A30" i="8"/>
  <c r="A31" i="8" s="1"/>
  <c r="A22" i="8"/>
  <c r="A23" i="8" s="1"/>
  <c r="A24" i="8" s="1"/>
  <c r="A25" i="8" s="1"/>
  <c r="A26" i="8" s="1"/>
  <c r="A27" i="8" s="1"/>
  <c r="A16" i="8"/>
  <c r="A11" i="8"/>
  <c r="A12" i="8" s="1"/>
  <c r="A13" i="8" s="1"/>
  <c r="A14" i="8" s="1"/>
  <c r="A15" i="8" s="1"/>
  <c r="A87" i="6"/>
  <c r="A84" i="6"/>
  <c r="A85" i="6" s="1"/>
  <c r="A71" i="6"/>
  <c r="A72" i="6" s="1"/>
  <c r="A73" i="6" s="1"/>
  <c r="A74" i="6" s="1"/>
  <c r="A75" i="6" s="1"/>
  <c r="A76" i="6" s="1"/>
  <c r="A77" i="6" s="1"/>
  <c r="A60" i="6"/>
  <c r="A61" i="6" s="1"/>
  <c r="A62" i="6" s="1"/>
  <c r="A63" i="6" s="1"/>
  <c r="A64" i="6" s="1"/>
  <c r="A65" i="6" s="1"/>
  <c r="A66" i="6" s="1"/>
  <c r="A67" i="6" s="1"/>
  <c r="A68" i="6" s="1"/>
  <c r="A47" i="6"/>
  <c r="A44" i="6"/>
  <c r="A34" i="6"/>
  <c r="A41" i="6" s="1"/>
  <c r="A42" i="6" s="1"/>
  <c r="A45" i="6" s="1"/>
  <c r="A48" i="6" s="1"/>
  <c r="A49" i="6" s="1"/>
  <c r="A51" i="6" s="1"/>
  <c r="A52" i="6" s="1"/>
  <c r="A53" i="6" s="1"/>
  <c r="A54" i="6" s="1"/>
  <c r="A55" i="6" s="1"/>
  <c r="A56" i="6" s="1"/>
  <c r="A57" i="6" s="1"/>
  <c r="D8" i="30" l="1"/>
  <c r="F805" i="29" s="1"/>
  <c r="F774" i="29"/>
  <c r="F522" i="29"/>
  <c r="C24" i="17"/>
  <c r="F776" i="29"/>
  <c r="C31" i="13"/>
  <c r="F537" i="29" s="1"/>
  <c r="F21" i="29"/>
  <c r="F15" i="29"/>
  <c r="A88" i="6"/>
  <c r="A89" i="6"/>
  <c r="A90" i="6" s="1"/>
  <c r="A91" i="6" s="1"/>
  <c r="F13" i="29"/>
  <c r="F12" i="29"/>
  <c r="F11" i="29"/>
  <c r="F10" i="29"/>
  <c r="F9" i="29"/>
  <c r="F8" i="29"/>
  <c r="E22" i="6"/>
  <c r="E18" i="6"/>
  <c r="E84" i="6"/>
  <c r="E83" i="6"/>
  <c r="E90" i="6"/>
  <c r="E89" i="6"/>
  <c r="E88" i="6"/>
  <c r="E87" i="6"/>
  <c r="E86" i="6"/>
  <c r="E93" i="6"/>
  <c r="E29" i="8"/>
  <c r="E23" i="8"/>
  <c r="E25" i="8"/>
  <c r="E26" i="8"/>
  <c r="E15" i="8"/>
  <c r="E14" i="8"/>
  <c r="E13" i="8"/>
  <c r="E12" i="8"/>
  <c r="E11" i="8"/>
  <c r="E18" i="8"/>
  <c r="C19" i="8"/>
  <c r="F19" i="29"/>
  <c r="F18" i="29"/>
  <c r="F17" i="29"/>
  <c r="F16" i="29"/>
  <c r="E81" i="6"/>
  <c r="E79" i="6"/>
  <c r="C77" i="6"/>
  <c r="E76" i="6"/>
  <c r="E75" i="6"/>
  <c r="E74" i="6"/>
  <c r="E73" i="6"/>
  <c r="E72" i="6"/>
  <c r="E71" i="6"/>
  <c r="E70" i="6"/>
  <c r="E67" i="6"/>
  <c r="E66" i="6"/>
  <c r="E65" i="6"/>
  <c r="E64" i="6"/>
  <c r="E63" i="6"/>
  <c r="C68" i="6"/>
  <c r="E62" i="6"/>
  <c r="E61" i="6"/>
  <c r="E60" i="6"/>
  <c r="C56" i="6"/>
  <c r="E55" i="6"/>
  <c r="E54" i="6"/>
  <c r="E53" i="6"/>
  <c r="E52" i="6"/>
  <c r="E39" i="6"/>
  <c r="A19" i="6"/>
  <c r="A20" i="6" s="1"/>
  <c r="A21" i="6" s="1"/>
  <c r="A22" i="6" s="1"/>
  <c r="A23" i="6" s="1"/>
  <c r="F104" i="29" l="1"/>
  <c r="F102" i="29"/>
  <c r="F783" i="29"/>
  <c r="C31" i="17"/>
  <c r="C33" i="13"/>
  <c r="B854" i="35" s="1"/>
  <c r="F22" i="29"/>
  <c r="C11" i="9"/>
  <c r="F125" i="29" s="1"/>
  <c r="F25" i="29"/>
  <c r="E19" i="8"/>
  <c r="C27" i="9" s="1"/>
  <c r="C23" i="9"/>
  <c r="C20" i="9"/>
  <c r="C21" i="9"/>
  <c r="E16" i="8"/>
  <c r="F24" i="29"/>
  <c r="E68" i="6"/>
  <c r="C18" i="9" s="1"/>
  <c r="E56" i="6"/>
  <c r="E77" i="6"/>
  <c r="C19" i="9" s="1"/>
  <c r="F97" i="29"/>
  <c r="F107" i="29" l="1"/>
  <c r="F538" i="29"/>
  <c r="F7" i="30"/>
  <c r="F803" i="29" s="1"/>
  <c r="F789" i="29"/>
  <c r="C33" i="17"/>
  <c r="B1212" i="35" s="1"/>
  <c r="C10" i="9"/>
  <c r="F124" i="29" s="1"/>
  <c r="C22" i="9"/>
  <c r="F135" i="29" s="1"/>
  <c r="C26" i="9"/>
  <c r="F138" i="29" l="1"/>
  <c r="F8" i="30"/>
  <c r="F807" i="29" s="1"/>
  <c r="C9" i="9"/>
  <c r="F123" i="29" s="1"/>
  <c r="E41" i="6"/>
  <c r="E48" i="6"/>
  <c r="E22" i="8" l="1"/>
  <c r="E23" i="6"/>
  <c r="E15" i="6"/>
  <c r="E21" i="6"/>
  <c r="E19" i="6"/>
  <c r="E36" i="6" l="1"/>
  <c r="E43" i="6"/>
  <c r="E40" i="6"/>
  <c r="E44" i="6"/>
  <c r="E32" i="6"/>
  <c r="E11" i="6"/>
  <c r="E30" i="6"/>
  <c r="E13" i="6"/>
  <c r="E21" i="8"/>
  <c r="E47" i="6" l="1"/>
  <c r="E38" i="6"/>
  <c r="E46" i="6"/>
  <c r="F43" i="29"/>
  <c r="C16" i="9" l="1"/>
  <c r="F129" i="29" s="1"/>
  <c r="E28" i="6"/>
  <c r="C57" i="6"/>
  <c r="C94" i="6" s="1"/>
  <c r="F62" i="29" l="1"/>
  <c r="E57" i="6" l="1"/>
  <c r="F69" i="29" s="1"/>
  <c r="E24" i="8"/>
  <c r="E94" i="6" l="1"/>
  <c r="F99" i="29" s="1"/>
  <c r="C17" i="9"/>
  <c r="F130" i="29" s="1"/>
  <c r="E27" i="8"/>
  <c r="C27" i="8"/>
  <c r="C28" i="9"/>
  <c r="D5" i="30" l="1"/>
  <c r="F793" i="29" s="1"/>
  <c r="C24" i="9"/>
  <c r="F137" i="29" s="1"/>
  <c r="F6" i="29"/>
  <c r="F23" i="29" l="1"/>
  <c r="C8" i="9"/>
  <c r="F122" i="29" l="1"/>
  <c r="C13" i="9"/>
  <c r="B233" i="35" s="1"/>
  <c r="F28" i="29"/>
  <c r="F26" i="29"/>
  <c r="C12" i="9"/>
  <c r="C5" i="30"/>
  <c r="C31" i="8"/>
  <c r="C32" i="8" s="1"/>
  <c r="E30" i="8"/>
  <c r="F127" i="29" l="1"/>
  <c r="F126" i="29"/>
  <c r="C14" i="9"/>
  <c r="B234" i="35" s="1"/>
  <c r="E31" i="8"/>
  <c r="C29" i="9"/>
  <c r="E32" i="8"/>
  <c r="F120" i="29" l="1"/>
  <c r="E5" i="30"/>
  <c r="F794" i="29" s="1"/>
  <c r="F128" i="29"/>
  <c r="C30" i="9"/>
  <c r="F142" i="29" l="1"/>
  <c r="C31" i="9"/>
  <c r="F143" i="29" l="1"/>
  <c r="C33" i="9"/>
  <c r="B250" i="35" s="1"/>
  <c r="F144" i="29" l="1"/>
  <c r="F5" i="30"/>
  <c r="F795" i="29" s="1"/>
  <c r="F2" i="29" s="1"/>
</calcChain>
</file>

<file path=xl/sharedStrings.xml><?xml version="1.0" encoding="utf-8"?>
<sst xmlns="http://schemas.openxmlformats.org/spreadsheetml/2006/main" count="5542" uniqueCount="3380">
  <si>
    <t>1. Stock of high quality liquid assets (HQLA)</t>
  </si>
  <si>
    <t>1.1. Level 1 assets</t>
  </si>
  <si>
    <t>Reference</t>
  </si>
  <si>
    <t>Weight</t>
  </si>
  <si>
    <t>Total stock of Level 1 assets</t>
  </si>
  <si>
    <t>1.2. Level 2A assets</t>
  </si>
  <si>
    <t>Total stock of Level 2A assets</t>
  </si>
  <si>
    <t>1.3. Level 2B assets</t>
  </si>
  <si>
    <t xml:space="preserve">Non-financial common equity shares </t>
  </si>
  <si>
    <t xml:space="preserve"> </t>
  </si>
  <si>
    <t>Term deposits with a remaining maturity of  &gt; 30 days</t>
  </si>
  <si>
    <t>Central banks</t>
  </si>
  <si>
    <t>Other cash inflows</t>
  </si>
  <si>
    <t>TT$'000</t>
  </si>
  <si>
    <t>Item</t>
  </si>
  <si>
    <t>Issued or guaranteed by central banks</t>
  </si>
  <si>
    <t>Issued or guaranteed by PSEs</t>
  </si>
  <si>
    <t>Issued or guaranteed by BIS, IMF, ECB, European Community, or MDBs</t>
  </si>
  <si>
    <t>Issued in domestic currencies in the country in which the liquidity risk is being taken or in the licensee’s home country</t>
  </si>
  <si>
    <t>Issued in foreign currencies, up to the amount of the licensee’s stressed net cash outflows in that specific foreign currency stemming from the licensee’s operations in the jurisdiction where the liquidity risk is taken</t>
  </si>
  <si>
    <t>Market Value (TT$'000)</t>
  </si>
  <si>
    <t>Weighted Amount (TT$'000)</t>
  </si>
  <si>
    <t>Issued or guaranteed by sovereigns</t>
  </si>
  <si>
    <t>Level 2A qualifying securities issued or guaranteed by:</t>
  </si>
  <si>
    <t>Sovereigns</t>
  </si>
  <si>
    <t>PSEs</t>
  </si>
  <si>
    <t>MDBs</t>
  </si>
  <si>
    <t xml:space="preserve">Level 2A qualifying non-financial corporate bonds </t>
  </si>
  <si>
    <t xml:space="preserve">Corporate debt securities </t>
  </si>
  <si>
    <t>Total stock of Level 2B assets</t>
  </si>
  <si>
    <t>Adjustment to stock of HQLA for 40% cap on Level 2 assets</t>
  </si>
  <si>
    <t>Adjustment to stock of HQLA for 15% cap on Level 2B assets</t>
  </si>
  <si>
    <t>2. Cash outflows</t>
  </si>
  <si>
    <t>2.1. Retail deposit run-off</t>
  </si>
  <si>
    <t>Stable Retail deposits</t>
  </si>
  <si>
    <t>Outflow rate</t>
  </si>
  <si>
    <t>Less Stable Retail deposits</t>
  </si>
  <si>
    <t>Demand deposits in foreign currency</t>
  </si>
  <si>
    <t>Total retail deposits outflows</t>
  </si>
  <si>
    <t>Amount (TT$'000)</t>
  </si>
  <si>
    <t>Cash Outflows</t>
  </si>
  <si>
    <t>Retail Term Deposits with residual maturity or withdrawal notice period &gt; 30 days</t>
  </si>
  <si>
    <t xml:space="preserve">Unsecured wholesale funding </t>
  </si>
  <si>
    <t xml:space="preserve"> Stable Small Business Customers</t>
  </si>
  <si>
    <t>Less Stable Small Business Customers</t>
  </si>
  <si>
    <t xml:space="preserve">Operational deposits generated by clearing, custody and cash management activities </t>
  </si>
  <si>
    <t>Covered by deposit insurance</t>
  </si>
  <si>
    <t>Not covered by deposit insurance</t>
  </si>
  <si>
    <t xml:space="preserve">Funding provided by non-financial corporates and sovereigns, central banks, multilateral development banks, and PSEs </t>
  </si>
  <si>
    <t>Fully covered by deposit insurance</t>
  </si>
  <si>
    <t>Partially covered or not covered by deposit insurance</t>
  </si>
  <si>
    <t xml:space="preserve">Other legal entity customers </t>
  </si>
  <si>
    <t xml:space="preserve">Secured Wholesale Funding  </t>
  </si>
  <si>
    <t>I.</t>
  </si>
  <si>
    <t>II.</t>
  </si>
  <si>
    <t>Backed by Level 1 assets or with central banks</t>
  </si>
  <si>
    <t xml:space="preserve">Total Unsecured wholesale funding </t>
  </si>
  <si>
    <t>Backed by Level 2A assets</t>
  </si>
  <si>
    <t>Secured funding transactions with domestic sovereign, PSEs or multilateral development banks, not backed by Level 1 or 2A assets</t>
  </si>
  <si>
    <t>Backed by Level 2B assets</t>
  </si>
  <si>
    <t>All other Secured Funding Transactions</t>
  </si>
  <si>
    <t xml:space="preserve">Total Outflows Wholesale Funding </t>
  </si>
  <si>
    <t xml:space="preserve">Total Secured Wholesale Funding </t>
  </si>
  <si>
    <t>2.2.Wholesale Funding</t>
  </si>
  <si>
    <t>2.3. Additional requirements</t>
  </si>
  <si>
    <t xml:space="preserve">	Derivative Cash Outflows </t>
  </si>
  <si>
    <t xml:space="preserve">Liquidity needs related to downgrade triggers embedded in financing transactions, derivatives and other contracts </t>
  </si>
  <si>
    <t>Liquidity needs related to the potential for valuation changes on posted collateral securing derivative and other transactions, Level 1 assets</t>
  </si>
  <si>
    <t>Liquidity needs related to the potential for valuation changes on posted collateral securing derivative and other transactions, other assets</t>
  </si>
  <si>
    <t>Liquidity needs related to contractually required collateral on transactions for which the counterparty has not yet demanded the collateral be posted</t>
  </si>
  <si>
    <t>Liquidity needs related to contracts that allow collateral substitution to non-HQLA assets</t>
  </si>
  <si>
    <t>Loss of funding on asset-backed securities , covered bonds and other structured financing instruments</t>
  </si>
  <si>
    <t>Loss of funding on asset-backed commercial paper, conduits, securities investment vehicles and other such financing facilities</t>
  </si>
  <si>
    <t>2.4. Drawdowns on committed credit and liquidity facilities</t>
  </si>
  <si>
    <t>Total additional requirements</t>
  </si>
  <si>
    <t>Committed credit and liquidity facilities to retail and small business customers</t>
  </si>
  <si>
    <t>Committed liquidity facilities to non-financial corporates, sovereigns and central banks, PSEs, and MDBs</t>
  </si>
  <si>
    <t>Committed credit facilities to non-financial corporates, sovereigns and central banks, PSEs and MDBs</t>
  </si>
  <si>
    <t>Committed credit and liquidity facilities extended to banks subject to prudential supervision</t>
  </si>
  <si>
    <t>Committed credit facilities to other financial institutions including securities firms, insurance companies, fiduciaries and beneficiaries</t>
  </si>
  <si>
    <t>Committed liquidity facilities to other financial institutions including securities firms, insurance companies, fiduciaries, and beneficiaries</t>
  </si>
  <si>
    <t>Committed credit and liquidity facilities to other legal entities (including SPVs), conduits and special purpose vehicles and other entities not included in the prior categories</t>
  </si>
  <si>
    <t xml:space="preserve">2.5. Contractual obligations to extend funds within a 30-day period </t>
  </si>
  <si>
    <t>Obligations to financial institutions not captured elsewhere</t>
  </si>
  <si>
    <t>2.6. Trade Finance Instruments-Contingent Funding Obligations</t>
  </si>
  <si>
    <t xml:space="preserve">2.7. Other contingent funding obligations </t>
  </si>
  <si>
    <t>Unconditionally revocable "uncommitted" credit and liquidity facilities</t>
  </si>
  <si>
    <t>Guarantees and letters of credit unrelated to trade finance obligations</t>
  </si>
  <si>
    <t xml:space="preserve">Non-contractual obligations such as: </t>
  </si>
  <si>
    <t xml:space="preserve">a. potential requests for debt repurchases </t>
  </si>
  <si>
    <t>Outflows from potential repurchases of outstanding debt obligations of issues with an affiliated dealer or market maker</t>
  </si>
  <si>
    <t xml:space="preserve">Non-contractual obligations where customer short positions are covered by other customers’ collateral </t>
  </si>
  <si>
    <t>Total other contingent funding obligations</t>
  </si>
  <si>
    <t xml:space="preserve">Any other contractual cash outflows </t>
  </si>
  <si>
    <t>Inflow rate</t>
  </si>
  <si>
    <t>Cash Inflows</t>
  </si>
  <si>
    <t>3. Cash Inflows</t>
  </si>
  <si>
    <t>Maturing secured lending transactions backed by the following collateral:</t>
  </si>
  <si>
    <t>Level 1 assets</t>
  </si>
  <si>
    <t>Level 2A assets</t>
  </si>
  <si>
    <t>Level 2B assets</t>
  </si>
  <si>
    <t>Margin lending backed by all other collateral</t>
  </si>
  <si>
    <t>Collateral is used to cover short positions</t>
  </si>
  <si>
    <t>All other collateral</t>
  </si>
  <si>
    <t>Total secured lending inflows</t>
  </si>
  <si>
    <t xml:space="preserve">3.1. Secured Lending </t>
  </si>
  <si>
    <t xml:space="preserve">3.2. Committed facilities </t>
  </si>
  <si>
    <t xml:space="preserve">Credit facilities, liquidity facilities and contingent funding facilities that an institution holds at other institutions </t>
  </si>
  <si>
    <t>3.3. Inflows by counterparty</t>
  </si>
  <si>
    <t xml:space="preserve">Retail and small business customer inflows </t>
  </si>
  <si>
    <t>Wholesale inflows: financial institution and central bank counterparties</t>
  </si>
  <si>
    <t>Wholesale inflows: non-financial counterparties (including non-financial corporates, sovereigns, MDBs, and PSEs)</t>
  </si>
  <si>
    <t xml:space="preserve">Operational deposits held at other financial institutions for clearing, custody, and cash management purposes </t>
  </si>
  <si>
    <t>Balances held at other financial institutions in excess of operational deposits (“excess balances”)</t>
  </si>
  <si>
    <t xml:space="preserve">Total inflows by counterparty </t>
  </si>
  <si>
    <t xml:space="preserve">3.4. Other cash inflows </t>
  </si>
  <si>
    <t>Total other cash inflows</t>
  </si>
  <si>
    <t>Derivatives net cash inflows</t>
  </si>
  <si>
    <t xml:space="preserve">Other contractual cash inflows  </t>
  </si>
  <si>
    <t>3.5. Total Cash Inflows</t>
  </si>
  <si>
    <t>4. The LCR calculation</t>
  </si>
  <si>
    <t>Level 1 Assets</t>
  </si>
  <si>
    <t>Level 2 Assets</t>
  </si>
  <si>
    <t>Level 2A Assets</t>
  </si>
  <si>
    <t>Level 2B Assets</t>
  </si>
  <si>
    <t>Total adjusted stock of HQLA</t>
  </si>
  <si>
    <t xml:space="preserve">Retail deposits </t>
  </si>
  <si>
    <t xml:space="preserve">Wholesale Funding </t>
  </si>
  <si>
    <t>Additional requirements</t>
  </si>
  <si>
    <t>Secured lending inflows</t>
  </si>
  <si>
    <t xml:space="preserve">Inflows by counterparty </t>
  </si>
  <si>
    <t>Total Cash Outflows</t>
  </si>
  <si>
    <t>Total Cash Inflows</t>
  </si>
  <si>
    <t>1.4. Stock of HQLA</t>
  </si>
  <si>
    <t>Stock of HQLA after caps</t>
  </si>
  <si>
    <t>Insert data in the white cells only</t>
  </si>
  <si>
    <t>2.8. Other contractual cash flows</t>
  </si>
  <si>
    <t>2.9. Total Cash Outflows</t>
  </si>
  <si>
    <t>4.1. HQLAs</t>
  </si>
  <si>
    <t>4.2. Cash Outflows</t>
  </si>
  <si>
    <t>4.3. Cash Inflows</t>
  </si>
  <si>
    <t>4.4. Net Cash Outflows</t>
  </si>
  <si>
    <t xml:space="preserve">Securities issued or guaranteed by the government of Trinidad and Tobago </t>
  </si>
  <si>
    <t xml:space="preserve">Securities issued or guaranteed by the Central Bank of Trinidad and Tobago </t>
  </si>
  <si>
    <t>Liquidity needs related to excess non-segregated collateral held by the licensee that could contractually be called at any time by the counterparty</t>
  </si>
  <si>
    <t>Trade Finance Instruments</t>
  </si>
  <si>
    <t>Qualifying demand deposits in TT dollars</t>
  </si>
  <si>
    <t>Qualifying saving deposits in TT dollars</t>
  </si>
  <si>
    <t>Qualifying time deposits in TT dollars</t>
  </si>
  <si>
    <t>Demand deposits in TT dollar</t>
  </si>
  <si>
    <t>Saving deposits in TT dollar</t>
  </si>
  <si>
    <t>Saving deposits in foreign currency</t>
  </si>
  <si>
    <t>Qualifying demand deposits in foreign currency</t>
  </si>
  <si>
    <t>Qualifying saving deposits in foreign currency</t>
  </si>
  <si>
    <t>Qualifying time deposits in foreign currency</t>
  </si>
  <si>
    <t>Time deposits in TT dollar</t>
  </si>
  <si>
    <t>Time deposits in foreign currency</t>
  </si>
  <si>
    <t xml:space="preserve">Inflows from securities not included in the stock of HQLA </t>
  </si>
  <si>
    <t>4.5. Liquidity Coverage Ratio (%)</t>
  </si>
  <si>
    <t>Coins and banknotes (including qualifying cash items in the process of collection)</t>
  </si>
  <si>
    <t>Liquidity Coverage Ratio (LCR)</t>
  </si>
  <si>
    <t xml:space="preserve">Liquidity Coverage Ratio (LCR) </t>
  </si>
  <si>
    <t>All items reported in thousand of TT dollars. A separate worksheet is required  for each significant currency</t>
  </si>
  <si>
    <t>Exchange rate</t>
  </si>
  <si>
    <t>Market Value ($'000) in foreign currency</t>
  </si>
  <si>
    <t>Market Value - In TT$'000 equivalent</t>
  </si>
  <si>
    <t>Exchange Rate</t>
  </si>
  <si>
    <t>Amount ($'000) in foreign currency</t>
  </si>
  <si>
    <t>Amount in TT$'000 equivalent</t>
  </si>
  <si>
    <t xml:space="preserve"> Separate worksheets are required for each significant currency</t>
  </si>
  <si>
    <t>A separate worksheet is required  for each significant currency</t>
  </si>
  <si>
    <t xml:space="preserve"> A separate worksheet is required  for each significant currency</t>
  </si>
  <si>
    <t>Other eligible securities with a 0% risk weight:</t>
  </si>
  <si>
    <t>LCR Guideline Reference - Section:</t>
  </si>
  <si>
    <t>Contingent funding obligations stemming from trade finance instruments</t>
  </si>
  <si>
    <t>Significant Currency Type:</t>
  </si>
  <si>
    <t>Other non-0% risk-weighted eligible sovereign or central bank securities:</t>
  </si>
  <si>
    <t>TTD</t>
  </si>
  <si>
    <t xml:space="preserve">Amount TT$'000 </t>
  </si>
  <si>
    <t xml:space="preserve">Market Value TT$'000 </t>
  </si>
  <si>
    <t>Significant Currency - TTD</t>
  </si>
  <si>
    <t>Significant Foreign Currency 1 (SC1)</t>
  </si>
  <si>
    <t>Significant Foreign Currency 2 (SC2)</t>
  </si>
  <si>
    <t xml:space="preserve">CENTRAL BANK OF TRINIDAD AND TOBAGO </t>
  </si>
  <si>
    <t xml:space="preserve">FOR </t>
  </si>
  <si>
    <t>SUMMARY SHEET</t>
  </si>
  <si>
    <t>Year</t>
  </si>
  <si>
    <t>Month</t>
  </si>
  <si>
    <t>Select Institution</t>
  </si>
  <si>
    <t>First Citizens Bank Limited</t>
  </si>
  <si>
    <t>ANSA Bank Limited</t>
  </si>
  <si>
    <t>Citibank (Trinidad &amp; Tobago) Limited</t>
  </si>
  <si>
    <t>JMMB Bank (T&amp;T) Limited</t>
  </si>
  <si>
    <t>Republic Bank Limited</t>
  </si>
  <si>
    <t>Scotiabank Trinidad and Tobago Limited</t>
  </si>
  <si>
    <t>ANSA Merchant Bank Limited</t>
  </si>
  <si>
    <t>Caribbean Finance Company Limited</t>
  </si>
  <si>
    <t>Citicorp Merchant Bank Limited</t>
  </si>
  <si>
    <t>Development Finance Limited</t>
  </si>
  <si>
    <t>Fidelity Finance and Leasing Company Limited</t>
  </si>
  <si>
    <t>First Citizens Depository Services Limited</t>
  </si>
  <si>
    <t>First Citizens Trustee Services Limited</t>
  </si>
  <si>
    <t>JMMB Express Finance (T&amp;T) Limited</t>
  </si>
  <si>
    <t>Massy Finance GFC Limited</t>
  </si>
  <si>
    <t>NCB Merchant Bank (Trinidad and Tobago) Limited</t>
  </si>
  <si>
    <t>RBC Investment Management (Caribbean) Limited</t>
  </si>
  <si>
    <t>RBC Merchant Bank (Caribbean) Limited</t>
  </si>
  <si>
    <t>Scotia Investments (Trinidad and Tobago) Limited</t>
  </si>
  <si>
    <t>ANSA Merchant Bank Limited Consolidated</t>
  </si>
  <si>
    <t>Citicorp Merchant Bank Limited Consolidated</t>
  </si>
  <si>
    <t>First Citizens Bank Limited Consolidated</t>
  </si>
  <si>
    <t>First Citizens Group Financial Holdings Limited</t>
  </si>
  <si>
    <t>JMMB Bank (T&amp;T) Limited Consolidated</t>
  </si>
  <si>
    <t>RBC Financial (Caribbean) Limited</t>
  </si>
  <si>
    <t>Republic Bank Limited Consolidated</t>
  </si>
  <si>
    <t>Republic Financial Holdings Limited</t>
  </si>
  <si>
    <t>Scotiabank Trinidad and Tobago Limited Consolidated</t>
  </si>
  <si>
    <t>LIQUIDITY COVERAGE RATIOS</t>
  </si>
  <si>
    <t>LCR - TTD</t>
  </si>
  <si>
    <t>LCR - SC1</t>
  </si>
  <si>
    <t>LCR - SC2</t>
  </si>
  <si>
    <t>Aggregate</t>
  </si>
  <si>
    <t>Total committed credit and liquidity facilities</t>
  </si>
  <si>
    <t>b. structured products where customers anticipate ready marketability</t>
  </si>
  <si>
    <t xml:space="preserve">c. 	managed funds that are marketed with the objective of maintaining a stable value </t>
  </si>
  <si>
    <t>Total committed facilities</t>
  </si>
  <si>
    <t>All items reported in thousand of TT dollars. Separate worksheets are required for each significant currency</t>
  </si>
  <si>
    <t>LCR Guideline Reference -Section:</t>
  </si>
  <si>
    <t>Committed credit and liquidity facilities</t>
  </si>
  <si>
    <t>Contractual obligations to financial institutions</t>
  </si>
  <si>
    <t>Committed facilities</t>
  </si>
  <si>
    <t>Separate worksheets are required for each significant currency</t>
  </si>
  <si>
    <t>FALSE COUNT</t>
  </si>
  <si>
    <t>Set of rules ID/Description</t>
  </si>
  <si>
    <t>Rule type</t>
  </si>
  <si>
    <t>Text rule</t>
  </si>
  <si>
    <t>Description</t>
  </si>
  <si>
    <t>Rule ID</t>
  </si>
  <si>
    <t>In-schedule</t>
  </si>
  <si>
    <t>Schedule 1 - HQLA</t>
  </si>
  <si>
    <t>Other eligible securities with a 0% risk weight: Issued or guaranteed by sovereigns</t>
  </si>
  <si>
    <t>Other eligible securities with a 0% risk weight: Issued or guaranteed by central banks</t>
  </si>
  <si>
    <t>Other eligible securities with a 0% risk weight: Issued or guaranteed by PSEs</t>
  </si>
  <si>
    <t>Other eligible securities with a 0% risk weight: Issued or guaranteed by BIS, IMF, ECB, European Community, or MDBs</t>
  </si>
  <si>
    <t>Other non-0% risk-weighted eligible sovereign or central bank securities: Issued in domestic currencies in the country in which the liquidity risk is being taken or in the licensee’s home country</t>
  </si>
  <si>
    <t>Other non-0% risk-weighted eligible sovereign or central bank securities: Issued in foreign currencies, up to the amount of the licensee’s stressed net cash outflows in that specific foreign currency stemming from the licensee’s operations in the jurisdiction where the liquidity risk is taken</t>
  </si>
  <si>
    <t>Level 2A qualifying securities issued or guaranteed by: Sovereigns</t>
  </si>
  <si>
    <t>Level 2A qualifying securities issued or guaranteed by: Central banks</t>
  </si>
  <si>
    <t>Level 2A qualifying securities issued or guaranteed by: PSEs</t>
  </si>
  <si>
    <t>Level 2A qualifying securities issued or guaranteed by: MDBs</t>
  </si>
  <si>
    <t>Stable deposits: Qualifying demand deposits in TT dollars</t>
  </si>
  <si>
    <t>Stable deposits: Qualifying demand deposits in foreign currency</t>
  </si>
  <si>
    <t>Stable deposits: Qualifying saving deposits in TT dollars</t>
  </si>
  <si>
    <t>Stable deposits: Qualifying saving deposits in foreign currency</t>
  </si>
  <si>
    <t>Stable deposits: Qualifying time deposits in TT dollars</t>
  </si>
  <si>
    <t>Stable deposits: Qualifying time deposits in foreign currency</t>
  </si>
  <si>
    <t>Less stable deposits: Demand deposits in TT dollar</t>
  </si>
  <si>
    <t>Less stable deposits: Demand deposits in foreign currency</t>
  </si>
  <si>
    <t>Less stable deposits: Saving deposits in TT dollar</t>
  </si>
  <si>
    <t>Less stable deposits: Saving deposits in foreign currency</t>
  </si>
  <si>
    <t>Less stable deposits: Time deposits in TT dollar</t>
  </si>
  <si>
    <t>Less stable deposits: Time deposits in foreign currency</t>
  </si>
  <si>
    <t>Operational deposits: Covered by deposit insurance</t>
  </si>
  <si>
    <t>Finding provided by non-financial corporates and sovereigns, etc: Fully covered by deposit insurance</t>
  </si>
  <si>
    <t>Finding provided by non-financial corporates and sovereigns, etc: Partially covered or not covered by deposit insurance</t>
  </si>
  <si>
    <t>Stable small business: Qualifying demand deposits in TT dollars</t>
  </si>
  <si>
    <t>Stable small business: Qualifying demand deposits in foreign currency</t>
  </si>
  <si>
    <t>Stable small business: Qualifying saving deposits in TT dollars</t>
  </si>
  <si>
    <t>Stable small business: Qualifying saving deposits in foreign currency</t>
  </si>
  <si>
    <t>Stable small business: Qualifying time deposits in TT dollars</t>
  </si>
  <si>
    <t>Stable small business: Qualifying time deposits in foreign currency</t>
  </si>
  <si>
    <t>Less stable small business: Demand deposits in TT dollar</t>
  </si>
  <si>
    <t>Less stable small business: Demand deposits in foreign currency</t>
  </si>
  <si>
    <t>Less stable small business: Saving deposits in TT dollar</t>
  </si>
  <si>
    <t>Less stable small business: Saving deposits in foreign currency</t>
  </si>
  <si>
    <t>Less stable small business: Time deposits in TT dollar</t>
  </si>
  <si>
    <t>Less stable small business: Time deposits in foreign currency</t>
  </si>
  <si>
    <t>Secured Wholesale Funding: Backed by Level 1 assets or with central banks</t>
  </si>
  <si>
    <t>Secured Wholesale Funding: Backed by Level 2A assets</t>
  </si>
  <si>
    <t>Secured Wholesale Funding: Backed by Level 2B assets</t>
  </si>
  <si>
    <t>Secured Wholesale Funding: All other Secured Funding Transactions</t>
  </si>
  <si>
    <t xml:space="preserve">Additional requirements: 	Derivative Cash Outflows </t>
  </si>
  <si>
    <t xml:space="preserve">Additional requirements: Liquidity needs related to downgrade triggers embedded in financing transactions, derivatives and other contracts </t>
  </si>
  <si>
    <t>Additional requirements: Liquidity needs related to the potential for valuation changes on posted collateral securing derivative and other transactions, Level 1 assets</t>
  </si>
  <si>
    <t>Additional requirements: Liquidity needs related to the potential for valuation changes on posted collateral securing derivative and other transactions, other assets</t>
  </si>
  <si>
    <t>Additional requirements: Liquidity needs related to excess non-segregated collateral held by the licensee that could contractually be called at any time by the counterparty</t>
  </si>
  <si>
    <t>Additional requirements: Liquidity needs related to contractually required collateral on transactions for which the counterparty has not yet demanded the collateral be posted</t>
  </si>
  <si>
    <t>Additional requirements: Liquidity needs related to contracts that allow collateral substitution to non-HQLA assets</t>
  </si>
  <si>
    <t>Additional requirements: Loss of funding on asset-backed securities , covered bonds and other structured financing instruments</t>
  </si>
  <si>
    <t>Additional requirements: Loss of funding on asset-backed commercial paper, conduits, securities investment vehicles and other such financing facilities</t>
  </si>
  <si>
    <t>Drawdowns: Committed credit and liquidity facilities to retail and small business customers</t>
  </si>
  <si>
    <t>Drawdowns: Committed credit facilities to non-financial corporates, sovereigns and central banks, PSEs and MDBs</t>
  </si>
  <si>
    <t>Drawdowns: Committed liquidity facilities to non-financial corporates, sovereigns and central banks, PSEs, and MDBs</t>
  </si>
  <si>
    <t>Drawdowns: Committed credit and liquidity facilities extended to banks subject to prudential supervision</t>
  </si>
  <si>
    <t>Drawdowns: Committed credit facilities to other financial institutions including securities firms, insurance companies, fiduciaries and beneficiaries</t>
  </si>
  <si>
    <t>Drawdowns: Committed liquidity facilities to other financial institutions including securities firms, insurance companies, fiduciaries, and beneficiaries</t>
  </si>
  <si>
    <t>Drawdowns: Committed credit and liquidity facilities to other legal entities (including SPVs), conduits and special purpose vehicles and other entities not included in the prior categories</t>
  </si>
  <si>
    <t>Total committed credit and liquid facilities</t>
  </si>
  <si>
    <t xml:space="preserve">Non-contractual obligations: potential requests for debt repurchases </t>
  </si>
  <si>
    <t>Non-contractual obligations: structured products where customers anticipate ready marketability</t>
  </si>
  <si>
    <t xml:space="preserve">Non-contractual obligations: 	managed funds that are marketed with the objective of maintaining a stable value </t>
  </si>
  <si>
    <t>Any other contractual outflows</t>
  </si>
  <si>
    <t>Total cash outflows</t>
  </si>
  <si>
    <t>Schedule 2 - Outflows</t>
  </si>
  <si>
    <t>Schedule 3 - Inflows</t>
  </si>
  <si>
    <t>Maturing secured lending backed by: Level 1 assets</t>
  </si>
  <si>
    <t>Maturing secured lending backed by: Level 2A assets</t>
  </si>
  <si>
    <t>Maturing secured lending backed by: Level 2B assets</t>
  </si>
  <si>
    <t>Maturing secured lending backed by: Margin lending backed by all other collateral</t>
  </si>
  <si>
    <t>Maturing secured lending backed by: All other collateral</t>
  </si>
  <si>
    <t>Maturing secured lending backed by: Collateral is used to cover short positions</t>
  </si>
  <si>
    <t>Total inflows by counterparty</t>
  </si>
  <si>
    <t>Total cash inflows</t>
  </si>
  <si>
    <t>Schedule 4 - LCR Calculation</t>
  </si>
  <si>
    <t>Net cash outflows</t>
  </si>
  <si>
    <t>Liquidity Coverage Ratio</t>
  </si>
  <si>
    <t>Cross-schedule</t>
  </si>
  <si>
    <t>Schedule 5 - HQLATTD</t>
  </si>
  <si>
    <t>7.84 a.</t>
  </si>
  <si>
    <t>7.84 b.</t>
  </si>
  <si>
    <t xml:space="preserve">7.84 c. </t>
  </si>
  <si>
    <t xml:space="preserve">7.84 d. </t>
  </si>
  <si>
    <t>7.84 e.</t>
  </si>
  <si>
    <t>7.84 f.</t>
  </si>
  <si>
    <t>7.84 g.</t>
  </si>
  <si>
    <t>7.95 a.</t>
  </si>
  <si>
    <t>7.95 b.</t>
  </si>
  <si>
    <t>7.95 c.</t>
  </si>
  <si>
    <t>7.95 c. i.</t>
  </si>
  <si>
    <t>7.95 c. ii.</t>
  </si>
  <si>
    <t>7.95 c. iii.</t>
  </si>
  <si>
    <t>7.95 d.</t>
  </si>
  <si>
    <t>7.95 e.</t>
  </si>
  <si>
    <t>8.4 a.</t>
  </si>
  <si>
    <t>8.4 b.</t>
  </si>
  <si>
    <t>8.4 c. iv.</t>
  </si>
  <si>
    <t>8.4 c. v. 2.</t>
  </si>
  <si>
    <t>8.4 c. v. 1.</t>
  </si>
  <si>
    <t>8.4 c. vi.</t>
  </si>
  <si>
    <t>8.4 c. vii.</t>
  </si>
  <si>
    <t>8.4 c. viii.</t>
  </si>
  <si>
    <t>8.4 d. i.</t>
  </si>
  <si>
    <t>8.4 d. iv.</t>
  </si>
  <si>
    <t>S01.DP01*1=S01.DP21</t>
  </si>
  <si>
    <t>S01.DP02*1=S01.DP22</t>
  </si>
  <si>
    <t>S01.DP03*1=S01.DP23</t>
  </si>
  <si>
    <t>S01.DP04*1=S01.DP24</t>
  </si>
  <si>
    <t>S01.DP05*1=S01.DP25</t>
  </si>
  <si>
    <t>S01.DP06*1=S01.DP26</t>
  </si>
  <si>
    <t>S01.DP07*1=S01.DP27</t>
  </si>
  <si>
    <t>S01.DP09*1=S01.DP29</t>
  </si>
  <si>
    <t>S01.DP10*1=S01.DP30</t>
  </si>
  <si>
    <t>S02.DP01*0=S02.DP71</t>
  </si>
  <si>
    <t>S02.DP02*0.05=S02.DP72</t>
  </si>
  <si>
    <t>S02.DP03*0.05=S02.DP73</t>
  </si>
  <si>
    <t>S02.DP04*0.05=S02.DP74</t>
  </si>
  <si>
    <t>S02.DP05*0.05=S02.DP75</t>
  </si>
  <si>
    <t>S02.DP06*0.05=S02.DP76</t>
  </si>
  <si>
    <t>S02.DP07*0.05=S02.DP77</t>
  </si>
  <si>
    <t>S02.DP08*0.1=S02.DP78</t>
  </si>
  <si>
    <t>S02.DP09*0.1=S02.DP79</t>
  </si>
  <si>
    <t>S02.DP10*0.1=S02.DP80</t>
  </si>
  <si>
    <t>S02.DP11*0.1=S02.DP81</t>
  </si>
  <si>
    <t>S02.DP12*0.1=S02.DP82</t>
  </si>
  <si>
    <t>S02.DP13*0.1=S02.DP83</t>
  </si>
  <si>
    <t>S02.DP15*0.05=S02.DP85</t>
  </si>
  <si>
    <t>S02.DP16*0.05=S02.DP86</t>
  </si>
  <si>
    <t>S02.DP17*0.05=S02.DP87</t>
  </si>
  <si>
    <t>S02.DP18*0.05=S02.DP88</t>
  </si>
  <si>
    <t>S02.DP19*0.05=S02.DP89</t>
  </si>
  <si>
    <t>S02.DP20*0.05=S02.DP90</t>
  </si>
  <si>
    <t>S02.DP21*0.1=S02.DP91</t>
  </si>
  <si>
    <t>S02.DP22*0.1=S02.DP92</t>
  </si>
  <si>
    <t>S02.DP23*0.1=S02.DP93</t>
  </si>
  <si>
    <t>S02.DP24*0.1=S02.DP94</t>
  </si>
  <si>
    <t>S02.DP25*0.1=S02.DP95</t>
  </si>
  <si>
    <t>S02.DP26*0.1=S02.DP96</t>
  </si>
  <si>
    <t>S02.DP28*0.25=S02.DP98</t>
  </si>
  <si>
    <t>S02.DP29*0.05=S02.DP99</t>
  </si>
  <si>
    <t>S02.DP30*0.2=S02.DP100</t>
  </si>
  <si>
    <t>S02.DP31*0.4=S02.DP101</t>
  </si>
  <si>
    <t>S02.DP32*1=S02.DP102</t>
  </si>
  <si>
    <t>S02.DP103=SUM(S02.DP85:DP102)</t>
  </si>
  <si>
    <t>S02.DP34*0=S02.DP104</t>
  </si>
  <si>
    <t>S02.DP35*0.15=S02.DP105</t>
  </si>
  <si>
    <t>S02.DP36*0.25=S02.DP106</t>
  </si>
  <si>
    <t>S02.DP37*0.5=S02.DP107</t>
  </si>
  <si>
    <t>S02.DP38*1=S02.DP108</t>
  </si>
  <si>
    <t>S02.DP109=SUM(S02.DP104:DP108)</t>
  </si>
  <si>
    <t>S02.DP110=S02.DP103+S02.DP109</t>
  </si>
  <si>
    <t>S02.DP41*1=S02.DP111</t>
  </si>
  <si>
    <t>S02.DP42*1=S02.DP112</t>
  </si>
  <si>
    <t>S02.DP43*0=S02.DP113</t>
  </si>
  <si>
    <t>S02.DP44*0.2=S02.DP114</t>
  </si>
  <si>
    <t>S02.DP45*1=S02.DP115</t>
  </si>
  <si>
    <t>S02.DP46*1=S02.DP116</t>
  </si>
  <si>
    <t>S02.DP47*1=S02.DP117</t>
  </si>
  <si>
    <t>S02.DP48*1=S02.DP118</t>
  </si>
  <si>
    <t>S02.DP49*1=S02.DP119</t>
  </si>
  <si>
    <t>S02.DP120=SUM(S02.DP111:DP119)</t>
  </si>
  <si>
    <t>S02.DP51*0.05=S02.DP121</t>
  </si>
  <si>
    <t>S02.DP53*0.3=S02.DP123</t>
  </si>
  <si>
    <t>S02.DP54*0.4=S02.DP124</t>
  </si>
  <si>
    <t>S02.DP55*0.4=S02.DP125</t>
  </si>
  <si>
    <t>S02.DP56*1=S02.DP126</t>
  </si>
  <si>
    <t>S02.DP57*1=S02.DP127</t>
  </si>
  <si>
    <t>S02.DP128=SUM(S02.DP121:DP127)</t>
  </si>
  <si>
    <t>S02.DP59*1=S02.DP129</t>
  </si>
  <si>
    <t>S02.DP60*0.05=S02.DP130</t>
  </si>
  <si>
    <t>S02.DP61*0.5=S02.DP131</t>
  </si>
  <si>
    <t>S02.DP62*0.5=S02.DP132</t>
  </si>
  <si>
    <t>S02.DP63*0.5=S02.DP133</t>
  </si>
  <si>
    <t>S02.DP64*0.5=S02.DP134</t>
  </si>
  <si>
    <t>S02.DP65*0.5=S02.DP135</t>
  </si>
  <si>
    <t>S02.DP66*0.5=S02.DP136</t>
  </si>
  <si>
    <t>S02.DP67*0.5=S02.DP137</t>
  </si>
  <si>
    <t>S02.DP138=SUM(S02.D131:DP137)</t>
  </si>
  <si>
    <t>S02.DP69*1=S02.DP139</t>
  </si>
  <si>
    <t>S02.DP140=S02.DP84+S02.DP110+S02.DP120+S02.DP128+S02.DP129+S02.DP130+S02.DP138+S02.DP139</t>
  </si>
  <si>
    <t>S03.DP1*0=S03.DP21</t>
  </si>
  <si>
    <t>S03.DP2*0.15=S0322</t>
  </si>
  <si>
    <t>S03.DP03.*0.5=S03.DP23</t>
  </si>
  <si>
    <t>S03.DP04*0.5=S03.DP24</t>
  </si>
  <si>
    <t>S03.DP05*1=S03.DP25</t>
  </si>
  <si>
    <t>S03.DP06*0=S03.DP26</t>
  </si>
  <si>
    <t>S03.DP27=SUM(S03.DP21:DP26)</t>
  </si>
  <si>
    <t>S03.DP08*0=S03.DP28</t>
  </si>
  <si>
    <t>S03.DP29=S03.DP28</t>
  </si>
  <si>
    <t>S03.DP10*0.5=S03.DP30</t>
  </si>
  <si>
    <t>S03.DP11*0.5=S03.DP31</t>
  </si>
  <si>
    <t>S03.DP12*1=S03.DP32</t>
  </si>
  <si>
    <t>S03.DP13*1=S03.DP33</t>
  </si>
  <si>
    <t>S03.DP14*0=S03.DP34</t>
  </si>
  <si>
    <t>S03.DP15*1=S03.DP35</t>
  </si>
  <si>
    <t>S03.DP36=SUM(S03.DP30:DP35)</t>
  </si>
  <si>
    <t>S03.DP17*1=S03.DP37</t>
  </si>
  <si>
    <t>S03.DP18*0.5=S03.DP38</t>
  </si>
  <si>
    <t>S03.DP39=SUM(S03.DP37:DP38)</t>
  </si>
  <si>
    <t>S03.DP40=S03.DP27+S03.DP29+S03.DP36+S03.DP39</t>
  </si>
  <si>
    <t>S04.DP07=S04.DP01+S04.DP02-S04.DP05-S04.DP06</t>
  </si>
  <si>
    <t>S04.DP16=SUM(S04.DP08:DP15)</t>
  </si>
  <si>
    <t>S04.DP01= S01.DP31</t>
  </si>
  <si>
    <t>S04.DP03= S01.DP37</t>
  </si>
  <si>
    <t>S04.DP04= S01.DP40</t>
  </si>
  <si>
    <t>S04.DP05= S01.DP41</t>
  </si>
  <si>
    <t>S04.DP06= S01.DP42</t>
  </si>
  <si>
    <t>S04.DP08=S02.DP84</t>
  </si>
  <si>
    <t>S04.DP09=S02.DP110</t>
  </si>
  <si>
    <t>S04.DP10=S02.DP120</t>
  </si>
  <si>
    <t>S04.DP11=S02.DP128</t>
  </si>
  <si>
    <t>S04.DP12=S02.DP129</t>
  </si>
  <si>
    <t>S04.DP13=S02.DP130</t>
  </si>
  <si>
    <t>S04.DP14=S02.DP138</t>
  </si>
  <si>
    <t>S04.DP15=S02.DP139</t>
  </si>
  <si>
    <t>S04.DP17=S03.DP27</t>
  </si>
  <si>
    <t>S04.DP18=S03.DP29</t>
  </si>
  <si>
    <t>S04.DP19=S03.DP36</t>
  </si>
  <si>
    <t>S04.DP20=S03.DP39</t>
  </si>
  <si>
    <t>S05.DP01*1=S05.DP21</t>
  </si>
  <si>
    <t>S05.DP02*1=S05.DP22</t>
  </si>
  <si>
    <t>S05.DP03*1=S05.DP23</t>
  </si>
  <si>
    <t>S05.DP04*1=S05.DP24</t>
  </si>
  <si>
    <t>S05.DP05*1=S05.DP25</t>
  </si>
  <si>
    <t>S05.DP06*1=S05.DP26</t>
  </si>
  <si>
    <t>S05.DP07*1=S05.DP27</t>
  </si>
  <si>
    <t>S05.DP09*1=S05.DP29</t>
  </si>
  <si>
    <t>S05.DP10*1=S05.DP30</t>
  </si>
  <si>
    <t>S06.DP01*0=S06.DP71</t>
  </si>
  <si>
    <t>S06.DP02*0.05=S06.DP72</t>
  </si>
  <si>
    <t>S06.DP03*0.05=S06.DP73</t>
  </si>
  <si>
    <t>S06.DP04*0.05=S06.DP74</t>
  </si>
  <si>
    <t>S06.DP05*0.05=S06.DP75</t>
  </si>
  <si>
    <t>S06.DP06*0.05=S06.DP76</t>
  </si>
  <si>
    <t>S06.DP07*0.05=S06.DP77</t>
  </si>
  <si>
    <t>S06.DP08*0.1=S06.DP78</t>
  </si>
  <si>
    <t>S06.DP09*0.1=S06.DP79</t>
  </si>
  <si>
    <t>S06.DP10*0.1=S06.DP80</t>
  </si>
  <si>
    <t>S06.DP11*0.1=S06.DP81</t>
  </si>
  <si>
    <t>S06.DP12*0.1=S06.DP82</t>
  </si>
  <si>
    <t>S06.DP13*0.1=S06.DP83</t>
  </si>
  <si>
    <t>S06.DP15*0.05=S06.DP85</t>
  </si>
  <si>
    <t>S06.DP16*0.05=S06.DP86</t>
  </si>
  <si>
    <t>S06.DP17*0.05=S06.DP87</t>
  </si>
  <si>
    <t>S06.DP18*0.05=S06.DP88</t>
  </si>
  <si>
    <t>S06.DP19*0.05=S06.DP89</t>
  </si>
  <si>
    <t>S06.DP20*0.05=S06.DP90</t>
  </si>
  <si>
    <t>S06.DP21*0.1=S06.DP91</t>
  </si>
  <si>
    <t>S06.DP22*0.1=S06.DP92</t>
  </si>
  <si>
    <t>S06.DP23*0.1=S06.DP93</t>
  </si>
  <si>
    <t>S06.DP24*0.1=S06.DP94</t>
  </si>
  <si>
    <t>S06.DP25*0.1=S06.DP95</t>
  </si>
  <si>
    <t>S06.DP26*0.1=S06.DP96</t>
  </si>
  <si>
    <t>S06.DP28*0.25=S06.DP98</t>
  </si>
  <si>
    <t>S06.DP29*0.05=S06.DP99</t>
  </si>
  <si>
    <t>S06.DP30*0.2=S06.DP100</t>
  </si>
  <si>
    <t>S06.DP31*0.4=S06.DP101</t>
  </si>
  <si>
    <t>S06.DP32*1=S06.DP102</t>
  </si>
  <si>
    <t>S06.DP103=SUM(S06.DP85:DP102)</t>
  </si>
  <si>
    <t>S06.DP34*0=S06.DP104</t>
  </si>
  <si>
    <t>S06.DP35*0.15=S06.DP105</t>
  </si>
  <si>
    <t>S06.DP36*0.25=S06.DP106</t>
  </si>
  <si>
    <t>S06.DP37*0.5=S06.DP107</t>
  </si>
  <si>
    <t>S06.DP38*1=S06.DP108</t>
  </si>
  <si>
    <t>S06.DP109=SUM(S06.DP104:DP108)</t>
  </si>
  <si>
    <t>S06.DP110=S06.DP103+S06.DP109</t>
  </si>
  <si>
    <t>S06.DP41*1=S06.DP111</t>
  </si>
  <si>
    <t>S06.DP42*1=S06.DP112</t>
  </si>
  <si>
    <t>S06.DP43*0=S06.DP113</t>
  </si>
  <si>
    <t>S06.DP44*0.2=S06.DP114</t>
  </si>
  <si>
    <t>S06.DP45*1=S06.DP115</t>
  </si>
  <si>
    <t>S06.DP46*1=S06.DP116</t>
  </si>
  <si>
    <t>S06.DP47*1=S06.DP117</t>
  </si>
  <si>
    <t>S06.DP48*1=S06.DP118</t>
  </si>
  <si>
    <t>S06.DP49*1=S06.DP119</t>
  </si>
  <si>
    <t>S06.DP120=SUM(S06.DP111:DP119)</t>
  </si>
  <si>
    <t>S06.DP51*0.05=S06.DP121</t>
  </si>
  <si>
    <t>S06.DP53*0.3=S06.DP123</t>
  </si>
  <si>
    <t>S06.DP54*0.4=S06.DP124</t>
  </si>
  <si>
    <t>S06.DP55*0.4=S06.DP125</t>
  </si>
  <si>
    <t>S06.DP56*1=S06.DP126</t>
  </si>
  <si>
    <t>S06.DP57*1=S06.DP127</t>
  </si>
  <si>
    <t>S06.DP128=SUM(S06.DP121:DP127)</t>
  </si>
  <si>
    <t>S06.DP59*1=S06.DP129</t>
  </si>
  <si>
    <t>S06.DP60*0.05=S06.DP130</t>
  </si>
  <si>
    <t>S06.DP61*0.5=S06.DP131</t>
  </si>
  <si>
    <t>S06.DP62*0.5=S06.DP132</t>
  </si>
  <si>
    <t>S06.DP63*0.5=S06.DP133</t>
  </si>
  <si>
    <t>S06.DP64*0.5=S06.DP134</t>
  </si>
  <si>
    <t>S06.DP65*0.5=S06.DP135</t>
  </si>
  <si>
    <t>S06.DP66*0.5=S06.DP136</t>
  </si>
  <si>
    <t>S06.DP67*0.5=S06.DP137</t>
  </si>
  <si>
    <t>S06.DP138=SUM(S06.D131:DP137)</t>
  </si>
  <si>
    <t>S06.DP69*1=S06.DP139</t>
  </si>
  <si>
    <t>S06.DP140=S06.DP84+S06.DP110+S06.DP120+S06.DP128+S06.DP129+S06.DP130+S06.DP138+S06.DP139</t>
  </si>
  <si>
    <t>S07.DP1*0=S07.DP21</t>
  </si>
  <si>
    <t>S07.DP2*0.15=S0722</t>
  </si>
  <si>
    <t>S07.DP03.*0.5=S07.DP23</t>
  </si>
  <si>
    <t>S07.DP04*0.5=S07.DP24</t>
  </si>
  <si>
    <t>S07.DP05*1=S07.DP25</t>
  </si>
  <si>
    <t>S07.DP06*0=S07.DP26</t>
  </si>
  <si>
    <t>S07.DP27=SUM(S07.DP21:DP26)</t>
  </si>
  <si>
    <t>S07.DP08*0=S07.DP28</t>
  </si>
  <si>
    <t>S07.DP29=S07.DP28</t>
  </si>
  <si>
    <t>S07.DP10*0.5=S07.DP30</t>
  </si>
  <si>
    <t>S07.DP11*0.5=S07.DP31</t>
  </si>
  <si>
    <t>S07.DP12*1=S07.DP32</t>
  </si>
  <si>
    <t>S07.DP13*1=S07.DP33</t>
  </si>
  <si>
    <t>S07.DP14*0=S07.DP34</t>
  </si>
  <si>
    <t>S07.DP15*1=S07.DP35</t>
  </si>
  <si>
    <t>S07.DP36=SUM(S07.DP30:DP35)</t>
  </si>
  <si>
    <t>S07.DP17*1=S07.DP37</t>
  </si>
  <si>
    <t>S07.DP18*0.5=S07.DP38</t>
  </si>
  <si>
    <t>S07.DP39=SUM(S07.DP37:DP38)</t>
  </si>
  <si>
    <t>S07.DP40=S07.DP27+S07.DP29+S07.DP36+S07.DP39</t>
  </si>
  <si>
    <t>S08.DP01= HQLA.DP31</t>
  </si>
  <si>
    <t>S08.DP03= HQLA.DP37</t>
  </si>
  <si>
    <t>S08.DP04= HQLA.DP40</t>
  </si>
  <si>
    <t>S08.DP05= HQLA.DP41</t>
  </si>
  <si>
    <t>S08.DP06= HQLA.DP42</t>
  </si>
  <si>
    <t>S08.DP07=S08.DP01+S08.DP02-S08.DP05-S08.DP06</t>
  </si>
  <si>
    <t>S08.DP08=OF.DP84</t>
  </si>
  <si>
    <t>S08.DP09=OF.DP110</t>
  </si>
  <si>
    <t>S08.DP10=OF.DP120</t>
  </si>
  <si>
    <t>S08.DP11=OF.DP128</t>
  </si>
  <si>
    <t>S08.DP12=OF.DP129</t>
  </si>
  <si>
    <t>S08.DP13=OF.DP130</t>
  </si>
  <si>
    <t>S08.DP14=OF.DP138</t>
  </si>
  <si>
    <t>S08.DP15=OF.DP139</t>
  </si>
  <si>
    <t>S08.DP16=SUM(S08.DP08:DP15)</t>
  </si>
  <si>
    <t>S08.DP17=IF.DP27</t>
  </si>
  <si>
    <t>S08.DP18=IF.DP29</t>
  </si>
  <si>
    <t>S08.DP19=IF.DP36</t>
  </si>
  <si>
    <t>S08.DP20=IF.DP39</t>
  </si>
  <si>
    <t>S08.DP23=IFERROR(S08.DP07/S08.DP22)</t>
  </si>
  <si>
    <t>Schedule 8 - LCR Calculation-TTD</t>
  </si>
  <si>
    <t>Schedule 7 - Inflows-TTD</t>
  </si>
  <si>
    <t>Schedule 6 - Outflows-TTD</t>
  </si>
  <si>
    <t>Schedule 9 - HQLASC1</t>
  </si>
  <si>
    <t>Schedule 10 - Outflows-SC1</t>
  </si>
  <si>
    <t>Schedule 11 - Inflows-SC1</t>
  </si>
  <si>
    <t>Schedule 12 - LCR Calculation-SC1</t>
  </si>
  <si>
    <t>S09.DP01*1=S09.DP21</t>
  </si>
  <si>
    <t>S09.DP02*1=S09.DP22</t>
  </si>
  <si>
    <t>S09.DP03*1=S09.DP23</t>
  </si>
  <si>
    <t>S09.DP04*1=S09.DP24</t>
  </si>
  <si>
    <t>S09.DP05*1=S09.DP25</t>
  </si>
  <si>
    <t>S09.DP06*1=S09.DP26</t>
  </si>
  <si>
    <t>S09.DP07*1=S09.DP27</t>
  </si>
  <si>
    <t>S09.DP09*1=S09.DP29</t>
  </si>
  <si>
    <t>S09.DP10*1=S09.DP30</t>
  </si>
  <si>
    <t>5.HQLA-TTD!C32*5.HQLA-TTD!D32=5.HQLA-TTD!E32</t>
  </si>
  <si>
    <t>5.HQLA-TTD!C33*5.HQLA-TTD!D33=5.HQLA-TTD!E33</t>
  </si>
  <si>
    <t>9.HQLA-SC1!G30=SUM9.HQLA-SC1!G25:G29</t>
  </si>
  <si>
    <t>9.HQLA-SC1!G34=SUM9.HQLA-SC1!G32:G33</t>
  </si>
  <si>
    <t>9.HQLA-SC1!E10*9.HQLA-SC1!F10=9.HQLA-SC1!G10</t>
  </si>
  <si>
    <t>9.HQLA-SC1!E11*9.HQLA-SC1!F11=9.HQLA-SC1!G11</t>
  </si>
  <si>
    <t>9.HQLA-SC1!E12*9.HQLA-SC1!F12=9.HQLA-SC1!G12</t>
  </si>
  <si>
    <t>9.HQLA-SC1!E13*9.HQLA-SC1!F13=9.HQLA-SC1!G13</t>
  </si>
  <si>
    <t>9.HQLA-SC1!E15*9.HQLA-SC1!F15=9.HQLA-SC1!G15</t>
  </si>
  <si>
    <t>9.HQLA-SC1!E16*9.HQLA-SC1!F16=9.HQLA-SC1!G16</t>
  </si>
  <si>
    <t>9.HQLA-SC1!E17*9.HQLA-SC1!F17=9.HQLA-SC1!G17</t>
  </si>
  <si>
    <t>9.HQLA-SC1!E18*9.HQLA-SC1!F18=9.HQLA-SC1!G18</t>
  </si>
  <si>
    <t>9.HQLA-SC1!E20*9.HQLA-SC1!F20=9.HQLA-SC1!G20</t>
  </si>
  <si>
    <t>9.HQLA-SC1!E21*9.HQLA-SC1!F21=9.HQLA-SC1!G21</t>
  </si>
  <si>
    <t>9.HQLA-SC1!E25*9.HQLA-SC1!F25=9.HQLA-SC1!G25</t>
  </si>
  <si>
    <t>9.HQLA-SC1!E26*9.HQLA-SC1!F26=9.HQLA-SC1!G26</t>
  </si>
  <si>
    <t>9.HQLA-SC1!E27*9.HQLA-SC1!F27=9.HQLA-SC1!G27</t>
  </si>
  <si>
    <t>9.HQLA-SC1!E28*9.HQLA-SC1!F28=9.HQLA-SC1!G28</t>
  </si>
  <si>
    <t>9.HQLA-SC1!E29*9.HQLA-SC1!F29=9.HQLA-SC1!G29</t>
  </si>
  <si>
    <t>9.HQLA-SC1!E32*9.HQLA-SC1!F32=9.HQLA-SC1!G32</t>
  </si>
  <si>
    <t>9.HQLA-SC1!E33*9.HQLA-SC1!F33=9.HQLA-SC1!G33</t>
  </si>
  <si>
    <t>5.HQLA-TTD!C10*5.HQLA-TTD!D10=5.HQLA-TTD!E10</t>
  </si>
  <si>
    <t>5.HQLA-TTD!C11*5.HQLA-TTD!D11=5.HQLA-TTD!E11</t>
  </si>
  <si>
    <t>5.HQLA-TTD!C12*5.HQLA-TTD!D12=5.HQLA-TTD!E12</t>
  </si>
  <si>
    <t>5.HQLA-TTD!C13*5.HQLA-TTD!D13=5.HQLA-TTD!E13</t>
  </si>
  <si>
    <t>5.HQLA-TTD!C15*5.HQLA-TTD!D15=5.HQLA-TTD!E15</t>
  </si>
  <si>
    <t>5.HQLA-TTD!C16*5.HQLA-TTD!D16=5.HQLA-TTD!E16</t>
  </si>
  <si>
    <t>5.HQLA-TTD!C17*5.HQLA-TTD!D17=5.HQLA-TTD!E17</t>
  </si>
  <si>
    <t>5.HQLA-TTD!C18*5.HQLA-TTD!D18=5.HQLA-TTD!E18</t>
  </si>
  <si>
    <t>5.HQLA-TTD!C20*5.HQLA-TTD!D20=5.HQLA-TTD!E20</t>
  </si>
  <si>
    <t>5.HQLA-TTD!C21*5.HQLA-TTD!D21=5.HQLA-TTD!E21</t>
  </si>
  <si>
    <t>5.HQLA-TTD!E22=SUM(5.HQLA-TTD!E10:E13)+SUM(5.HQLA-TTD!E15:E18)+SUM(5.HQLA-TTD!E20:E21)</t>
  </si>
  <si>
    <t>5.HQLA-TTD!C25*5.HQLA-TTD!D25=5.HQLA-TTD!E25</t>
  </si>
  <si>
    <t>5.HQLA-TTD!C26*5.HQLA-TTD!D26=5.HQLA-TTD!E26</t>
  </si>
  <si>
    <t>5.HQLA-TTD!C27*5.HQLA-TTD!D27=5.HQLA-TTD!E27</t>
  </si>
  <si>
    <t>5.HQLA-TTD!C28*5.HQLA-TTD!D28=5.HQLA-TTD!E28</t>
  </si>
  <si>
    <t>5.HQLA-TTD!C29*5.HQLA-TTD!D29=5.HQLA-TTD!E29</t>
  </si>
  <si>
    <t>5.HQLA-TTD!E30=SUM(5.HQLA-TTD!E25:E29)</t>
  </si>
  <si>
    <t>5.HQLA-TTD!E34=SUM(5.HQLA-TTD!E32:E33)</t>
  </si>
  <si>
    <t>6.Outflows-TTD!C9*6.Outflows-TTD!D9=6.Outflows-TTD!E9</t>
  </si>
  <si>
    <t>6.Outflows-TTD!C11*6.Outflows-TTD!D11=6.Outflows-TTD!E11</t>
  </si>
  <si>
    <t>6.Outflows-TTD!C12*6.Outflows-TTD!D12=6.Outflows-TTD!E12</t>
  </si>
  <si>
    <t>6.Outflows-TTD!C13*6.Outflows-TTD!D13=6.Outflows-TTD!E13</t>
  </si>
  <si>
    <t>6.Outflows-TTD!C14*6.Outflows-TTD!D14=6.Outflows-TTD!E14</t>
  </si>
  <si>
    <t>6.Outflows-TTD!C15*6.Outflows-TTD!D15=6.Outflows-TTD!E15</t>
  </si>
  <si>
    <t>6.Outflows-TTD!C16*6.Outflows-TTD!D16=6.Outflows-TTD!E16</t>
  </si>
  <si>
    <t>6.Outflows-TTD!C18*6.Outflows-TTD!D18=6.Outflows-TTD!E18</t>
  </si>
  <si>
    <t>6.Outflows-TTD!C19*6.Outflows-TTD!D19=6.Outflows-TTD!E19</t>
  </si>
  <si>
    <t>6.Outflows-TTD!C20*6.Outflows-TTD!D20=6.Outflows-TTD!E20</t>
  </si>
  <si>
    <t>6.Outflows-TTD!C21*6.Outflows-TTD!D21=6.Outflows-TTD!E21</t>
  </si>
  <si>
    <t>6.Outflows-TTD!C22*6.Outflows-TTD!D22=6.Outflows-TTD!E22</t>
  </si>
  <si>
    <t>6.Outflows-TTD!C23*6.Outflows-TTD!D23=6.Outflows-TTD!E23</t>
  </si>
  <si>
    <t>6.Outflows-TTD!E24=SUM(6.Outflows-TTD!E9:E23)</t>
  </si>
  <si>
    <t>6.Outflows-TTD!C28*6.Outflows-TTD!D28=6.Outflows-TTD!E28</t>
  </si>
  <si>
    <t>6.Outflows-TTD!C29*6.Outflows-TTD!D29=6.Outflows-TTD!E29</t>
  </si>
  <si>
    <t>6.Outflows-TTD!C30*6.Outflows-TTD!D30=6.Outflows-TTD!E30</t>
  </si>
  <si>
    <t>6.Outflows-TTD!C31*6.Outflows-TTD!D31=6.Outflows-TTD!E31</t>
  </si>
  <si>
    <t>6.Outflows-TTD!C32*6.Outflows-TTD!D32=6.Outflows-TTD!E32</t>
  </si>
  <si>
    <t>6.Outflows-TTD!C33*6.Outflows-TTD!D33=6.Outflows-TTD!E33</t>
  </si>
  <si>
    <t>6.Outflows-TTD!C35*6.Outflows-TTD!D35=6.Outflows-TTD!E35</t>
  </si>
  <si>
    <t>6.Outflows-TTD!C36*6.Outflows-TTD!D36=6.Outflows-TTD!E36</t>
  </si>
  <si>
    <t>6.Outflows-TTD!C37*6.Outflows-TTD!D37=6.Outflows-TTD!E37</t>
  </si>
  <si>
    <t>6.Outflows-TTD!C38*6.Outflows-TTD!D38=6.Outflows-TTD!E38</t>
  </si>
  <si>
    <t>6.Outflows-TTD!C39*6.Outflows-TTD!D39=6.Outflows-TTD!E39</t>
  </si>
  <si>
    <t>6.Outflows-TTD!C40*6.Outflows-TTD!D40=6.Outflows-TTD!E40</t>
  </si>
  <si>
    <t>6.Outflows-TTD!C41*6.Outflows-TTD!D41=6.Outflows-TTD!E41</t>
  </si>
  <si>
    <t>6.Outflows-TTD!C43*6.Outflows-TTD!D43=6.Outflows-TTD!E43</t>
  </si>
  <si>
    <t>6.Outflows-TTD!C44*6.Outflows-TTD!D44=6.Outflows-TTD!E44</t>
  </si>
  <si>
    <t>6.Outflows-TTD!C46*6.Outflows-TTD!D46=6.Outflows-TTD!E46</t>
  </si>
  <si>
    <t>6.Outflows-TTD!C47*6.Outflows-TTD!D47=6.Outflows-TTD!E47</t>
  </si>
  <si>
    <t>6.Outflows-TTD!C48*6.Outflows-TTD!D48=6.Outflows-TTD!E48</t>
  </si>
  <si>
    <t>6.Outflows-TTD!E49=SUM(6.Outflows-TTD!E28:E48)</t>
  </si>
  <si>
    <t>6.Outflows-TTD!C51*6.Outflows-TTD!D51=6.Outflows-TTD!E51</t>
  </si>
  <si>
    <t>6.Outflows-TTD!C52*6.Outflows-TTD!D52=6.Outflows-TTD!E52</t>
  </si>
  <si>
    <t>6.Outflows-TTD!C53*6.Outflows-TTD!D53=6.Outflows-TTD!E53</t>
  </si>
  <si>
    <t>6.Outflows-TTD!C54*6.Outflows-TTD!D54=6.Outflows-TTD!E54</t>
  </si>
  <si>
    <t>6.Outflows-TTD!C55*6.Outflows-TTD!D55=6.Outflows-TTD!E55</t>
  </si>
  <si>
    <t>6.Outflows-TTD!E56=SUM(6.Outflows-TTD!E51:E55)</t>
  </si>
  <si>
    <t>6.Outflows-TTD!E57=6.Outflows-TTD!E49+6.Outflows-TTD!E56</t>
  </si>
  <si>
    <t>6.Outflows-TTD!C59*6.Outflows-TTD!D59=6.Outflows-TTD!E59</t>
  </si>
  <si>
    <t>6.Outflows-TTD!C60*6.Outflows-TTD!D60=6.Outflows-TTD!E60</t>
  </si>
  <si>
    <t>6.Outflows-TTD!C61*6.Outflows-TTD!D61=6.Outflows-TTD!E61</t>
  </si>
  <si>
    <t>6.Outflows-TTD!C62*6.Outflows-TTD!D62=6.Outflows-TTD!E62</t>
  </si>
  <si>
    <t>6.Outflows-TTD!C63*6.Outflows-TTD!D63=6.Outflows-TTD!E63</t>
  </si>
  <si>
    <t>6.Outflows-TTD!C64*6.Outflows-TTD!D64=6.Outflows-TTD!E64</t>
  </si>
  <si>
    <t>6.Outflows-TTD!C65*6.Outflows-TTD!D65=6.Outflows-TTD!E65</t>
  </si>
  <si>
    <t>6.Outflows-TTD!C66*6.Outflows-TTD!D66=6.Outflows-TTD!E66</t>
  </si>
  <si>
    <t>6.Outflows-TTD!C67*6.Outflows-TTD!D67=6.Outflows-TTD!E67</t>
  </si>
  <si>
    <t>6.Outflows-TTD!E68=SUM(6.Outflows-TTD!E59:E67)</t>
  </si>
  <si>
    <t>6.Outflows-TTD!C70*6.Outflows-TTD!D70=6.Outflows-TTD!E70</t>
  </si>
  <si>
    <t>6.Outflows-TTD!C71*6.Outflows-TTD!D71=6.Outflows-TTD!E71</t>
  </si>
  <si>
    <t>6.Outflows-TTD!C72*6.Outflows-TTD!D72=6.Outflows-TTD!E72</t>
  </si>
  <si>
    <t>6.Outflows-TTD!C73*6.Outflows-TTD!D73=6.Outflows-TTD!E73</t>
  </si>
  <si>
    <t>6.Outflows-TTD!C74*6.Outflows-TTD!D74=6.Outflows-TTD!E74</t>
  </si>
  <si>
    <t>6.Outflows-TTD!C75*6.Outflows-TTD!D75=6.Outflows-TTD!E75</t>
  </si>
  <si>
    <t>6.Outflows-TTD!C76*6.Outflows-TTD!D76=6.Outflows-TTD!E76</t>
  </si>
  <si>
    <t>6.Outflows-TTD!E77=SUM(6.Outflows-TTD!E70:E76)</t>
  </si>
  <si>
    <t>6.Outflows-TTD!C79*6.Outflows-TTD!D79=6.Outflows-TTD!E79</t>
  </si>
  <si>
    <t>6.Outflows-TTD!C81*6.Outflows-TTD!D81=6.Outflows-TTD!E81</t>
  </si>
  <si>
    <t>6.Outflows-TTD!C83*6.Outflows-TTD!D83=6.Outflows-TTD!E83</t>
  </si>
  <si>
    <t>6.Outflows-TTD!C84*6.Outflows-TTD!D84=6.Outflows-TTD!E84</t>
  </si>
  <si>
    <t>6.Outflows-TTD!C86*6.Outflows-TTD!D86=6.Outflows-TTD!E86</t>
  </si>
  <si>
    <t>6.Outflows-TTD!C87*6.Outflows-TTD!D87=6.Outflows-TTD!E87</t>
  </si>
  <si>
    <t>6.Outflows-TTD!C88*6.Outflows-TTD!D88=6.Outflows-TTD!E88</t>
  </si>
  <si>
    <t>6.Outflows-TTD!C89*6.Outflows-TTD!D89=6.Outflows-TTD!E89</t>
  </si>
  <si>
    <t>6.Outflows-TTD!C90*6.Outflows-TTD!D90=6.Outflows-TTD!E90</t>
  </si>
  <si>
    <t>6.Outflows-TTD!E91=SUM(6.Outflows-TTD!E83:E90)</t>
  </si>
  <si>
    <t>6.Outflows-TTD!C93*6.Outflows-TTD!D93=6.Outflows-TTD!E93</t>
  </si>
  <si>
    <t>6.Outflows-TTD!E94=6.Outflows-TTD!E24+6.Outflows-TTD!E57+6.Outflows-TTD!E68+6.Outflows-TTD!E77+6.Outflows-TTD!E79+6.Outflows-TTD!E81+6.Outflows-TTD!E91+6.Outflows-TTD!E93</t>
  </si>
  <si>
    <t>7.Inflows-TTD!C10*7.Inflows-TTD!D10=7.Inflows-TTD!E10</t>
  </si>
  <si>
    <t>7.Inflows-TTD!C11*7.Inflows-TTD!D11=7.Inflows-TTD!E11</t>
  </si>
  <si>
    <t>7.Inflows-TTD!C12*7.Inflows-TTD!D12=7.Inflows-TTD!E12</t>
  </si>
  <si>
    <t>7.Inflows-TTD!C13*7.Inflows-TTD!D13=7.Inflows-TTD!E13</t>
  </si>
  <si>
    <t>7.Inflows-TTD!C14*7.Inflows-TTD!D14=7.Inflows-TTD!E14</t>
  </si>
  <si>
    <t>7.Inflows-TTD!C15*7.Inflows-TTD!D15=7.Inflows-TTD!E15</t>
  </si>
  <si>
    <t>7.Inflows-TTD!E16=SUM(7.Inflows-TTD!E10:E15)</t>
  </si>
  <si>
    <t>7.Inflows-TTD!C18*7.Inflows-TTD!D18=7.Inflows-TTD!E18</t>
  </si>
  <si>
    <t>7.Inflows-TTD!E19=7.Inflows-TTD!E18</t>
  </si>
  <si>
    <t>7.Inflows-TTD!C21*7.Inflows-TTD!D21=7.Inflows-TTD!E21</t>
  </si>
  <si>
    <t>7.Inflows-TTD!C22*7.Inflows-TTD!D22=7.Inflows-TTD!E22</t>
  </si>
  <si>
    <t>7.Inflows-TTD!C23*7.Inflows-TTD!D23=7.Inflows-TTD!E23</t>
  </si>
  <si>
    <t>7.Inflows-TTD!C24*7.Inflows-TTD!D24=7.Inflows-TTD!E24</t>
  </si>
  <si>
    <t>7.Inflows-TTD!C25*7.Inflows-TTD!D25=7.Inflows-TTD!E25</t>
  </si>
  <si>
    <t>7.Inflows-TTD!C26*7.Inflows-TTD!D26=7.Inflows-TTD!E26</t>
  </si>
  <si>
    <t>7.Inflows-TTD!E27=SUM(7.Inflows-TTD!E21:E26)</t>
  </si>
  <si>
    <t>7.Inflows-TTD!C29*7.Inflows-TTD!D29=7.Inflows-TTD!E29</t>
  </si>
  <si>
    <t>7.Inflows-TTD!C30*7.Inflows-TTD!D30=7.Inflows-TTD!E30</t>
  </si>
  <si>
    <t>7.Inflows-TTD!E31=SUM(7.Inflows-TTD!E29:E30)</t>
  </si>
  <si>
    <t>7.Inflows-TTD!E32=7.Inflows-TTD!E16+7.Inflows-TTD!E19+7.Inflows-TTD!E27+7.Inflows-TTD!E31</t>
  </si>
  <si>
    <t>8.LCR calculation-TTD!C14=8.LCR calculation-TTD!C8+8.LCR calculation-TTD!C9-8.LCR calculation-TTD!C12-8.LCR calculation-TTD!C13</t>
  </si>
  <si>
    <t>8.LCR calculation-TTD!C30=SUM(8.LCR calculation-TTD!C26:C29)</t>
  </si>
  <si>
    <t>2.Outflows!C11*2.Outflows!D11=2.Outflows!E11</t>
  </si>
  <si>
    <t>2.Outflows!C12*2.Outflows!D12=2.Outflows!E12</t>
  </si>
  <si>
    <t>2.Outflows!C13*2.Outflows!D13=2.Outflows!E13</t>
  </si>
  <si>
    <t>2.Outflows!C14*2.Outflows!D14=2.Outflows!E14</t>
  </si>
  <si>
    <t>2.Outflows!C15*2.Outflows!D15=2.Outflows!E15</t>
  </si>
  <si>
    <t>2.Outflows!C16*2.Outflows!D16=2.Outflows!E16</t>
  </si>
  <si>
    <t>2.Outflows!C18*2.Outflows!D18=2.Outflows!E18</t>
  </si>
  <si>
    <t>2.Outflows!C19*2.Outflows!D19=2.Outflows!E19</t>
  </si>
  <si>
    <t>2.Outflows!C20*2.Outflows!D20=2.Outflows!E20</t>
  </si>
  <si>
    <t>2.Outflows!C21*2.Outflows!D21=2.Outflows!E21</t>
  </si>
  <si>
    <t>2.Outflows!C22*2.Outflows!D22=2.Outflows!E22</t>
  </si>
  <si>
    <t>2.Outflows!C23*2.Outflows!D23=2.Outflows!E23</t>
  </si>
  <si>
    <t>2.Outflows!E24=SUM(2.Outflows!E9:E23)</t>
  </si>
  <si>
    <t>2.Outflows!C28*2.Outflows!D28=2.Outflows!E28</t>
  </si>
  <si>
    <t>2.Outflows!C29*2.Outflows!D29=2.Outflows!E29</t>
  </si>
  <si>
    <t>2.Outflows!C30*2.Outflows!D30=2.Outflows!E30</t>
  </si>
  <si>
    <t>2.Outflows!C31*2.Outflows!D31=2.Outflows!E31</t>
  </si>
  <si>
    <t>2.Outflows!C32*2.Outflows!D32=2.Outflows!E32</t>
  </si>
  <si>
    <t>2.Outflows!C33*2.Outflows!D33=2.Outflows!E33</t>
  </si>
  <si>
    <t>2.Outflows!C35*2.Outflows!D35=2.Outflows!E35</t>
  </si>
  <si>
    <t>2.Outflows!C36*2.Outflows!D36=2.Outflows!E36</t>
  </si>
  <si>
    <t>2.Outflows!C37*2.Outflows!D37=2.Outflows!E37</t>
  </si>
  <si>
    <t>2.Outflows!C38*2.Outflows!D38=2.Outflows!E38</t>
  </si>
  <si>
    <t>2.Outflows!C39*2.Outflows!D39=2.Outflows!E39</t>
  </si>
  <si>
    <t>2.Outflows!C40*2.Outflows!D40=2.Outflows!E40</t>
  </si>
  <si>
    <t>2.Outflows!C41*2.Outflows!D41=2.Outflows!E41</t>
  </si>
  <si>
    <t>2.Outflows!C43*2.Outflows!D43=2.Outflows!E43</t>
  </si>
  <si>
    <t>2.Outflows!C44*2.Outflows!D44=2.Outflows!E44</t>
  </si>
  <si>
    <t>2.Outflows!C46*2.Outflows!D46=2.Outflows!E46</t>
  </si>
  <si>
    <t>2.Outflows!C47*2.Outflows!D47=2.Outflows!E47</t>
  </si>
  <si>
    <t>2.Outflows!C48*2.Outflows!D48=2.Outflows!E48</t>
  </si>
  <si>
    <t>2.Outflows!E49=SUM(2.Outflows!E28:E48</t>
  </si>
  <si>
    <t>2.Outflows!C51*2.Outflows!D51=2.Outflows!E51</t>
  </si>
  <si>
    <t>2.Outflows!C52*2.Outflows!D52=2.Outflows!E52</t>
  </si>
  <si>
    <t>2.Outflows!C53*2.Outflows!D53=2.Outflows!E53</t>
  </si>
  <si>
    <t>2.Outflows!C54*2.Outflows!D54=2.Outflows!E54</t>
  </si>
  <si>
    <t>2.Outflows!C55*2.Outflows!D55=2.Outflows!E55</t>
  </si>
  <si>
    <t>2.Outflows!E56=SUM(2.Outflows!E51:E55)</t>
  </si>
  <si>
    <t>2.Outflows!E57=2.Outflows!E49+2.Outflows!E56</t>
  </si>
  <si>
    <t>2.Outflows!C59*2.Outflows!D59=2.Outflows!E59</t>
  </si>
  <si>
    <t>2.Outflows!C60*2.Outflows!D60=2.Outflows!E60</t>
  </si>
  <si>
    <t>2.Outflows!C61*2.Outflows!D61=2.Outflows!E61</t>
  </si>
  <si>
    <t>2.Outflows!C62*2.Outflows!D62=2.Outflows!E62</t>
  </si>
  <si>
    <t>2.Outflows!C63*2.Outflows!D63=2.Outflows!E63</t>
  </si>
  <si>
    <t>2.Outflows!C64*2.Outflows!D64=2.Outflows!E64</t>
  </si>
  <si>
    <t>2.Outflows!C65*2.Outflows!D65=2.Outflows!E65</t>
  </si>
  <si>
    <t>2.Outflows!C66*2.Outflows!D66=2.Outflows!E66</t>
  </si>
  <si>
    <t>2.Outflows!C67*2.Outflows!D67=2.Outflows!E67</t>
  </si>
  <si>
    <t>2.Outflows!E68=SUM(2.Outflows!E59:E67)</t>
  </si>
  <si>
    <t>2.Outflows!C70*2.Outflows!D70=2.Outflows!E70</t>
  </si>
  <si>
    <t>2.Outflows!C71*2.Outflows!D71=2.Outflows!E71</t>
  </si>
  <si>
    <t>2.Outflows!C72*2.Outflows!D72=2.Outflows!E72</t>
  </si>
  <si>
    <t>2.Outflows!C73*2.Outflows!D73=2.Outflows!E73</t>
  </si>
  <si>
    <t>2.Outflows!C74*2.Outflows!D74=2.Outflows!E74</t>
  </si>
  <si>
    <t>2.Outflows!C75*2.Outflows!D75=2.Outflows!E75</t>
  </si>
  <si>
    <t>2.Outflows!C76*2.Outflows!D76=2.Outflows!E76</t>
  </si>
  <si>
    <t>2.Outflows!E77=SUM(2.Outflows!E70:E76)</t>
  </si>
  <si>
    <t>2.Outflows!C79*2.Outflows!D79=2.Outflows!E79</t>
  </si>
  <si>
    <t>2.Outflows!C81*2.Outflows!D81=2.Outflows!E81</t>
  </si>
  <si>
    <t>2.Outflows!C83*2.Outflows!D83=2.Outflows!E83</t>
  </si>
  <si>
    <t>2.Outflows!C84*2.Outflows!D84=2.Outflows!E84</t>
  </si>
  <si>
    <t>2.Outflows!C86*2.Outflows!D86=2.Outflows!E86</t>
  </si>
  <si>
    <t>2.Outflows!C87*2.Outflows!D87=2.Outflows!E87</t>
  </si>
  <si>
    <t>2.Outflows!C88*2.Outflows!D88=2.Outflows!E88</t>
  </si>
  <si>
    <t>2.Outflows!C89*2.Outflows!D89=2.Outflows!E89</t>
  </si>
  <si>
    <t>2.Outflows!C90*2.Outflows!D90=2.Outflows!E90</t>
  </si>
  <si>
    <t>2.Outflows!E91=SUM(2.Outflows!E83:E90)</t>
  </si>
  <si>
    <t>2.Outflows!C93*2.Outflows!D93=2.Outflows!E93</t>
  </si>
  <si>
    <t>2.Outflows!E94=2.Outflows!E24+2.Outflows!E57+2.Outflows!E68+2.Outflows!E77+2.Outflows!E79+2.Outflows!E81+2.Outflows!E91+2.Outflows!E93</t>
  </si>
  <si>
    <t>3.Inflows!C10*3.Inflows!D10=3.Inflows!E10</t>
  </si>
  <si>
    <t>3.Inflows!C11*3.Inflows!D11=3.Inflows!E11</t>
  </si>
  <si>
    <t>3.Inflows!C12*3.Inflows!D12=3.Inflows!E12</t>
  </si>
  <si>
    <t>3.Inflows!C13*3.Inflows!D13=3.Inflows!E13</t>
  </si>
  <si>
    <t>3.Inflows!C14*3.Inflows!D14=3.Inflows!E14</t>
  </si>
  <si>
    <t>3.Inflows!C15*3.Inflows!D15=3.Inflows!E15</t>
  </si>
  <si>
    <t>3.Inflows!E16=SUM(3.Inflows!E10:E15)</t>
  </si>
  <si>
    <t>3.Inflows!C18*3.Inflows!D18=3.Inflows!E18</t>
  </si>
  <si>
    <t>3.Inflows!E19=3.Inflows!E18</t>
  </si>
  <si>
    <t>3.Inflows!C21*3.Inflows!D21=3.Inflows!E21</t>
  </si>
  <si>
    <t>3.Inflows!C22*3.Inflows!D22=3.Inflows!E22</t>
  </si>
  <si>
    <t>3.Inflows!C23*3.Inflows!D23=3.Inflows!E23</t>
  </si>
  <si>
    <t>3.Inflows!C24*3.Inflows!D24=3.Inflows!E24</t>
  </si>
  <si>
    <t>3.Inflows!C25*3.Inflows!D25=3.Inflows!E25</t>
  </si>
  <si>
    <t>3.Inflows!C26*3.Inflows!D26=3.Inflows!E26</t>
  </si>
  <si>
    <t>3.Inflows!E27=SUM(3.Inflows!E21:E26)</t>
  </si>
  <si>
    <t>3.Inflows!C29*3.Inflows!D29=3.Inflows!E29</t>
  </si>
  <si>
    <t>3.Inflows!C30*3.Inflows!D30=3.Inflows!E30</t>
  </si>
  <si>
    <t>3.Inflows!E31=SUM(3.Inflows!E29:E30)</t>
  </si>
  <si>
    <t>3.Inflows!E32=3.Inflows!E16+3.Inflows!E19+3.Inflows!E27+3.Inflows!E31</t>
  </si>
  <si>
    <t>9.HQLA-SC1!G38=9.HQLA-SC1!G22+9.HQLA-SC1!G30+9.HQLA-SC1!G34-9.HQLA-SC1!G36-9.HQLA-SC1!G37</t>
  </si>
  <si>
    <t>Stock of HQLA after caps - TTD equivalent of SC1</t>
  </si>
  <si>
    <t>Coins and banknotes (including qualifying cash items in the process of collection) - TTD equivalent of SC1</t>
  </si>
  <si>
    <t>Securities issued or guaranteed by the government of Trinidad and Tobago - TTD equivalent of SC1</t>
  </si>
  <si>
    <t xml:space="preserve">Securities issued or guaranteed by the Central Bank of Trinidad and Tobago - TTD equivalent of SC1 </t>
  </si>
  <si>
    <t>Other eligible securities with a 0% risk weight: Issued or guaranteed by sovereigns - TTD equivalent of SC1</t>
  </si>
  <si>
    <t>Other eligible securities with a 0% risk weight: Issued or guaranteed by central banks - TTD equivalent of SC1</t>
  </si>
  <si>
    <t>Other eligible securities with a 0% risk weight: Issued or guaranteed by PSEs - TTD equivalent of SC1</t>
  </si>
  <si>
    <t>Other eligible securities with a 0% risk weight: Issued or guaranteed by BIS, IMF, ECB, European Community, or MDBs - TTD equivalent of SC1</t>
  </si>
  <si>
    <t>Other non-0% risk-weighted eligible sovereign or central bank securities: Issued in domestic currencies in the country in which the liquidity risk is being taken or in the licensee’s home country - TTD equivalent of SC1</t>
  </si>
  <si>
    <t>Other non-0% risk-weighted eligible sovereign or central bank securities: Issued in foreign currencies, up to the amount of the licensee’s stressed net cash outflows in that specific foreign currency stemming from the licensee’s operations in the jurisdiction where the liquidity risk is taken - TTD equivalent of SC1</t>
  </si>
  <si>
    <t>Stock of level 1 assets - TTD equivalent of SC1</t>
  </si>
  <si>
    <t>Level 2A qualifying securities issued or guaranteed by: Sovereigns - TTD equivalent of SC1</t>
  </si>
  <si>
    <t>Level 2A qualifying securities issued or guaranteed by: Central banks - TTD equivalent of SC1</t>
  </si>
  <si>
    <t>Level 2A qualifying securities issued or guaranteed by: PSEs - TTD equivalent of SC1</t>
  </si>
  <si>
    <t>Level 2A qualifying securities issued or guaranteed by: MDBs - TTD equivalent of SC1</t>
  </si>
  <si>
    <t>Level 2A qualifying non-financial corporate bonds - TTD equivalent of SC1</t>
  </si>
  <si>
    <t>Stock of level 2A assets - TTD equivalent of SC1</t>
  </si>
  <si>
    <t>Corporate debt securities - TTD equivalent of SC1</t>
  </si>
  <si>
    <t>Non-financial common equity shares - TTD equivalent of SC1</t>
  </si>
  <si>
    <t>9.HQLA-SC1!C22=SUM9.HQLA-SC1!C10:C13+SUM9.HQLA-SC1!C15:C18+SUM9.HQLA-SC1!C20:C21</t>
  </si>
  <si>
    <t>9.HQLA-SC1!C30=SUM9.HQLA-SC1!C25:C29</t>
  </si>
  <si>
    <t>S09.DP44*S09.DP64=S09.DP01</t>
  </si>
  <si>
    <t>S09.DP45*S09.DP64=S09.DP02</t>
  </si>
  <si>
    <t>S09.DP46*S09.DP64=S09.DP03</t>
  </si>
  <si>
    <t>S09.DP47*S09.DP64=S09.DP04</t>
  </si>
  <si>
    <t>S09.DP48*S09.DP64=S09.DP05</t>
  </si>
  <si>
    <t>S09.DP49*S09.DP64=S09.DP06</t>
  </si>
  <si>
    <t>S09.DP50*S09.DP64=S09.DP07</t>
  </si>
  <si>
    <t>S09.DP51*S09.DP64=S09.DP08</t>
  </si>
  <si>
    <t>S09.DP52*S09.DP64=S09.DP09</t>
  </si>
  <si>
    <t>S09.DP53*S09.DP64=S09.DP10</t>
  </si>
  <si>
    <t>S09.DP55*S09.DP64=S09.DP12</t>
  </si>
  <si>
    <t>S09.DP56*S09.DP64=S09.DP13</t>
  </si>
  <si>
    <t>S09.DP57*S09.DP64=S09.DP14</t>
  </si>
  <si>
    <t>S09.DP58*S09.DP64=S09.DP15</t>
  </si>
  <si>
    <t>S09.DP59*S09.DP64=S09.DP16</t>
  </si>
  <si>
    <t>S09.DP61*S09.DP64=S09.DP18</t>
  </si>
  <si>
    <t>S09.DP62*S09.DP64=S09.DP19</t>
  </si>
  <si>
    <t>S09.DP20=SUM(S09.DP18:DP19)</t>
  </si>
  <si>
    <t>Retail Term Deposits with residual maturity or withdrawal notice period &gt; 30 days - TTD equivalent of SC1</t>
  </si>
  <si>
    <t>Stable deposits: Qualifying demand deposits in TT dollars - TTD equivalent of SC1</t>
  </si>
  <si>
    <t>Stable deposits: Qualifying demand deposits in foreign currency - TTD equivalent of SC1</t>
  </si>
  <si>
    <t>Stable deposits: Qualifying saving deposits in TT dollars - TTD equivalent of SC1</t>
  </si>
  <si>
    <t>Stable deposits: Qualifying saving deposits in foreign currency - TTD equivalent of SC1</t>
  </si>
  <si>
    <t>Stable deposits: Qualifying time deposits in TT dollars- TTD equivalent of SC1</t>
  </si>
  <si>
    <t>Stable deposits: Qualifying time deposits in foreign currency- TTD equivalent of SC1</t>
  </si>
  <si>
    <t>Less stable deposits: Demand deposits in TT dollar- TTD equivalent of SC1</t>
  </si>
  <si>
    <t>Less stable deposits: Demand deposits in foreign currency- TTD equivalent of SC1</t>
  </si>
  <si>
    <t>Less stable deposits: Saving deposits in TT dollar- TTD equivalent of SC1</t>
  </si>
  <si>
    <t>Less stable deposits: Saving deposits in foreign currency- TTD equivalent of SC1</t>
  </si>
  <si>
    <t>Less stable deposits: Time deposits in TT dollar- TTD equivalent of SC1</t>
  </si>
  <si>
    <t>Less stable deposits: Time deposits in foreign currency- TTD equivalent of SC1</t>
  </si>
  <si>
    <t>Total retail deposits outflows- TTD equivalent of SC1</t>
  </si>
  <si>
    <t>Stable small business: Qualifying demand deposits in TT dollars- TTD equivalent of SC1</t>
  </si>
  <si>
    <t>Stable small business: Qualifying demand deposits in foreign currency- TTD equivalent of SC1</t>
  </si>
  <si>
    <t>Stable small business: Qualifying saving deposits in TT dollars- TTD equivalent of SC1</t>
  </si>
  <si>
    <t>Stable small business: Qualifying saving deposits in foreign currency- TTD equivalent of SC1</t>
  </si>
  <si>
    <t>Stable small business: Qualifying time deposits in TT dollars- TTD equivalent of SC1</t>
  </si>
  <si>
    <t>Stable small business: Qualifying time deposits in foreign currency- TTD equivalent of SC1</t>
  </si>
  <si>
    <t>Less stable small business: Demand deposits in TT dollar- TTD equivalent of SC1</t>
  </si>
  <si>
    <t>Less stable small business: Demand deposits in foreign currency- TTD equivalent of SC1</t>
  </si>
  <si>
    <t>Less stable small business: Saving deposits in TT dollar- TTD equivalent of SC1</t>
  </si>
  <si>
    <t>Less stable small business: Saving deposits in foreign currency- TTD equivalent of SC1</t>
  </si>
  <si>
    <t>Less stable small business: Time deposits in TT dollar- TTD equivalent of SC1</t>
  </si>
  <si>
    <t>Less stable small business: Time deposits in foreign currency- TTD equivalent of SC1</t>
  </si>
  <si>
    <t>Term deposits with a remaining maturity of  &gt; 30 days- TTD equivalent of SC1</t>
  </si>
  <si>
    <t>Operational deposits: Covered by deposit insurance- TTD equivalent of SC1</t>
  </si>
  <si>
    <t>Finding provided by non-financial corporates and sovereigns, etc: Fully covered by deposit insurance- TTD equivalent of SC1</t>
  </si>
  <si>
    <t>Finding provided by non-financial corporates and sovereigns, etc: Partially covered or not covered by deposit insurance- TTD equivalent of SC1</t>
  </si>
  <si>
    <t>Other legal entity customers - TTD equivalent of SC1</t>
  </si>
  <si>
    <t>Total Unsecured wholesale funding - TTD equivalent of SC1</t>
  </si>
  <si>
    <t>Secured Wholesale Funding: Backed by Level 1 assets or with central banks- TTD equivalent of SC1</t>
  </si>
  <si>
    <t>Secured Wholesale Funding: Backed by Level 2A assets- TTD equivalent of SC1</t>
  </si>
  <si>
    <t>Secured funding transactions with domestic sovereign, PSEs or multilateral development banks, not backed by Level 1 or 2A assets- TTD equivalent of SC1</t>
  </si>
  <si>
    <t>Secured Wholesale Funding: Backed by Level 2B assets- TTD equivalent of SC1</t>
  </si>
  <si>
    <t>Secured Wholesale Funding: All other Secured Funding Transactions- TTD equivalent of SC1</t>
  </si>
  <si>
    <t>Total Secured Wholesale Funding - TTD equivalent of SC1</t>
  </si>
  <si>
    <t>Total Outflows Wholesale Funding - TTD equivalent of SC1</t>
  </si>
  <si>
    <t>Additional requirements: 	Derivative Cash Outflows - TTD equivalent of SC1</t>
  </si>
  <si>
    <t>Additional requirements: Liquidity needs related to downgrade triggers embedded in financing transactions, derivatives and other contracts - TTD equivalent of SC1</t>
  </si>
  <si>
    <t>Additional requirements: Liquidity needs related to the potential for valuation changes on posted collateral securing derivative and other transactions, Level 1 assets- TTD equivalent of SC1</t>
  </si>
  <si>
    <t>Additional requirements: Liquidity needs related to the potential for valuation changes on posted collateral securing derivative and other transactions, other assets- TTD equivalent of SC1</t>
  </si>
  <si>
    <t>Additional requirements: Liquidity needs related to excess non-segregated collateral held by the licensee that could contractually be called at any time by the counterparty- TTD equivalent of SC1</t>
  </si>
  <si>
    <t>Additional requirements: Liquidity needs related to contractually required collateral on transactions for which the counterparty has not yet demanded the collateral be posted- TTD equivalent of SC1</t>
  </si>
  <si>
    <t>Additional requirements: Liquidity needs related to contracts that allow collateral substitution to non-HQLA assets- TTD equivalent of SC1</t>
  </si>
  <si>
    <t>Additional requirements: Loss of funding on asset-backed securities , covered bonds and other structured financing instruments- TTD equivalent of SC1</t>
  </si>
  <si>
    <t>Additional requirements: Loss of funding on asset-backed commercial paper, conduits, securities investment vehicles and other such financing facilities- TTD equivalent of SC1</t>
  </si>
  <si>
    <t>Total additional requirements- TTD equivalent of SC1</t>
  </si>
  <si>
    <t>Drawdowns: Committed credit and liquidity facilities to retail and small business customers- TTD equivalent of SC1</t>
  </si>
  <si>
    <t>Drawdowns: Committed credit facilities to non-financial corporates, sovereigns and central banks, PSEs and MDBs- TTD equivalent of SC1</t>
  </si>
  <si>
    <t>Drawdowns: Committed liquidity facilities to non-financial corporates, sovereigns and central banks, PSEs, and MDBs- TTD equivalent of SC1</t>
  </si>
  <si>
    <t>Drawdowns: Committed credit and liquidity facilities extended to banks subject to prudential supervision- TTD equivalent of SC1</t>
  </si>
  <si>
    <t>Drawdowns: Committed credit facilities to other financial institutions including securities firms, insurance companies, fiduciaries and beneficiaries- TTD equivalent of SC1</t>
  </si>
  <si>
    <t>Drawdowns: Committed liquidity facilities to other financial institutions including securities firms, insurance companies, fiduciaries, and beneficiaries- TTD equivalent of SC1</t>
  </si>
  <si>
    <t>Drawdowns: Committed credit and liquidity facilities to other legal entities (including SPVs), conduits and special purpose vehicles and other entities not included in the prior categories- TTD equivalent of SC1</t>
  </si>
  <si>
    <t>Total committed credit and liquid facilities- TTD equivalent of SC1</t>
  </si>
  <si>
    <t>Contingent funding obligations stemming from trade finance instruments- TTD equivalent of SC1</t>
  </si>
  <si>
    <t>Unconditionally revocable "uncommitted" credit and liquidity facilities- TTD equivalent of SC1</t>
  </si>
  <si>
    <t>Guarantees and letters of credit unrelated to trade finance obligations- TTD equivalent of SC1</t>
  </si>
  <si>
    <t>Non-contractual obligations: potential requests for debt repurchases - TTD equivalent of SC1</t>
  </si>
  <si>
    <t>Non-contractual obligations: structured products where customers anticipate ready marketability- TTD equivalent of SC1</t>
  </si>
  <si>
    <t>Non-contractual obligations: 	managed funds that are marketed with the objective of maintaining a stable value - TTD equivalent of SC1</t>
  </si>
  <si>
    <t>Outflows from potential repurchases of outstanding debt obligations of issues with an affiliated dealer or market maker- TTD equivalent of SC1</t>
  </si>
  <si>
    <t>Non-contractual obligations where customer short positions are covered by other customers’ collateral - TTD equivalent of SC1</t>
  </si>
  <si>
    <t>Total other contingent funding obligations- TTD equivalent of SC1</t>
  </si>
  <si>
    <t>Any other contractual outflows- TTD equivalent of SC1</t>
  </si>
  <si>
    <t>Total cash outflows- TTD equivalent of SC1</t>
  </si>
  <si>
    <t>10.Outflows-SC1!C9*10.Outflows-SC1!$D$8=10.Outflows-SC1!E9</t>
  </si>
  <si>
    <t>10.Outflows-SC1!C11*10.Outflows-SC1!$D$8=10.Outflows-SC1!E11</t>
  </si>
  <si>
    <t>10.Outflows-SC1!C12*10.Outflows-SC1!$D$8=10.Outflows-SC1!E12</t>
  </si>
  <si>
    <t>10.Outflows-SC1!C13*10.Outflows-SC1!$D$8=10.Outflows-SC1!E13</t>
  </si>
  <si>
    <t>10.Outflows-SC1!C14*10.Outflows-SC1!$D$8=10.Outflows-SC1!E14</t>
  </si>
  <si>
    <t>10.Outflows-SC1!C15*10.Outflows-SC1!$D$8=10.Outflows-SC1!E15</t>
  </si>
  <si>
    <t>10.Outflows-SC1!C16*10.Outflows-SC1!$D$8=10.Outflows-SC1!E16</t>
  </si>
  <si>
    <t>10.Outflows-SC1!C18*10.Outflows-SC1!$D$8=10.Outflows-SC1!E18</t>
  </si>
  <si>
    <t>10.Outflows-SC1!C19*10.Outflows-SC1!$D$8=10.Outflows-SC1!E19</t>
  </si>
  <si>
    <t>10.Outflows-SC1!C20*10.Outflows-SC1!$D$8=10.Outflows-SC1!E20</t>
  </si>
  <si>
    <t>10.Outflows-SC1!C21*10.Outflows-SC1!$D$8=10.Outflows-SC1!E21</t>
  </si>
  <si>
    <t>10.Outflows-SC1!C22*10.Outflows-SC1!$D$8=10.Outflows-SC1!E22</t>
  </si>
  <si>
    <t>10.Outflows-SC1!C23*10.Outflows-SC1!$D$8=10.Outflows-SC1!E23</t>
  </si>
  <si>
    <t>10.Outflows-SC1!E24=SUM10.Outflows-SC1!E9:E23</t>
  </si>
  <si>
    <t>10.Outflows-SC1!C28*10.Outflows-SC1!$D$8=10.Outflows-SC1!E28</t>
  </si>
  <si>
    <t>10.Outflows-SC1!C29*10.Outflows-SC1!$D$8=10.Outflows-SC1!E29</t>
  </si>
  <si>
    <t>10.Outflows-SC1!C30*10.Outflows-SC1!$D$8=10.Outflows-SC1!E30</t>
  </si>
  <si>
    <t>10.Outflows-SC1!C31*10.Outflows-SC1!$D$8=10.Outflows-SC1!E31</t>
  </si>
  <si>
    <t>10.Outflows-SC1!C32*10.Outflows-SC1!$D$8=10.Outflows-SC1!E32</t>
  </si>
  <si>
    <t>10.Outflows-SC1!C33*10.Outflows-SC1!$D$8=10.Outflows-SC1!E33</t>
  </si>
  <si>
    <t>10.Outflows-SC1!C35*10.Outflows-SC1!$D$8=10.Outflows-SC1!E35</t>
  </si>
  <si>
    <t>10.Outflows-SC1!C36*10.Outflows-SC1!$D$8=10.Outflows-SC1!E36</t>
  </si>
  <si>
    <t>10.Outflows-SC1!C37*10.Outflows-SC1!$D$8=10.Outflows-SC1!E37</t>
  </si>
  <si>
    <t>10.Outflows-SC1!C38*10.Outflows-SC1!$D$8=10.Outflows-SC1!E38</t>
  </si>
  <si>
    <t>10.Outflows-SC1!C39*10.Outflows-SC1!$D$8=10.Outflows-SC1!E39</t>
  </si>
  <si>
    <t>10.Outflows-SC1!C40*10.Outflows-SC1!$D$8=10.Outflows-SC1!E40</t>
  </si>
  <si>
    <t>10.Outflows-SC1!C41*10.Outflows-SC1!$D$8=10.Outflows-SC1!E41</t>
  </si>
  <si>
    <t>10.Outflows-SC1!C43*10.Outflows-SC1!$D$8=10.Outflows-SC1!E43</t>
  </si>
  <si>
    <t>10.Outflows-SC1!C44*10.Outflows-SC1!$D$8=10.Outflows-SC1!E44</t>
  </si>
  <si>
    <t>10.Outflows-SC1!C46*10.Outflows-SC1!$D$8=10.Outflows-SC1!E46</t>
  </si>
  <si>
    <t>10.Outflows-SC1!C47*10.Outflows-SC1!$D$8=10.Outflows-SC1!E47</t>
  </si>
  <si>
    <t>10.Outflows-SC1!C48*10.Outflows-SC1!$D$8=10.Outflows-SC1!E48</t>
  </si>
  <si>
    <t>10.Outflows-SC1!E49=SUM10.Outflows-SC1!E28:E48</t>
  </si>
  <si>
    <t>10.Outflows-SC1!C51*10.Outflows-SC1!$D$8=10.Outflows-SC1!E51</t>
  </si>
  <si>
    <t>10.Outflows-SC1!C52*10.Outflows-SC1!$D$8=10.Outflows-SC1!E52</t>
  </si>
  <si>
    <t>10.Outflows-SC1!C53*10.Outflows-SC1!$D$8=10.Outflows-SC1!E53</t>
  </si>
  <si>
    <t>10.Outflows-SC1!C54*10.Outflows-SC1!$D$8=10.Outflows-SC1!E54</t>
  </si>
  <si>
    <t>10.Outflows-SC1!C55*10.Outflows-SC1!$D$8=10.Outflows-SC1!E55</t>
  </si>
  <si>
    <t>10.Outflows-SC1!E56=SUM10.Outflows-SC1!CE1:E55</t>
  </si>
  <si>
    <t>10.Outflows-SC1!E57=10.Outflows-SC1!E49+10.Outflows-SC1!E56</t>
  </si>
  <si>
    <t>10.Outflows-SC1!C59*10.Outflows-SC1!$D$8=10.Outflows-SC1!E59</t>
  </si>
  <si>
    <t>10.Outflows-SC1!C60*10.Outflows-SC1!$D$8=10.Outflows-SC1!E60</t>
  </si>
  <si>
    <t>10.Outflows-SC1!C61*10.Outflows-SC1!$D$8=10.Outflows-SC1!E61</t>
  </si>
  <si>
    <t>10.Outflows-SC1!C62*10.Outflows-SC1!$D$8=10.Outflows-SC1!E62</t>
  </si>
  <si>
    <t>10.Outflows-SC1!C63*10.Outflows-SC1!$D$8=10.Outflows-SC1!E63</t>
  </si>
  <si>
    <t>10.Outflows-SC1!C64*10.Outflows-SC1!$D$8=10.Outflows-SC1!E64</t>
  </si>
  <si>
    <t>10.Outflows-SC1!C65*10.Outflows-SC1!$D$8=10.Outflows-SC1!E65</t>
  </si>
  <si>
    <t>10.Outflows-SC1!C66*10.Outflows-SC1!$D$8=10.Outflows-SC1!E66</t>
  </si>
  <si>
    <t>10.Outflows-SC1!C67*10.Outflows-SC1!$D$8=10.Outflows-SC1!E67</t>
  </si>
  <si>
    <t>10.Outflows-SC1!E68=SUM10.Outflows-SC1!E59:E67</t>
  </si>
  <si>
    <t>10.Outflows-SC1!C70*10.Outflows-SC1!$D$8=10.Outflows-SC1!E70</t>
  </si>
  <si>
    <t>10.Outflows-SC1!C71*10.Outflows-SC1!$D$8=10.Outflows-SC1!E71</t>
  </si>
  <si>
    <t>10.Outflows-SC1!C72*10.Outflows-SC1!$D$8=10.Outflows-SC1!E72</t>
  </si>
  <si>
    <t>10.Outflows-SC1!C73*10.Outflows-SC1!$D$8=10.Outflows-SC1!E73</t>
  </si>
  <si>
    <t>10.Outflows-SC1!C74*10.Outflows-SC1!$D$8=10.Outflows-SC1!E74</t>
  </si>
  <si>
    <t>10.Outflows-SC1!C75*10.Outflows-SC1!$D$8=10.Outflows-SC1!E75</t>
  </si>
  <si>
    <t>10.Outflows-SC1!C76*10.Outflows-SC1!$D$8=10.Outflows-SC1!E76</t>
  </si>
  <si>
    <t>10.Outflows-SC1!E77=SUM10.Outflows-SC1!E70:E76</t>
  </si>
  <si>
    <t>10.Outflows-SC1!C79*10.Outflows-SC1!$D$8=10.Outflows-SC1!E79</t>
  </si>
  <si>
    <t>10.Outflows-SC1!C81*10.Outflows-SC1!$D$8=10.Outflows-SC1!E81</t>
  </si>
  <si>
    <t>10.Outflows-SC1!C83*10.Outflows-SC1!$D$8=10.Outflows-SC1!E83</t>
  </si>
  <si>
    <t>10.Outflows-SC1!C84*10.Outflows-SC1!$D$8=10.Outflows-SC1!E84</t>
  </si>
  <si>
    <t>10.Outflows-SC1!C86*10.Outflows-SC1!$D$8=10.Outflows-SC1!E86</t>
  </si>
  <si>
    <t>10.Outflows-SC1!C87*10.Outflows-SC1!$D$8=10.Outflows-SC1!E87</t>
  </si>
  <si>
    <t>10.Outflows-SC1!C88*10.Outflows-SC1!$D$8=10.Outflows-SC1!E88</t>
  </si>
  <si>
    <t>10.Outflows-SC1!C89*10.Outflows-SC1!$D$8=10.Outflows-SC1!E89</t>
  </si>
  <si>
    <t>10.Outflows-SC1!C90*10.Outflows-SC1!$D$8=10.Outflows-SC1!EE90</t>
  </si>
  <si>
    <t>10.Outflows-SC1!E91=SUM10.Outflows-SC1!E83:E90</t>
  </si>
  <si>
    <t>10.Outflows-SC1!C93*10.Outflows-SC1!$D$8=10.Outflows-SC1!E93</t>
  </si>
  <si>
    <t>Total cash inflows - TTD equivalent of SC1</t>
  </si>
  <si>
    <t>Maturing secured lending backed by: Level 1 assets - TTD equivalent of SC1</t>
  </si>
  <si>
    <t>Maturing secured lending backed by: Level 2A assets - TTD equivalent of SC1</t>
  </si>
  <si>
    <t>Maturing secured lending backed by: Level 2B assets - TTD equivalent of SC1</t>
  </si>
  <si>
    <t>Maturing secured lending backed by: Margin lending backed by all other collateral - TTD equivalent of SC1</t>
  </si>
  <si>
    <t>Maturing secured lending backed by: All other collateral - TTD equivalent of SC1</t>
  </si>
  <si>
    <t>Maturing secured lending backed by: Collateral is used to cover short positions - TTD equivalent of SC1</t>
  </si>
  <si>
    <t>Total secured lending inflows - TTD equivalent of SC1</t>
  </si>
  <si>
    <t>Total committed facilities - TTD equivalent of SC1</t>
  </si>
  <si>
    <t>Retail and small business customer inflows  - TTD equivalent of SC1</t>
  </si>
  <si>
    <t>Wholesale inflows: non-financial counterparties (including non-financial corporates, sovereigns, MDBs, and PSEs) - TTD equivalent of SC1</t>
  </si>
  <si>
    <t>Wholesale inflows: financial institution and central bank counterparties - TTD equivalent of SC1</t>
  </si>
  <si>
    <t>Inflows from securities not included in the stock of HQLA  - TTD equivalent of SC1</t>
  </si>
  <si>
    <t>Operational deposits held at other financial institutions for clearing, custody, and cash management purposes  - TTD equivalent of SC1</t>
  </si>
  <si>
    <t>Balances held at other financial institutions in excess of operational deposits (“excess balances”) - TTD equivalent of SC1</t>
  </si>
  <si>
    <t>Total inflows by counterparty - TTD equivalent of SC1</t>
  </si>
  <si>
    <t>Derivatives net cash inflows - TTD equivalent of SC1</t>
  </si>
  <si>
    <t>Other contractual cash inflows   - TTD equivalent of SC1</t>
  </si>
  <si>
    <t>Total other cash inflows - TTD equivalent of SC1</t>
  </si>
  <si>
    <t>11.Inflows-SC1!C10*11.Inflows-SC1!$D$8=11.Inflows-SC1!E10</t>
  </si>
  <si>
    <t>11.Inflows-SC1!C11*11.Inflows-SC1!$D$8=11.Inflows-SC1!E11</t>
  </si>
  <si>
    <t>11.Inflows-SC1!C12*11.Inflows-SC1!$D$8=11.Inflows-SC1!E12</t>
  </si>
  <si>
    <t>11.Inflows-SC1!C13*11.Inflows-SC1!$D$8=11.Inflows-SC1!E13</t>
  </si>
  <si>
    <t>11.Inflows-SC1!C14*11.Inflows-SC1!$D$8=11.Inflows-SC1!E14</t>
  </si>
  <si>
    <t>11.Inflows-SC1!C15*11.Inflows-SC1!$D$8=11.Inflows-SC1!CE15</t>
  </si>
  <si>
    <t>11.Inflows-SC1!E16=SUM11.Inflows-SC1!E10:E15</t>
  </si>
  <si>
    <t>11.Inflows-SC1!E19=11.Inflows-SC1!E18</t>
  </si>
  <si>
    <t>11.Inflows-SC1!C22*11.Inflows-SC1!$D$8=11.Inflows-SC1!E22</t>
  </si>
  <si>
    <t>11.Inflows-SC1!C18*11.Inflows-SC1!$D$8=11.Inflows-SC1!E18</t>
  </si>
  <si>
    <t>11.Inflows-SC1!C23*11.Inflows-SC1!$D$8=11.Inflows-SC1!E23</t>
  </si>
  <si>
    <t>11.Inflows-SC1!C24*11.Inflows-SC1!$D$8=11.Inflows-SC1!E24</t>
  </si>
  <si>
    <t>11.Inflows-SC1!C25*11.Inflows-SC1!$D$8=11.Inflows-SC1!E25</t>
  </si>
  <si>
    <t>11.Inflows-SC1!C26*11.Inflows-SC1!$D$8=11.Inflows-SC1!E26</t>
  </si>
  <si>
    <t>11.Inflows-SC1!E27=SUM11.Inflows-SC1!E21:E26</t>
  </si>
  <si>
    <t>11.Inflows-SC1!C29*11.Inflows-SC1!$D$8=11.Inflows-SC1!E29</t>
  </si>
  <si>
    <t>11.Inflows-SC1!C30*11.Inflows-SC1!$D$8=11.Inflows-SC1!E30</t>
  </si>
  <si>
    <t>11.Inflows-SC1!E31=SUM11.Inflows-SC1!E29:E30</t>
  </si>
  <si>
    <t>11.Inflows-SC1!E32=11.Inflows-SC1!E16+11.Inflows-SC1!E19+11.Inflows-SC1!E27+11.Inflows-SC1!E31</t>
  </si>
  <si>
    <t>S11.DP1*0=S11.DP21</t>
  </si>
  <si>
    <t>S11.DP2*0.15=S11.DP22</t>
  </si>
  <si>
    <t>S11.DP03.*0.5=S11.DP23</t>
  </si>
  <si>
    <t>S11.DP04*0.5=S11.DP24</t>
  </si>
  <si>
    <t>S11.DP05*1=S11.DP25</t>
  </si>
  <si>
    <t>S11.DP06*0=S11.DP26</t>
  </si>
  <si>
    <t>S11.DP27=SUM(S11.DP21:DP26)</t>
  </si>
  <si>
    <t>S11.DP08*0=S11.DP28</t>
  </si>
  <si>
    <t>S11.DP29=S11.DP28</t>
  </si>
  <si>
    <t>S11.DP10*0.5=S11.DP30</t>
  </si>
  <si>
    <t>S11.DP11*0.5=S11.DP31</t>
  </si>
  <si>
    <t>S11.DP12*1=S11.DP32</t>
  </si>
  <si>
    <t>S11.DP13*1=S11.DP33</t>
  </si>
  <si>
    <t>S11.DP14*0=S11.DP34</t>
  </si>
  <si>
    <t>S11.DP15*1=S11.DP35</t>
  </si>
  <si>
    <t>S11.DP36=SUM(S11.DP30:DP35)</t>
  </si>
  <si>
    <t>S11.DP17*1=S11.DP37</t>
  </si>
  <si>
    <t>S11.DP18*0.5=S11.DP38</t>
  </si>
  <si>
    <t>S11.DP40=S11.DP27+S11.DP29+S11.DP36+S11.DP39</t>
  </si>
  <si>
    <t>S11.DP07=SUM(S11.DP01:DP06)</t>
  </si>
  <si>
    <t>S11.DP09=S11.DP08</t>
  </si>
  <si>
    <t>S11.DP16=S11.DP10:DP15</t>
  </si>
  <si>
    <t>S11.DP57*S11.DP61=S11.DP17</t>
  </si>
  <si>
    <t>S11.DP58*S11.DP61=S11.DP18</t>
  </si>
  <si>
    <t>S11.DP54*S11.DP61=S11.DP14</t>
  </si>
  <si>
    <t>S11.DP55*S11.DP61=S11.DP15</t>
  </si>
  <si>
    <t>S11.DP53*S11.DP61=S11.DP13</t>
  </si>
  <si>
    <t>S11.DP52*S11.DP61=S11.DP12</t>
  </si>
  <si>
    <t>S11.DP51*S11.DP61=S11.DP11</t>
  </si>
  <si>
    <t>S11.DP50*S11.DP61=S11.DP10</t>
  </si>
  <si>
    <t>S11.DP48*S11.DP61=S11.DP08</t>
  </si>
  <si>
    <t>S11.DP46*S11.DP61=S11.DP06</t>
  </si>
  <si>
    <t>S11.DP45*S11.DP61=S11.DP05</t>
  </si>
  <si>
    <t>S11.DP44*S11.DP61=S11.DP04</t>
  </si>
  <si>
    <t>S11.DP43*S11.DP61=S11.DP03</t>
  </si>
  <si>
    <t>S11.DP42*S11.DP61=S11.DP02</t>
  </si>
  <si>
    <t>S11.DP41*S11.DP61=S11.DP01</t>
  </si>
  <si>
    <t>S11.DP19=S11.DP17+S11.DP18</t>
  </si>
  <si>
    <t>S11.DP20=S11.DP07+S11.DP09+S11.DP16+S11.DP19</t>
  </si>
  <si>
    <t>S10.DP01*0=S10.DP71</t>
  </si>
  <si>
    <t>S10.DP02*0.05=S10.DP72</t>
  </si>
  <si>
    <t>S10.DP03*0.05=S10.DP73</t>
  </si>
  <si>
    <t>S10.DP04*0.05=S10.DP74</t>
  </si>
  <si>
    <t>S10.DP05*0.05=S10.DP75</t>
  </si>
  <si>
    <t>S10.DP07*0.05=S10.DP77</t>
  </si>
  <si>
    <t>S10.DP08*0.1=S10.DP78</t>
  </si>
  <si>
    <t>S10.DP09*0.1=S10.DP79</t>
  </si>
  <si>
    <t>S10.DP10*0.1=S10.DP80</t>
  </si>
  <si>
    <t>S10.DP11*0.1=S10.DP81</t>
  </si>
  <si>
    <t>S10.DP12*0.1=S10.DP82</t>
  </si>
  <si>
    <t>S10.DP13*0.1=S10.DP83</t>
  </si>
  <si>
    <t>S10.DP15*0.05=S10.DP85</t>
  </si>
  <si>
    <t>S10.DP16*0.05=S10.DP86</t>
  </si>
  <si>
    <t>S10.DP17*0.05=S10.DP87</t>
  </si>
  <si>
    <t>S10.DP18*0.05=S10.DP88</t>
  </si>
  <si>
    <t>S10.DP19*0.05=S10.DP89</t>
  </si>
  <si>
    <t>S10.DP20*0.05=S10.DP90</t>
  </si>
  <si>
    <t>S10.DP21*0.1=S10.DP91</t>
  </si>
  <si>
    <t>S10.DP22*0.1=S10.DP92</t>
  </si>
  <si>
    <t>S10.DP23*0.1=S10.DP93</t>
  </si>
  <si>
    <t>S10.DP24*0.1=S10.DP94</t>
  </si>
  <si>
    <t>S10.DP25*0.1=S10.DP95</t>
  </si>
  <si>
    <t>S10.DP26*0.1=S10.DP96</t>
  </si>
  <si>
    <t>S10.DP28*0.25=S10.DP98</t>
  </si>
  <si>
    <t>S10.DP29*0.05=S10.DP99</t>
  </si>
  <si>
    <t>S10.DP30*0.2=S10.DP100</t>
  </si>
  <si>
    <t>S10.DP31*0.4=S10.DP101</t>
  </si>
  <si>
    <t>S10.DP32*1=S10.DP102</t>
  </si>
  <si>
    <t>S10.DP103=SUM(S10.DP85:DP102)</t>
  </si>
  <si>
    <t>S10.DP34*0=S10.DP104</t>
  </si>
  <si>
    <t>S10.DP35*0.15=S10.DP105</t>
  </si>
  <si>
    <t>S10.DP37*0.5=S10.DP107</t>
  </si>
  <si>
    <t>S10.DP38*1=S10.DP108</t>
  </si>
  <si>
    <t>S10.DP109=SUM(S10.DP104:DP108)</t>
  </si>
  <si>
    <t>S10.DP110=S10.DP103+S10.DP109</t>
  </si>
  <si>
    <t>S10.DP41*1=S10.DP111</t>
  </si>
  <si>
    <t>S10.DP42*1=S10.DP112</t>
  </si>
  <si>
    <t>S10.DP43*0=S10.DP113</t>
  </si>
  <si>
    <t>S10.DP44*0.2=S10.DP114</t>
  </si>
  <si>
    <t>S10.DP45*1=S10.DP115</t>
  </si>
  <si>
    <t>S10.DP46*1=S10.DP116</t>
  </si>
  <si>
    <t>S10.DP47*1=S10.DP117</t>
  </si>
  <si>
    <t>S10.DP48*1=S10.DP118</t>
  </si>
  <si>
    <t>S10.DP49*1=S10.DP119</t>
  </si>
  <si>
    <t>S10.DP120=SUM(S10.DP111:DP119)</t>
  </si>
  <si>
    <t>S10.DP51*0.05=S10.DP121</t>
  </si>
  <si>
    <t>S10.DP53*0.3=S10.DP123</t>
  </si>
  <si>
    <t>S10.DP54*0.4=S10.DP124</t>
  </si>
  <si>
    <t>S10.DP55*0.4=S10.DP125</t>
  </si>
  <si>
    <t>S10.DP56*1=S10.DP126</t>
  </si>
  <si>
    <t>S10.DP57*1=S10.DP127</t>
  </si>
  <si>
    <t>S10.DP128=SUM(S10.DP121:DP127)</t>
  </si>
  <si>
    <t>S10.DP59*1=S10.DP129</t>
  </si>
  <si>
    <t>S10.DP60*0.05=S10.DP130</t>
  </si>
  <si>
    <t>S10.DP61*0.5=S10.DP131</t>
  </si>
  <si>
    <t>S10.DP62*0.5=S10.DP132</t>
  </si>
  <si>
    <t>S10.DP63*0.5=S10.DP133</t>
  </si>
  <si>
    <t>S10.DP64*0.5=S10.DP134</t>
  </si>
  <si>
    <t>S10.DP65*0.5=S10.DP135</t>
  </si>
  <si>
    <t>S10.DP66*0.5=S10.DP136</t>
  </si>
  <si>
    <t>S10.DP67*0.5=S10.DP137</t>
  </si>
  <si>
    <t>S10.DP138=SUM(S10.D131:DP137)</t>
  </si>
  <si>
    <t>S10.DP69*1=S10.DP139</t>
  </si>
  <si>
    <t>S10.DP140=S10.DP84+S10.DP110+S10.DP120+S10.DP128+S10.DP129+S10.DP130+S10.DP138+S10.DP139</t>
  </si>
  <si>
    <t>S10.DP06*0.05=S10.DP76</t>
  </si>
  <si>
    <t>S10.DP36*0.25=S10.DP106</t>
  </si>
  <si>
    <t>S10.DP141*S10.DP211=S11.DP01</t>
  </si>
  <si>
    <t>S10.DP142*S10.DP211=S11.DP02</t>
  </si>
  <si>
    <t>S10.DP143*S10.DP211=S11.DP03</t>
  </si>
  <si>
    <t>S10.DP144*S10.DP211=S11.DP04</t>
  </si>
  <si>
    <t>S10.DP145*S10.DP211=S11.DP05</t>
  </si>
  <si>
    <t>S10.DP146*S10.DP211=S11.DP06</t>
  </si>
  <si>
    <t>S10.DP147*S10.DP211=S11.DP07</t>
  </si>
  <si>
    <t>S10.DP148*S10.DP211=S11.DP08</t>
  </si>
  <si>
    <t>S10.DP149*S10.DP211=S11.DP09</t>
  </si>
  <si>
    <t>S10.DP150*S10.DP211=S11.DP10</t>
  </si>
  <si>
    <t>S10.DP151*S10.DP211=S11.DP11</t>
  </si>
  <si>
    <t>S10.DP152*S10.DP211=S11.DP12</t>
  </si>
  <si>
    <t>S10.DP153*S10.DP211=S11.DP13</t>
  </si>
  <si>
    <t>S10.DP14=SUM(S10.DP01:DP13)</t>
  </si>
  <si>
    <t>S10.DP155*S10.DP211=S11.DP15</t>
  </si>
  <si>
    <t>S10.DP156*S10.DP211=S11.DP16</t>
  </si>
  <si>
    <t>S10.DP157*S10.DP211=S11.DP17</t>
  </si>
  <si>
    <t>S10.DP158*S10.DP211=S11.DP18</t>
  </si>
  <si>
    <t>S10.DP159*S10.DP211=S11.DP19</t>
  </si>
  <si>
    <t>S10.DP160*S10.DP211=S11.DP20</t>
  </si>
  <si>
    <t>S10.DP161*S10.DP211=S11.DP21</t>
  </si>
  <si>
    <t>S10.DP162*S10.DP211=S11.DP22</t>
  </si>
  <si>
    <t>S10.DP163*S10.DP211=S11.DP23</t>
  </si>
  <si>
    <t>S10.DP164*S10.DP211=S11.DP24</t>
  </si>
  <si>
    <t>S10.DP165*S10.DP211=S11.DP25</t>
  </si>
  <si>
    <t>S10.DP166*S10.DP211=S11.DP26</t>
  </si>
  <si>
    <t>S10.DP167*S10.DP211=S11.DP27</t>
  </si>
  <si>
    <t>S10.DP169*S10.DP211=S11.DP29</t>
  </si>
  <si>
    <t>S10.DP170*S10.DP211=S11.DP30</t>
  </si>
  <si>
    <t>S10.DP171*S10.DP211=S11.DP31</t>
  </si>
  <si>
    <t>S10.DP172*S10.DP211=S11.DP32</t>
  </si>
  <si>
    <t>S10.DP33=SUM(S10.DP15:S11.DP32)</t>
  </si>
  <si>
    <t>S10.DP174*S10.DP211=S11.DP34</t>
  </si>
  <si>
    <t>S10.DP39=SUM(S11.DP34:DP38)</t>
  </si>
  <si>
    <t>S1.DP40=S10.DP33+S10.DP39</t>
  </si>
  <si>
    <t>S10.DP181*S10.DP211=S11.DP41</t>
  </si>
  <si>
    <t>S10.DP175*S10.DP211=S11.DP35</t>
  </si>
  <si>
    <t>S10.DP176*S10.DP211=S11.DP36</t>
  </si>
  <si>
    <t>S10.DP177*S10.DP211=S11.DP37</t>
  </si>
  <si>
    <t>S10.DP178*S10.DP211=S11.DP38</t>
  </si>
  <si>
    <t>S10.DP182*S10.DP211=S11.DP42</t>
  </si>
  <si>
    <t>S10.DP183*S10.DP211=S11.DP43</t>
  </si>
  <si>
    <t>S10.DP184*S10.DP211=S11.DP44</t>
  </si>
  <si>
    <t>S10.DP185*S10.DP211=S11.DP45</t>
  </si>
  <si>
    <t>S10.DP186*S10.DP211=S11.DP46</t>
  </si>
  <si>
    <t>S10.DP187*S10.DP211=S11.DP47</t>
  </si>
  <si>
    <t>S10.DP188*S10.DP211=S11.DP48</t>
  </si>
  <si>
    <t>S10.DP189*S10.DP211=S11.DP49</t>
  </si>
  <si>
    <t>S10.DP50=S10.DP41:S10.DP49</t>
  </si>
  <si>
    <t>S10.DP191*S10.DP211=S11.DP51</t>
  </si>
  <si>
    <t>S10.DP192*S10.DP211=S11.DP52</t>
  </si>
  <si>
    <t>S10.DP193*S10.DP211=S11.DP53</t>
  </si>
  <si>
    <t>S10.DP194*S10.DP211=S11.DP54</t>
  </si>
  <si>
    <t>S10.DP195*S10.DP211=S11.DP55</t>
  </si>
  <si>
    <t>S10.DP196*S10.DP211=S11.DP56</t>
  </si>
  <si>
    <t>S10.DP197*S10.DP211=S11.DP57</t>
  </si>
  <si>
    <t>S10.DP58=S10.DP51:S10.DP57</t>
  </si>
  <si>
    <t>S10.DP199*S10.DP211=S11.DP59</t>
  </si>
  <si>
    <t>S10.DP200*S10.DP211=S11.DP60</t>
  </si>
  <si>
    <t>S10.DP201*S10.DP211=S11.DP61</t>
  </si>
  <si>
    <t>S10.DP202*S10.DP211=S11.DP62</t>
  </si>
  <si>
    <t>S10.DP203*S10.DP211=S11.DP63</t>
  </si>
  <si>
    <t>S10.DP204*S10.DP211=S11.DP64</t>
  </si>
  <si>
    <t>S10.DP205*S10.DP211=S11.DP65</t>
  </si>
  <si>
    <t>S10.DP206*S10.DP211=S11.DP66</t>
  </si>
  <si>
    <t>S10.DP207*S10.DP211=S11.DP67</t>
  </si>
  <si>
    <t>S10.DP68=SUM(S10.DP61:S10.DP67)</t>
  </si>
  <si>
    <t>12.LCR calculation-SC1!C8=9.HQLA-SC1!G22</t>
  </si>
  <si>
    <t>12.LCR calculation-SC1!C10=9.HQLA-SC1!G30</t>
  </si>
  <si>
    <t>12.LCR calculation-SC1!C11=9.HQLA-SC1!G34</t>
  </si>
  <si>
    <t>12.LCR calculation-SC1!C12=9.HQLA-SC1!G36</t>
  </si>
  <si>
    <t>12.LCR calculation-SC1!C13=9.HQLA-SC1!G37</t>
  </si>
  <si>
    <t>12.LCR calculation-SC1!C14=12.LCR calculation-SC1!A8+12.LCR calculation-SC1!A9-12.LCR calculation-SC1!A12-12.LCR calculation-SC1!A13</t>
  </si>
  <si>
    <t>12.LCR calculation-SC1!C16=10.Outflows-SC1!G24</t>
  </si>
  <si>
    <t>12.LCR calculation-SC1!C17=10.Outflows-SC1!G57</t>
  </si>
  <si>
    <t>12.LCR calculation-SC1!C18=10.Outflows-SC1!G68</t>
  </si>
  <si>
    <t>12.LCR calculation-SC1!C19=10.Outflows-SC1!G77</t>
  </si>
  <si>
    <t>12.LCR calculation-SC1!C20=10.Outflows-SC1!G79</t>
  </si>
  <si>
    <t>12.LCR calculation-SC1!C21=10.Outflows-SC1!G81</t>
  </si>
  <si>
    <t>12.LCR calculation-SC1!C22=10.Outflows-SC1!G91</t>
  </si>
  <si>
    <t>12.LCR calculation-SC1!C23=10.Outflows-SC1!G93</t>
  </si>
  <si>
    <t>12.LCR calculation-SC1!C26=11.Inflows-SC1!G16</t>
  </si>
  <si>
    <t>12.LCR calculation-SC1!C27=11.Inflows-SC1!G19</t>
  </si>
  <si>
    <t>12.LCR calculation-SC1!C28=11.Inflows-SC1!G27</t>
  </si>
  <si>
    <t>12.LCR calculation-SC1!C29=11.Inflows-SC1!G31</t>
  </si>
  <si>
    <t>Schedule 13 - HQLA-SC2</t>
  </si>
  <si>
    <t>Schedule 14 - Outflows-SC2</t>
  </si>
  <si>
    <t>Schedule 15 - Inflows-SC2</t>
  </si>
  <si>
    <t>Schedule 16 - LCR Calculation-SC2</t>
  </si>
  <si>
    <t>S13.DP01*1=S13.DP21</t>
  </si>
  <si>
    <t>S13.DP02*1=S13.DP22</t>
  </si>
  <si>
    <t>S13.DP03*1=S13.DP23</t>
  </si>
  <si>
    <t>S13.DP04*1=S13.DP24</t>
  </si>
  <si>
    <t>S13.DP05*1=S13.DP25</t>
  </si>
  <si>
    <t>S13.DP06*1=S13.DP26</t>
  </si>
  <si>
    <t>S13.DP07*1=S13.DP27</t>
  </si>
  <si>
    <t>S13.DP10*1=S13.DP30</t>
  </si>
  <si>
    <t xml:space="preserve"> S13.DP12* 0.85= S13.DP32</t>
  </si>
  <si>
    <t xml:space="preserve"> S13.DP13* 0.85= S13.DP33</t>
  </si>
  <si>
    <t xml:space="preserve"> S13.DP14* 0.85= S13.DP34</t>
  </si>
  <si>
    <t xml:space="preserve"> S13.DP15* 0.85= S13.DP35</t>
  </si>
  <si>
    <t xml:space="preserve"> S13.DP16* 0.85= S13.DP36</t>
  </si>
  <si>
    <t xml:space="preserve"> S13.DP17=SUM( S13.DP12:DP16)</t>
  </si>
  <si>
    <t xml:space="preserve"> S13.DP18* 0.5= S13.DP38</t>
  </si>
  <si>
    <t xml:space="preserve"> S13.DP40=SUM( S13.DP38:DP39)</t>
  </si>
  <si>
    <t>S13.DP44*S13.DP64=S13.DP01</t>
  </si>
  <si>
    <t>S13.DP45*S13.DP64=S13.DP02</t>
  </si>
  <si>
    <t>S13.DP46*S13.DP64=S13.DP03</t>
  </si>
  <si>
    <t>S13.DP47*S13.DP64=S13.DP04</t>
  </si>
  <si>
    <t>S13.DP48*S13.DP64=S13.DP05</t>
  </si>
  <si>
    <t>S13.DP49*S13.DP64=S13.DP06</t>
  </si>
  <si>
    <t>S13.DP50*S13.DP64=S13.DP07</t>
  </si>
  <si>
    <t>S13.DP51*S13.DP64=S13.DP08</t>
  </si>
  <si>
    <t>S13.DP53*S13.DP64=S13.DP10</t>
  </si>
  <si>
    <t>S13.DP55*S13.DP64=S13.DP12</t>
  </si>
  <si>
    <t>S13.DP56*S13.DP64=S13.DP13</t>
  </si>
  <si>
    <t>S13.DP57*S13.DP64=S13.DP14</t>
  </si>
  <si>
    <t>S13.DP58*S13.DP64=S13.DP15</t>
  </si>
  <si>
    <t>S13.DP59*S13.DP64=S13.DP16</t>
  </si>
  <si>
    <t>S13.DP61*S13.DP64=S13.DP18</t>
  </si>
  <si>
    <t>S13.DP62*S13.DP64=S13.DP19</t>
  </si>
  <si>
    <t>S13.DP20=SUM(S13.DP18:DP19)</t>
  </si>
  <si>
    <t>S14.DP01*0=S14.DP71</t>
  </si>
  <si>
    <t>S14.DP02*0.05=S14.DP72</t>
  </si>
  <si>
    <t>S14.DP03*0.05=S14.DP73</t>
  </si>
  <si>
    <t>S14.DP04*0.05=S14.DP74</t>
  </si>
  <si>
    <t>S14.DP05*0.05=S14.DP75</t>
  </si>
  <si>
    <t>S14.DP06*0.05=S14.DP76</t>
  </si>
  <si>
    <t>S14.DP07*0.05=S14.DP77</t>
  </si>
  <si>
    <t>S14.DP08*0.1=S14.DP78</t>
  </si>
  <si>
    <t>S14.DP09*0.1=S14.DP79</t>
  </si>
  <si>
    <t>S14.DP11*0.1=S14.DP81</t>
  </si>
  <si>
    <t>S14.DP12*0.1=S14.DP82</t>
  </si>
  <si>
    <t>S14.DP13*0.1=S14.DP83</t>
  </si>
  <si>
    <t>S14.DP15*0.05=S14.DP85</t>
  </si>
  <si>
    <t>S14.DP16*0.05=S14.DP86</t>
  </si>
  <si>
    <t>S14.DP17*0.05=S14.DP87</t>
  </si>
  <si>
    <t>S14.DP18*0.05=S14.DP88</t>
  </si>
  <si>
    <t>S14.DP19*0.05=S14.DP89</t>
  </si>
  <si>
    <t>S14.DP20*0.05=S14.DP90</t>
  </si>
  <si>
    <t>S14.DP21*0.1=S14.DP91</t>
  </si>
  <si>
    <t>S14.DP22*0.1=S14.DP92</t>
  </si>
  <si>
    <t>S14.DP23*0.1=S14.DP93</t>
  </si>
  <si>
    <t>S14.DP24*0.1=S14.DP94</t>
  </si>
  <si>
    <t>S14.DP25*0.1=S14.DP95</t>
  </si>
  <si>
    <t>S14.DP26*0.1=S14.DP96</t>
  </si>
  <si>
    <t>S14.DP28*0.25=S14.DP98</t>
  </si>
  <si>
    <t>S14.DP29*0.05=S14.DP99</t>
  </si>
  <si>
    <t>S14.DP41*1=S14.DP111</t>
  </si>
  <si>
    <t>S14.DP42*1=S14.DP112</t>
  </si>
  <si>
    <t>S14.DP43*0=S14.DP113</t>
  </si>
  <si>
    <t>S14.DP44*0.2=S14.DP114</t>
  </si>
  <si>
    <t>S14.DP45*1=S14.DP115</t>
  </si>
  <si>
    <t>S14.DP46*1=S14.DP116</t>
  </si>
  <si>
    <t>S14.DP47*1=S14.DP117</t>
  </si>
  <si>
    <t>S14.DP48*1=S14.DP118</t>
  </si>
  <si>
    <t>S14.DP49*1=S14.DP119</t>
  </si>
  <si>
    <t>S14.DP120=SUM(S14.DP111:DP119)</t>
  </si>
  <si>
    <t>S14.DP51*0.05=S14.DP121</t>
  </si>
  <si>
    <t>S14.DP53*0.3=S14.DP123</t>
  </si>
  <si>
    <t>S14.DP54*0.4=S14.DP124</t>
  </si>
  <si>
    <t>S14.DP55*0.4=S14.DP125</t>
  </si>
  <si>
    <t>S14.DP56*1=S14.DP126</t>
  </si>
  <si>
    <t>S14.DP57*1=S14.DP127</t>
  </si>
  <si>
    <t>S14.DP128=SUM(S14.DP121:DP127)</t>
  </si>
  <si>
    <t>S14.DP59*1=S14.DP129</t>
  </si>
  <si>
    <t>S14.DP60*0.05=S14.DP130</t>
  </si>
  <si>
    <t>S14.DP61*0.5=S14.DP131</t>
  </si>
  <si>
    <t>S14.DP62*0.5=S14.DP132</t>
  </si>
  <si>
    <t>S14.DP63*0.5=S14.DP133</t>
  </si>
  <si>
    <t>S14.DP64*0.5=S14.DP134</t>
  </si>
  <si>
    <t>S14.DP65*0.5=S14.DP135</t>
  </si>
  <si>
    <t>S14.DP66*0.5=S14.DP136</t>
  </si>
  <si>
    <t>S14.DP67*0.5=S14.DP137</t>
  </si>
  <si>
    <t>S14.DP138=SUM(S14.D131:DP137)</t>
  </si>
  <si>
    <t>S14.DP69*1=S14.DP139</t>
  </si>
  <si>
    <t>S14.DP141*S14.DP211=S11.DP01</t>
  </si>
  <si>
    <t>S14.DP142*S14.DP211=S11.DP02</t>
  </si>
  <si>
    <t>S14.DP143*S14.DP211=S11.DP03</t>
  </si>
  <si>
    <t>S14.DP144*S14.DP211=S11.DP04</t>
  </si>
  <si>
    <t>S14.DP145*S14.DP211=S11.DP05</t>
  </si>
  <si>
    <t>S14.DP146*S14.DP211=S11.DP06</t>
  </si>
  <si>
    <t>S14.DP147*S14.DP211=S11.DP07</t>
  </si>
  <si>
    <t>S14.DP148*S14.DP211=S11.DP08</t>
  </si>
  <si>
    <t>S14.DP149*S14.DP211=S11.DP09</t>
  </si>
  <si>
    <t>S14.DP151*S14.DP211=S11.DP11</t>
  </si>
  <si>
    <t>S14.DP152*S14.DP211=S11.DP12</t>
  </si>
  <si>
    <t>S14.DP153*S14.DP211=S11.DP13</t>
  </si>
  <si>
    <t>S14.DP14=SUM(S14.DP01:DP13)</t>
  </si>
  <si>
    <t>S14.DP155*S14.DP211=S11.DP15</t>
  </si>
  <si>
    <t>S14.DP156*S14.DP211=S11.DP16</t>
  </si>
  <si>
    <t>S14.DP157*S14.DP211=S11.DP17</t>
  </si>
  <si>
    <t>S14.DP158*S14.DP211=S11.DP18</t>
  </si>
  <si>
    <t>S14.DP159*S14.DP211=S11.DP19</t>
  </si>
  <si>
    <t>S14.DP160*S14.DP211=S11.DP20</t>
  </si>
  <si>
    <t>S14.DP161*S14.DP211=S11.DP21</t>
  </si>
  <si>
    <t>S14.DP162*S14.DP211=S11.DP22</t>
  </si>
  <si>
    <t>S14.DP163*S14.DP211=S11.DP23</t>
  </si>
  <si>
    <t>S14.DP164*S14.DP211=S11.DP24</t>
  </si>
  <si>
    <t>S14.DP165*S14.DP211=S11.DP25</t>
  </si>
  <si>
    <t>S14.DP166*S14.DP211=S11.DP26</t>
  </si>
  <si>
    <t>S14.DP167*S14.DP211=S11.DP27</t>
  </si>
  <si>
    <t>S14.DP169*S14.DP211=S11.DP29</t>
  </si>
  <si>
    <t>S14.DP170*S14.DP211=S11.DP30</t>
  </si>
  <si>
    <t>S14.DP171*S14.DP211=S11.DP31</t>
  </si>
  <si>
    <t>S14.DP172*S14.DP211=S11.DP32</t>
  </si>
  <si>
    <t>S14.DP33=SUM(S14.DP15:S11.DP32)</t>
  </si>
  <si>
    <t>S14.DP174*S14.DP211=S11.DP34</t>
  </si>
  <si>
    <t>S14.DP175*S14.DP211=S11.DP35</t>
  </si>
  <si>
    <t>S14.DP176*S14.DP211=S11.DP36</t>
  </si>
  <si>
    <t>S14.DP177*S14.DP211=S11.DP37</t>
  </si>
  <si>
    <t>S14.DP178*S14.DP211=S11.DP38</t>
  </si>
  <si>
    <t>S14.DP39=SUM(S11.DP34:DP38)</t>
  </si>
  <si>
    <t>S1.DP40=S14.DP33+S14.DP39</t>
  </si>
  <si>
    <t>S14.DP181*S14.DP211=S11.DP41</t>
  </si>
  <si>
    <t>S14.DP182*S14.DP211=S11.DP42</t>
  </si>
  <si>
    <t>S14.DP183*S14.DP211=S11.DP43</t>
  </si>
  <si>
    <t>S14.DP184*S14.DP211=S11.DP44</t>
  </si>
  <si>
    <t>S14.DP185*S14.DP211=S11.DP45</t>
  </si>
  <si>
    <t>S14.DP186*S14.DP211=S11.DP46</t>
  </si>
  <si>
    <t>S14.DP187*S14.DP211=S11.DP47</t>
  </si>
  <si>
    <t>S14.DP188*S14.DP211=S11.DP48</t>
  </si>
  <si>
    <t>S14.DP189*S14.DP211=S11.DP49</t>
  </si>
  <si>
    <t>S14.DP50=S14.DP41:S14.DP49</t>
  </si>
  <si>
    <t>S14.DP191*S14.DP211=S11.DP51</t>
  </si>
  <si>
    <t>S14.DP192*S14.DP211=S11.DP52</t>
  </si>
  <si>
    <t>S14.DP193*S14.DP211=S11.DP53</t>
  </si>
  <si>
    <t>S14.DP194*S14.DP211=S11.DP54</t>
  </si>
  <si>
    <t>S14.DP195*S14.DP211=S11.DP55</t>
  </si>
  <si>
    <t>S14.DP196*S14.DP211=S11.DP56</t>
  </si>
  <si>
    <t>S14.DP197*S14.DP211=S11.DP57</t>
  </si>
  <si>
    <t>S14.DP58=S14.DP51:S14.DP57</t>
  </si>
  <si>
    <t>S14.DP199*S14.DP211=S11.DP59</t>
  </si>
  <si>
    <t>S14.DP200*S14.DP211=S11.DP60</t>
  </si>
  <si>
    <t>S14.DP201*S14.DP211=S11.DP61</t>
  </si>
  <si>
    <t>S14.DP202*S14.DP211=S11.DP62</t>
  </si>
  <si>
    <t>S14.DP203*S14.DP211=S11.DP63</t>
  </si>
  <si>
    <t>S14.DP204*S14.DP211=S11.DP64</t>
  </si>
  <si>
    <t>S14.DP205*S14.DP211=S11.DP65</t>
  </si>
  <si>
    <t>S14.DP206*S14.DP211=S11.DP66</t>
  </si>
  <si>
    <t>S14.DP207*S14.DP211=S11.DP67</t>
  </si>
  <si>
    <t>S14.DP68=SUM(S14.DP61:S14.DP67)</t>
  </si>
  <si>
    <t>S14.DP10*0.1=S14.DP80</t>
  </si>
  <si>
    <t>S14.DP30*0.2=S14.DP100</t>
  </si>
  <si>
    <t>S14.DP31*0.4=S14.DP101</t>
  </si>
  <si>
    <t>S14.DP32*1=S14.DP102</t>
  </si>
  <si>
    <t>S14.DP34*0=S14.DP104</t>
  </si>
  <si>
    <t>S14.DP35*0.15=S14.DP105</t>
  </si>
  <si>
    <t>S14.DP36*0.25=S14.DP106</t>
  </si>
  <si>
    <t>S14.DP37*0.5=S14.DP107</t>
  </si>
  <si>
    <t>S14.DP38*1=S14.DP108</t>
  </si>
  <si>
    <t>S14.DP109=SUM(S14.DP104:DP108)</t>
  </si>
  <si>
    <t>S15.DP2*0.15=S15.DP22</t>
  </si>
  <si>
    <t>S15.DP03.*0.5=S15.DP23</t>
  </si>
  <si>
    <t>S15.DP04*0.5=S15.DP24</t>
  </si>
  <si>
    <t>S15.DP05*1=S15.DP25</t>
  </si>
  <si>
    <t>S15.DP06*0=S15.DP26</t>
  </si>
  <si>
    <t>S15.DP27=SUM(S15.DP21:DP26)</t>
  </si>
  <si>
    <t>S15.DP08*0=S15.DP28</t>
  </si>
  <si>
    <t>S15.DP29=S15.DP28</t>
  </si>
  <si>
    <t>S15.DP10*0.5=S15.DP30</t>
  </si>
  <si>
    <t>S15.DP12*1=S15.DP32</t>
  </si>
  <si>
    <t>S15.DP13*1=S15.DP33</t>
  </si>
  <si>
    <t>S15.DP14*0=S15.DP34</t>
  </si>
  <si>
    <t>S15.DP15*1=S15.DP35</t>
  </si>
  <si>
    <t>S15.DP36=SUM(S15.DP30:DP35)</t>
  </si>
  <si>
    <t>S15.DP17*1=S15.DP37</t>
  </si>
  <si>
    <t>S15.DP18*0.5=S15.DP38</t>
  </si>
  <si>
    <t>S15.DP40=S15.DP27+S15.DP29+S15.DP36+S15.DP39</t>
  </si>
  <si>
    <t>S15.DP41*S15.DP61=S15.DP01</t>
  </si>
  <si>
    <t>S15.DP42*S15.DP61=S15.DP02</t>
  </si>
  <si>
    <t>S15.DP43*S15.DP61=S15.DP03</t>
  </si>
  <si>
    <t>S15.DP44*S15.DP61=S15.DP04</t>
  </si>
  <si>
    <t>S15.DP45*S15.DP61=S15.DP05</t>
  </si>
  <si>
    <t>S15.DP46*S15.DP61=S15.DP06</t>
  </si>
  <si>
    <t>S15.DP07=SUM(S15.DP01:DP06)</t>
  </si>
  <si>
    <t>S15.DP48*S15.DP61=S15.DP08</t>
  </si>
  <si>
    <t>S15.DP09=S15.DP08</t>
  </si>
  <si>
    <t>S15.DP50*S15.DP61=S15.DP10</t>
  </si>
  <si>
    <t>S15.DP52*S15.DP61=S15.DP12</t>
  </si>
  <si>
    <t>S15.DP53*S15.DP61=S15.DP13</t>
  </si>
  <si>
    <t>S15.DP54*S15.DP61=S15.DP14</t>
  </si>
  <si>
    <t>S15.DP55*S15.DP61=S15.DP15</t>
  </si>
  <si>
    <t>S15.DP16=S15.DP10:DP15</t>
  </si>
  <si>
    <t>S15.DP57*S15.DP61=S15.DP17</t>
  </si>
  <si>
    <t>S15.DP58*S15.DP61=S15.DP18</t>
  </si>
  <si>
    <t>S15.DP19=S15.DP17+S15.DP18</t>
  </si>
  <si>
    <t>S15.DP20=S15.DP07+S15.DP09+S15.DP16+S15.DP19</t>
  </si>
  <si>
    <t>S15.DP11*0.5=S15.DP31</t>
  </si>
  <si>
    <t>S15.DP51*S15.DP61=S15.DP11</t>
  </si>
  <si>
    <t>S16.DP01= HQLA.DP31</t>
  </si>
  <si>
    <t>S16.DP02=S16A10+S16A11</t>
  </si>
  <si>
    <t>S16.DP03= HQLA.DP37</t>
  </si>
  <si>
    <t>S16.DP04= HQLA.DP40</t>
  </si>
  <si>
    <t>S16.DP05= HQLA.DP41</t>
  </si>
  <si>
    <t>S16.DP06= HQLA.DP42</t>
  </si>
  <si>
    <t>S16.DP07=S16.DP01+S16.DP02-S16.DP05-S16.DP06</t>
  </si>
  <si>
    <t>S16.DP09=OF.DP110</t>
  </si>
  <si>
    <t>S16.DP10=OF.DP120</t>
  </si>
  <si>
    <t>S16.DP11=OF.DP128</t>
  </si>
  <si>
    <t>S16.DP12=OF.DP129</t>
  </si>
  <si>
    <t>S16.DP13=OF.DP130</t>
  </si>
  <si>
    <t>S16.DP14=OF.DP138</t>
  </si>
  <si>
    <t>S16.DP15=OF.DP139</t>
  </si>
  <si>
    <t>S16.DP16=SUM(S16.DP16:DP15)</t>
  </si>
  <si>
    <t>S16.DP17=IF.DP27</t>
  </si>
  <si>
    <t>S16.DP18=IF.DP29</t>
  </si>
  <si>
    <t>S16.DP19=IF.DP36</t>
  </si>
  <si>
    <t>S16.DP20=IF.DP39</t>
  </si>
  <si>
    <t>S16.DP23=IFERROR(S16.DP07/S16.DP22)</t>
  </si>
  <si>
    <t>S16.DP08=OF.DP84</t>
  </si>
  <si>
    <t>S12.DP01= HQLA.DP31</t>
  </si>
  <si>
    <t>S12.DP03= HQLA.DP37</t>
  </si>
  <si>
    <t>S12.DP04= HQLA.DP40</t>
  </si>
  <si>
    <t>S12.DP05= HQLA.DP41</t>
  </si>
  <si>
    <t>S12.DP06= HQLA.DP42</t>
  </si>
  <si>
    <t>S12.DP07=S12.DP01+S12.DP02-S12.DP05-S12.DP06</t>
  </si>
  <si>
    <t>S12.DP09=OF.DP110</t>
  </si>
  <si>
    <t>S12.DP10=OF.DP120</t>
  </si>
  <si>
    <t>S12.DP11=OF.DP128</t>
  </si>
  <si>
    <t>S12.DP12=OF.DP129</t>
  </si>
  <si>
    <t>S12.DP13=OF.DP130</t>
  </si>
  <si>
    <t>S12.DP14=OF.DP138</t>
  </si>
  <si>
    <t>S12.DP15=OF.DP139</t>
  </si>
  <si>
    <t>S12.DP16=SUM(S12.DP12:DP15)</t>
  </si>
  <si>
    <t>S12.DP17=IF.DP27</t>
  </si>
  <si>
    <t>S12.DP18=IF.DP29</t>
  </si>
  <si>
    <t>S12.DP19=IF.DP36</t>
  </si>
  <si>
    <t>S12.DP20=IF.DP39</t>
  </si>
  <si>
    <t>S12.DP23=IFERROR(S12.DP07/S12.DP22)</t>
  </si>
  <si>
    <t>S12.DP08=OF.DP84</t>
  </si>
  <si>
    <t>13. HQLA-SC2!E22=SUM13. HQLA-SC2!E10:E13+SUM13. HQLA-SC2!E15:E18+SUM13. HQLA-SC2!E20:E21</t>
  </si>
  <si>
    <t>13. HQLA-SC2!E30=SUM13. HQLA-SC2!E25:E29</t>
  </si>
  <si>
    <t>13. HQLA-SC2!E34=SUM13. HQLA-SC2!E32:E33</t>
  </si>
  <si>
    <t>8.LCR calculation-TTD!C16=6.Outflows-TTD!E24</t>
  </si>
  <si>
    <t>8.LCR calculation-TTD!C17=6.Outflows-TTD!E57</t>
  </si>
  <si>
    <t>8.LCR calculation-TTD!C18=6.Outflows-TTD!E68</t>
  </si>
  <si>
    <t>8.LCR calculation-TTD!C19=6.Outflows-TTD!E77</t>
  </si>
  <si>
    <t>8.LCR calculation-TTD!C20=6.Outflows-TTD!E79</t>
  </si>
  <si>
    <t>8.LCR calculation-TTD!C21=6.Outflows-TTD!E81</t>
  </si>
  <si>
    <t>8.LCR calculation-TTD!C22=6.Outflows-TTD!E91</t>
  </si>
  <si>
    <t>8.LCR calculation-TTD!C23=6.Outflows-TTD!E93</t>
  </si>
  <si>
    <t>8.LCR calculation-TTD!C26=7.Inflows-TTD!E16</t>
  </si>
  <si>
    <t>8.LCR calculation-TTD!C27=7.Inflows-TTD!E19</t>
  </si>
  <si>
    <t>8.LCR calculation-TTD!C28=7.Inflows-TTD!E27</t>
  </si>
  <si>
    <t>8.LCR calculation-TTD!C29=7.Inflows-TTD!E31</t>
  </si>
  <si>
    <t>14.Outflows-SC2!E56=SUM14.Outflows-SC2!E51:E55</t>
  </si>
  <si>
    <t>14.Outflows-SC2!E57=14.Outflows-SC2!E49+14.Outflows-SC2!E56</t>
  </si>
  <si>
    <t>14.Outflows-SC2!E68=SUM14.Outflows-SC2!E59:E67</t>
  </si>
  <si>
    <t>14.Outflows-SC2!E91=SUM14.Outflows-SC2!E83:E90</t>
  </si>
  <si>
    <t>4.LCR calculation!C14=4.LCR calculation!C8+4.LCR calculation!C9-4.LCR calculation!C12-4.LCR calculation!C13</t>
  </si>
  <si>
    <t>4.LCR calculation!C16=2.Outflows!E24</t>
  </si>
  <si>
    <t>4.LCR calculation!C17=2.Outflows!E57</t>
  </si>
  <si>
    <t>4.LCR calculation!C18=2.Outflows!E68</t>
  </si>
  <si>
    <t>4.LCR calculation!C19=2.Outflows!E77</t>
  </si>
  <si>
    <t>4.LCR calculation!C20=2.Outflows!E79</t>
  </si>
  <si>
    <t>4.LCR calculation!C21=2.Outflows!E81</t>
  </si>
  <si>
    <t>4.LCR calculation!C22=2.Outflows!E91</t>
  </si>
  <si>
    <t>4.LCR calculation!C23=2.Outflows!E93</t>
  </si>
  <si>
    <t>4.LCR calculation!C26=3.Inflows!E16</t>
  </si>
  <si>
    <t>4.LCR calculation!C27=3.Inflows!E19</t>
  </si>
  <si>
    <t>4.LCR calculation!C28=3.Inflows!E27</t>
  </si>
  <si>
    <t>4.LCR calculation!C29=3.Inflows!E31</t>
  </si>
  <si>
    <t>4.LCR calculation!C30=SUM(4.LCR calculation!C26:C29)</t>
  </si>
  <si>
    <t>11.Inflows-SC1!E10*11.Inflows-SC1!F10=11.Inflows-SC1!G10</t>
  </si>
  <si>
    <t>11.Inflows-SC1!E11*11.Inflows-SC1!F11=11.Inflows-SC1!G11</t>
  </si>
  <si>
    <t>11.Inflows-SC1!E12*11.Inflows-SC1!F12=11.Inflows-SC1!G12</t>
  </si>
  <si>
    <t>11.Inflows-SC1!E13*11.Inflows-SC1!F13=11.Inflows-SC1!G13</t>
  </si>
  <si>
    <t>11.Inflows-SC1!E14*11.Inflows-SC1!F14=11.Inflows-SC1!G14</t>
  </si>
  <si>
    <t>11.Inflows-SC1!E15*11.Inflows-SC1!F15=11.Inflows-SC1!G15</t>
  </si>
  <si>
    <t>11.Inflows-SC1!G16=SUM(11.Inflows-SC1!G10:G15)</t>
  </si>
  <si>
    <t>11.Inflows-SC1!E18*11.Inflows-SC1!F18=11.Inflows-SC1!G18</t>
  </si>
  <si>
    <t>11.Inflows-SC1!G19=11.Inflows-SC1!G18</t>
  </si>
  <si>
    <t>11.Inflows-SC1!E21*11.Inflows-SC1!F21=11.Inflows-SC1!G21</t>
  </si>
  <si>
    <t>11.Inflows-SC1!E22*11.Inflows-SC1!F22=11.Inflows-SC1!G22</t>
  </si>
  <si>
    <t>11.Inflows-SC1!E23*11.Inflows-SC1!F23=11.Inflows-SC1!G23</t>
  </si>
  <si>
    <t>11.Inflows-SC1!E24*11.Inflows-SC1!F24=11.Inflows-SC1!G24</t>
  </si>
  <si>
    <t>11.Inflows-SC1!E25*11.Inflows-SC1!F25=11.Inflows-SC1!G25</t>
  </si>
  <si>
    <t>11.Inflows-SC1!E26*11.Inflows-SC1!F26=11.Inflows-SC1!G26</t>
  </si>
  <si>
    <t>11.Inflows-SC1!G27=SUM(11.Inflows-SC1!G21:G26)</t>
  </si>
  <si>
    <t>11.Inflows-SC1!E29*11.Inflows-SC1!F29=11.Inflows-SC1!G29</t>
  </si>
  <si>
    <t>11.Inflows-SC1!E30*11.Inflows-SC1!F30=11.Inflows-SC1!G30</t>
  </si>
  <si>
    <t>11.Inflows-SC1!G31=SUM(11.Inflows-SC1!G29:G30)</t>
  </si>
  <si>
    <t>CIBC Caribbean Bank (Trinidad and Tobago) Limited</t>
  </si>
  <si>
    <t>HQLA</t>
  </si>
  <si>
    <t>OUTFLOWS</t>
  </si>
  <si>
    <t>INFLOWS</t>
  </si>
  <si>
    <t>CURRENCY</t>
  </si>
  <si>
    <t>CB120LCR - LIQUIDITY COVERAGE RATIO RETURN</t>
  </si>
  <si>
    <t>LCR in Aggregate HQLA</t>
  </si>
  <si>
    <t>LCR-TTD HQLA</t>
  </si>
  <si>
    <t>LCR-SC1 HQLA</t>
  </si>
  <si>
    <t>LCR-SC2 HQLA</t>
  </si>
  <si>
    <t>SS.DP01=S01.DP43</t>
  </si>
  <si>
    <t>SS.DP02=S05.DP43</t>
  </si>
  <si>
    <t>SS.DP03=S09.DP43</t>
  </si>
  <si>
    <t>SS.DP04=S13.DP43</t>
  </si>
  <si>
    <t>LCR-TTD Outflows</t>
  </si>
  <si>
    <t>LCR in Aggregate Outflows</t>
  </si>
  <si>
    <t>LCR-SC1 Outflows</t>
  </si>
  <si>
    <t>LCR-SC2 Outflows</t>
  </si>
  <si>
    <t>LCR in Aggregate Inflows</t>
  </si>
  <si>
    <t>LCR-TTD Inflows</t>
  </si>
  <si>
    <t>LCR-SC1 Inflows</t>
  </si>
  <si>
    <t>LCR-SC2 Inflows</t>
  </si>
  <si>
    <t>LCR in Aggregate LCR RATIO</t>
  </si>
  <si>
    <t>LCR-TTD LCR RATIO</t>
  </si>
  <si>
    <t>LCR-SC1 LCR RATIO</t>
  </si>
  <si>
    <t>LCR-SC2 LCR RATIO</t>
  </si>
  <si>
    <t>SS.DP05=S02.DP140</t>
  </si>
  <si>
    <t>SS.DP09=S03.DP40</t>
  </si>
  <si>
    <t>SS.DP13=S04.DP23</t>
  </si>
  <si>
    <t>SS.DP06=S06.DP140</t>
  </si>
  <si>
    <t>SS.DP07=S10.DP140</t>
  </si>
  <si>
    <t>SS.DP08=S14.DP140</t>
  </si>
  <si>
    <t>SS.DP10=S07.DP40</t>
  </si>
  <si>
    <t>SS.DP11=S11.DP40</t>
  </si>
  <si>
    <t>SS.DP12=S15.DP40</t>
  </si>
  <si>
    <t>SS.DP14=S08.DP23</t>
  </si>
  <si>
    <t>SS.DP15=S12.DP23</t>
  </si>
  <si>
    <t>SS.DP16=S16.DP23</t>
  </si>
  <si>
    <t>Summary LCR!C5=1.HQLA!E38</t>
  </si>
  <si>
    <t>Summary LCR!C6=5.HQLA-TTD!E38</t>
  </si>
  <si>
    <t>Summary LCR!C8=13. HQLA-SC2!G38</t>
  </si>
  <si>
    <t>Summary LCR!D5=2.Outflows!E94</t>
  </si>
  <si>
    <t>Summary LCR!E5=3.Inflows!E32</t>
  </si>
  <si>
    <t>Summary LCR!F5=4.LCR calculation!C33</t>
  </si>
  <si>
    <t>Summary LCR!D6=6.Outflows-TTD!E94</t>
  </si>
  <si>
    <t>Summary LCR!E6=7.Inflows-TTD!E32</t>
  </si>
  <si>
    <t>Summary LCR!F6=8.LCR Calculation-TTD!C33</t>
  </si>
  <si>
    <t>Summary LCR!D7=10.Outflows-SC1!G94</t>
  </si>
  <si>
    <t>Summary LCR!E7=11.Inflows-SC1!G32</t>
  </si>
  <si>
    <t>Summary LCR!F7=12.LCR calculation-SC1!C33</t>
  </si>
  <si>
    <t>Summary LCR!D8=14.Outflows-SC2!G94</t>
  </si>
  <si>
    <t>Summary LCR!E8=15.Inflows-SC2!G32</t>
  </si>
  <si>
    <t>Summary LCR!F8=16.LCR calculation-SC2!C33</t>
  </si>
  <si>
    <t>S01.DP08*1=S01.DP28</t>
  </si>
  <si>
    <t>S01.DP12* 0.85= S01.DP32</t>
  </si>
  <si>
    <t>S01.DP13* 0.85= S01.DP33</t>
  </si>
  <si>
    <t>S01.DP14* 0.85= S01.DP34</t>
  </si>
  <si>
    <t>S01.DP15* 0.85= S01.DP35</t>
  </si>
  <si>
    <t>S01.DP16* 0.85= S01.DP36</t>
  </si>
  <si>
    <t>S01.DP17=SUM( S01.DP12:DP16)</t>
  </si>
  <si>
    <t>S01.DP18* 0.5= S01.DP38</t>
  </si>
  <si>
    <t>S01.DP31=SUM( S01.DP21:DP24)+SUM( S01.DP25:DP28)+SUM( S01.DP29:DP30)</t>
  </si>
  <si>
    <t>S01.DP37=SUM( S01.DP32:DP36)</t>
  </si>
  <si>
    <t>S01.DP40=SUM( S01.DP38:DP39)</t>
  </si>
  <si>
    <t>Operational deposits: Not covered by deposit insurance</t>
  </si>
  <si>
    <t>Contractual obligation to financial institutions not captured elsewhere</t>
  </si>
  <si>
    <t xml:space="preserve">Committed facilities: Credit facilities, liquidity facilities and contingent funding facilities that an institution holds at other institutions </t>
  </si>
  <si>
    <t>Stock of level 2B assets - TTD equivalent of SC1</t>
  </si>
  <si>
    <t>Operational deposits: Not covered by deposit insurance- TTD equivalent of SC1</t>
  </si>
  <si>
    <t>Contractual obligation to financial institutions not captured elsewhere- TTD equivalent of SC1</t>
  </si>
  <si>
    <t>Committed facilities: Credit facilities, liquidity facilities and contingent funding facilities that an institution holds at other institutions  - TTD equivalent of SC1</t>
  </si>
  <si>
    <t>S01.DP43=S01.DP31+S01.DP37+S01.DP40-S01.DP41-S01.DP42</t>
  </si>
  <si>
    <t>1.HQLA!E38=1.HQLA!E22+1.HQLA!E30+1.HQLA!E34-1.HQLA!E36-1.HQLA!E37</t>
  </si>
  <si>
    <t>S05.DP08*1=S05.DP28</t>
  </si>
  <si>
    <t>5.HQLA-TTD!C22=SUM(5.HQLA-TTD!C10:C13)+SUM(5.HQLA-TTD!C15:C18)+SUM(5.HQLA-TTD!C20:C21)</t>
  </si>
  <si>
    <t>5.HQLA-TTD!C30=SUM(5.HQLA-TTD!C25:C29)</t>
  </si>
  <si>
    <t>S05.DP31=SUM( S05.DP21:DP24)+SUM( S05.DP25:DP28)+SUM( S05.DP29:DP30)</t>
  </si>
  <si>
    <t>S01.DP19* 0.5= S01.DP39</t>
  </si>
  <si>
    <t>S09.DP43=S09.DP31+S09.DP37+S09.DP40-S09.DP41-S09.DP42</t>
  </si>
  <si>
    <t>5.HQLA!E38=5.HQLA!E22+5.HQLA!E30+5.HQLA!E34-5.HQLA!E36-5.HQLA!E37</t>
  </si>
  <si>
    <t>S09.DP08*1=S09.DP28</t>
  </si>
  <si>
    <t>S09.DP31=SUM( S09.DP21:DP24)+SUM( S09.DP25:DP28)+SUM( S09.DP29:DP30)</t>
  </si>
  <si>
    <t>S09.DP16* 0.85= S09.DP36</t>
  </si>
  <si>
    <t>S09.DP15* 0.85= S09.DP35</t>
  </si>
  <si>
    <t>S09.DP14* 0.85= S09.DP34</t>
  </si>
  <si>
    <t>S09.DP13* 0.85= S09.DP33</t>
  </si>
  <si>
    <t>S09.DP12* 0.85= S09.DP32</t>
  </si>
  <si>
    <t>S09.DP11=SUM( S09.DP01:DP04)+SUM( S09.DP05:DP08)+SUM( S09.DP09:DP10)</t>
  </si>
  <si>
    <t>S09.DP40=SUM( S09.DP38:DP39)</t>
  </si>
  <si>
    <t>9.HQLA-SC1!E30=SUM9.HQLA-SC1!E25:E29</t>
  </si>
  <si>
    <t>9.HQLA-SC1!G22=(SUM9.HQLA-SC1!G10:G13)+(SUM9.HQLA-SC1!G15:G18)+(SUM9.HQLA-SC1!G20:G21)</t>
  </si>
  <si>
    <t>S09.DP37=SUM( S09.DP32:DP36)</t>
  </si>
  <si>
    <t>Stock of level 2B assets Weighted amount</t>
  </si>
  <si>
    <t>Stock of level 2A assets Weighted amount</t>
  </si>
  <si>
    <t>Stock of level 1 assets Market value</t>
  </si>
  <si>
    <t>Stock of level 1 assets Weighted amount</t>
  </si>
  <si>
    <t>Stock of level 2A assets Market value</t>
  </si>
  <si>
    <t>Stock of level 1 assets Market value in TTD equivalent</t>
  </si>
  <si>
    <t>Stock of level 2A assets Market value in TTD equivalent</t>
  </si>
  <si>
    <t>S09.DP54=SUM(S09.DP44:DP47)+SUM(S09.DP48:DP51)+SUM(S09.DP52:DP53)</t>
  </si>
  <si>
    <t>Stock of level 1 assets - Market value in SC1</t>
  </si>
  <si>
    <t>S09.DP60=SUM(S09.DP55:DP59)</t>
  </si>
  <si>
    <t>Stock of level 2A assets - Market Value in SC1</t>
  </si>
  <si>
    <t>9.HQLA-SC1!C10*9.HQLA-SC1!D9=9.HQLA-SC1!E10</t>
  </si>
  <si>
    <t>9.HQLA-SC1!C11*9.HQLA-SC1!D9=9.HQLA-SC1!E11</t>
  </si>
  <si>
    <t>9.HQLA-SC1!C12*9.HQLA-SC1!D9=9.HQLA-SC1!E12</t>
  </si>
  <si>
    <t>9.HQLA-SC1!C13*9.HQLA-SC1!D9=9.HQLA-SC1!E13</t>
  </si>
  <si>
    <t>9.HQLA-SC1!C15*9.HQLA-SC1!D9=9.HQLA-SC1!E15</t>
  </si>
  <si>
    <t>9.HQLA-SC1!C16*9.HQLA-SC1!D9=9.HQLA-SC1!E16</t>
  </si>
  <si>
    <t>9.HQLA-SC1!C17*9.HQLA-SC1!D9=9.HQLA-SC1!E17</t>
  </si>
  <si>
    <t>9.HQLA-SC1!C18*9.HQLA-SC1!D9=9.HQLA-SC1!E18</t>
  </si>
  <si>
    <t>9.HQLA-SC1!C20*9.HQLA-SC1!D9=9.HQLA-SC1!E20</t>
  </si>
  <si>
    <t>9.HQLA-SC1!C21*9.HQLA-SC1!D9=9.HQLA-SC1!E21</t>
  </si>
  <si>
    <t>9.HQLA-SC1!C25*9.HQLA-SC1!D9=9.HQLA-SC1!E25</t>
  </si>
  <si>
    <t>9.HQLA-SC1!C26*9.HQLA-SC1!D9=9.HQLA-SC1!E26</t>
  </si>
  <si>
    <t>9.HQLA-SC1!C27*9.HQLA-SC1!D9=9.HQLA-SC1!E27</t>
  </si>
  <si>
    <t>9.HQLA-SC1!C28*9.HQLA-SC1!D9=9.HQLA-SC1!E28</t>
  </si>
  <si>
    <t>9.HQLA-SC1!C29*9.HQLA-SC1!D9=9.HQLA-SC1!E29</t>
  </si>
  <si>
    <t>9.HQLA-SC1!C32*9.HQLA-SC1!D9=9.HQLA-SC1!E32</t>
  </si>
  <si>
    <t>9.HQLA-SC1!C33*9.HQLA-SC1!D9=9.HQLA-SC1!E33</t>
  </si>
  <si>
    <t>S13.DP08*1=S13.DP28</t>
  </si>
  <si>
    <t>S02.DP52*0.1=DP122</t>
  </si>
  <si>
    <t>S06.DP52*0.1=DP122</t>
  </si>
  <si>
    <t>S10.DP52*0.1=DP122</t>
  </si>
  <si>
    <t>S14.DP52*0.1=DP122</t>
  </si>
  <si>
    <t>S02.DP27*0.0=S02.DP97</t>
  </si>
  <si>
    <t>S06.DP27*0.0=S06.DP97</t>
  </si>
  <si>
    <t>S10.DP27*0.0=S10.DP97</t>
  </si>
  <si>
    <t>S14.DP27*0.0=S14.DP97</t>
  </si>
  <si>
    <t>S11.DP39=SUM(S11.DP37:DP38)</t>
  </si>
  <si>
    <t>11.Inflows-SC1!G32=11.Inflows-SC1!G16+11.Inflows-SC1!G19+11.Inflows-SC1!G27+11.Inflows-SC1!G31</t>
  </si>
  <si>
    <t>S15.DP39=SUM(S15.DP37:DP38)</t>
  </si>
  <si>
    <t>S04.DP21=SUM(S04.DP17:DP20)</t>
  </si>
  <si>
    <t>4.LCR calculation!C31=4.LCR calculation!C24-MIN(4.LCR calculation!C30,0.75*4.LCR calculation!C24)</t>
  </si>
  <si>
    <t>S08.DP21=SUM(S08.DP17:DP20)</t>
  </si>
  <si>
    <t>S12.DP21=SUM(S12.DP17:DP20)</t>
  </si>
  <si>
    <t>S16.DP21=SUM(S16.DP17:DP20)</t>
  </si>
  <si>
    <t>12.LCR calculation-SC1!C31=12.LCR calculation-SC1!C24-MIN12.LCR calculation-SC1!C30,0.75*12.LCR calculation-SC1!C24</t>
  </si>
  <si>
    <t>S01.DP11=SUM(S01.DP01:DP04)+SUM(S01.DP05:DP08)+SUM(S01.DP09:DP10)</t>
  </si>
  <si>
    <t>S02.DP84=SUM(S02.DP71:DP83)</t>
  </si>
  <si>
    <t>S04.DP02=S04.DP03+S04.DP04</t>
  </si>
  <si>
    <t>4.LCR calculation!C24=SUM(4.LCR calculation!C16:C23)</t>
  </si>
  <si>
    <t>S04.DP23=IFERROR(S04.DP07/S04.DP22)</t>
  </si>
  <si>
    <t>S05.DP11=SUM(S05.DP01:DP04)+SUM( S05.DP05:DP08)+SUM( S05.DP09:DP10)</t>
  </si>
  <si>
    <t>S05.DP17=SUM(S05.DP12:DP16)</t>
  </si>
  <si>
    <t>S05.DP37=SUM(S05.DP32:DP36)</t>
  </si>
  <si>
    <t>S05.DP40=SUM(S05.DP38:DP39)</t>
  </si>
  <si>
    <t>S05.DP12*0.85= S05.DP32</t>
  </si>
  <si>
    <t>S05.DP13*0.85= S05.DP33</t>
  </si>
  <si>
    <t>S05.DP14*0.85= S05.DP34</t>
  </si>
  <si>
    <t>S05.DP15*0.85= S05.DP35</t>
  </si>
  <si>
    <t>S05.DP16*0.85= S05.DP36</t>
  </si>
  <si>
    <t>S05.DP18*0.5= S05.DP38</t>
  </si>
  <si>
    <t>S05.DP19*0.5= S05.DP39</t>
  </si>
  <si>
    <t>S06.DP84=SUM(S06.DP71:DP83)</t>
  </si>
  <si>
    <t>S08.DP02=S08.DP03+S08.DP04</t>
  </si>
  <si>
    <t>8.LCR calculation-TTD!C24=SUM(8.LCR calculation-TTD!C16:C23)</t>
  </si>
  <si>
    <t>8.LCR calculation-TTD!C31=8.LCR calculation-TTD!C24-MIN(8.LCR calculation-TTD!C30,0.75*8.LCR calculation-TTD!C24)</t>
  </si>
  <si>
    <t>9.HQLA-SC1!E22=(SUM9.HQLA-SC1!E10:E13)+(SUM9.HQLA-SC1!E15:E18)+(SUM9.HQLA-SC1!E20:E21)</t>
  </si>
  <si>
    <t>S09.DP17=SUM(S09.DP12:DP16)</t>
  </si>
  <si>
    <t>S09.DP18*0.5= S09.DP38</t>
  </si>
  <si>
    <t>S09.DP19*0.5= S09.DP39</t>
  </si>
  <si>
    <t>10.Outflows-SC1!E9*10.Outflows-SC1!F9=10.Outflows-SC1!G9</t>
  </si>
  <si>
    <t>10.Outflows-SC1!E11*10.Outflows-SC1!F11=10.Outflows-SC1!G11</t>
  </si>
  <si>
    <t>10.Outflows-SC1!E12*10.Outflows-SC1!F12=10.Outflows-SC1!G12</t>
  </si>
  <si>
    <t>10.Outflows-SC1!E13*10.Outflows-SC1!F13=10.Outflows-SC1!G13</t>
  </si>
  <si>
    <t>10.Outflows-SC1!E14*10.Outflows-SC1!F14=10.Outflows-SC1!G14</t>
  </si>
  <si>
    <t>10.Outflows-SC1!E15*10.Outflows-SC1!F15=10.Outflows-SC1!G15</t>
  </si>
  <si>
    <t>10.Outflows-SC1!E18*10.Outflows-SC1!F18=10.Outflows-SC1!G18</t>
  </si>
  <si>
    <t>10.Outflows-SC1!G24=SUM(10.Outflows-SC1!G9:G23)</t>
  </si>
  <si>
    <t>10.Outflows-SC1!G49=SUM(10.Outflows-SC1!G28:G48)</t>
  </si>
  <si>
    <t>10.Outflows-SC1!G68=SUM(10.Outflows-SC1!G59:G67)</t>
  </si>
  <si>
    <t>10.Outflows-SC1!G91=SUM(10.Outflows-SC1!G83:G90)</t>
  </si>
  <si>
    <t>10.Outflows-SC1!E19*10.Outflows-SC1!F19=10.Outflows-SC1!G19</t>
  </si>
  <si>
    <t>10.Outflows-SC1!E20*10.Outflows-SC1!F20=10.Outflows-SC1!G20</t>
  </si>
  <si>
    <t>10.Outflows-SC1!E21*10.Outflows-SC1!F21=10.Outflows-SC1!G21</t>
  </si>
  <si>
    <t>10.Outflows-SC1!E22*10.Outflows-SC1!F22=10.Outflows-SC1!G22</t>
  </si>
  <si>
    <t>10.Outflows-SC1!E23*10.Outflows-SC1!F23=10.Outflows-SC1!G23</t>
  </si>
  <si>
    <t>10.Outflows-SC1!E28*10.Outflows-SC1!F28=10.Outflows-SC1!G28</t>
  </si>
  <si>
    <t>10.Outflows-SC1!E29*10.Outflows-SC1!F29=10.Outflows-SC1!G29</t>
  </si>
  <si>
    <t>10.Outflows-SC1!E30*10.Outflows-SC1!F30=10.Outflows-SC1!G30</t>
  </si>
  <si>
    <t>10.Outflows-SC1!E31*10.Outflows-SC1!F31=10.Outflows-SC1!G31</t>
  </si>
  <si>
    <t>10.Outflows-SC1!E32*10.Outflows-SC1!F32=10.Outflows-SC1!G32</t>
  </si>
  <si>
    <t>10.Outflows-SC1!E33*10.Outflows-SC1!F33=10.Outflows-SC1!G33</t>
  </si>
  <si>
    <t>10.Outflows-SC1!E35*10.Outflows-SC1!F35=10.Outflows-SC1!G35</t>
  </si>
  <si>
    <t>10.Outflows-SC1!E37*10.Outflows-SC1!F37=10.Outflows-SC1!G37</t>
  </si>
  <si>
    <t>10.Outflows-SC1!E38*10.Outflows-SC1!F38=10.Outflows-SC1!G38</t>
  </si>
  <si>
    <t>10.Outflows-SC1!E39*10.Outflows-SC1!F39=10.Outflows-SC1!G39</t>
  </si>
  <si>
    <t>10.Outflows-SC1!E40*10.Outflows-SC1!F40=10.Outflows-SC1!G40</t>
  </si>
  <si>
    <t>10.Outflows-SC1!E41*10.Outflows-SC1!F41=10.Outflows-SC1!G41</t>
  </si>
  <si>
    <t>10.Outflows-SC1!E43*10.Outflows-SC1!F43=10.Outflows-SC1!G43</t>
  </si>
  <si>
    <t>10.Outflows-SC1!E44*10.Outflows-SC1!F44=10.Outflows-SC1!G44</t>
  </si>
  <si>
    <t>10.Outflows-SC1!E47*10.Outflows-SC1!F47=10.Outflows-SC1!G47</t>
  </si>
  <si>
    <t>10.Outflows-SC1!E48*10.Outflows-SC1!F48=10.Outflows-SC1!G48</t>
  </si>
  <si>
    <t>10.Outflows-SC1!E51*10.Outflows-SC1!F51=10.Outflows-SC1!G51</t>
  </si>
  <si>
    <t>10.Outflows-SC1!E52*10.Outflows-SC1!F52=10.Outflows-SC1!G52</t>
  </si>
  <si>
    <t>10.Outflows-SC1!E53*10.Outflows-SC1!F53=10.Outflows-SC1!G53</t>
  </si>
  <si>
    <t>10.Outflows-SC1!E54*10.Outflows-SC1!F54=10.Outflows-SC1!G54</t>
  </si>
  <si>
    <t>10.Outflows-SC1!E55*10.Outflows-SC1!F55=10.Outflows-SC1!G55</t>
  </si>
  <si>
    <t>10.Outflows-SC1!E59*10.Outflows-SC1!F59=10.Outflows-SC1!G59</t>
  </si>
  <si>
    <t>10.Outflows-SC1!E60*10.Outflows-SC1!F60=10.Outflows-SC1!G60</t>
  </si>
  <si>
    <t>10.Outflows-SC1!E61*10.Outflows-SC1!F61=10.Outflows-SC1!G61</t>
  </si>
  <si>
    <t>10.Outflows-SC1!E62*10.Outflows-SC1!F62=10.Outflows-SC1!G62</t>
  </si>
  <si>
    <t>10.Outflows-SC1!E63*10.Outflows-SC1!F63=10.Outflows-SC1!G63</t>
  </si>
  <si>
    <t>10.Outflows-SC1!E64*10.Outflows-SC1!F64=10.Outflows-SC1!G64</t>
  </si>
  <si>
    <t>10.Outflows-SC1!E65*10.Outflows-SC1!F65=10.Outflows-SC1!G65</t>
  </si>
  <si>
    <t>10.Outflows-SC1!E66*10.Outflows-SC1!F66=10.Outflows-SC1!G66</t>
  </si>
  <si>
    <t>10.Outflows-SC1!E67*10.Outflows-SC1!F67=10.Outflows-SC1!G67</t>
  </si>
  <si>
    <t>10.Outflows-SC1!E70*10.Outflows-SC1!F70=10.Outflows-SC1!G70</t>
  </si>
  <si>
    <t>10.Outflows-SC1!E71*10.Outflows-SC1!F71=10.Outflows-SC1!G71</t>
  </si>
  <si>
    <t>10.Outflows-SC1!E72*10.Outflows-SC1!F72=10.Outflows-SC1!G72</t>
  </si>
  <si>
    <t>10.Outflows-SC1!E73*10.Outflows-SC1!F73=10.Outflows-SC1!G73</t>
  </si>
  <si>
    <t>10.Outflows-SC1!E74*10.Outflows-SC1!F74=10.Outflows-SC1!G74</t>
  </si>
  <si>
    <t>10.Outflows-SC1!E75*10.Outflows-SC1!F75=10.Outflows-SC1!G75</t>
  </si>
  <si>
    <t>10.Outflows-SC1!E76*10.Outflows-SC1!F76=10.Outflows-SC1!G76</t>
  </si>
  <si>
    <t>10.Outflows-SC1!E79*10.Outflows-SC1!F79=10.Outflows-SC1!G79</t>
  </si>
  <si>
    <t>10.Outflows-SC1!E81*10.Outflows-SC1!F81=10.Outflows-SC1!G81</t>
  </si>
  <si>
    <t>10.Outflows-SC1!E83*10.Outflows-SC1!F83=10.Outflows-SC1!G83</t>
  </si>
  <si>
    <t>10.Outflows-SC1!E84*10.Outflows-SC1!F84=10.Outflows-SC1!G84</t>
  </si>
  <si>
    <t>10.Outflows-SC1!E86*10.Outflows-SC1!F86=10.Outflows-SC1!G86</t>
  </si>
  <si>
    <t>10.Outflows-SC1!E87*10.Outflows-SC1!F87=10.Outflows-SC1!G87</t>
  </si>
  <si>
    <t>10.Outflows-SC1!E88*10.Outflows-SC1!F88=10.Outflows-SC1!G88</t>
  </si>
  <si>
    <t>10.Outflows-SC1!E89*10.Outflows-SC1!F89=10.Outflows-SC1!G89</t>
  </si>
  <si>
    <t>10.Outflows-SC1!E90*10.Outflows-SC1!F90=10.Outflows-SC1!G90</t>
  </si>
  <si>
    <t>10.Outflows-SC1!E93*10.Outflows-SC1!F93=10.Outflows-SC1!G93</t>
  </si>
  <si>
    <t>S12.DP02=S12.DP03+S12.DP04</t>
  </si>
  <si>
    <t>12.LCR calculation-SC1!C9=12.LCR calculation-SC1!C10+12.LCR calculation-SC1!C11</t>
  </si>
  <si>
    <t>12.LCR calculation-SC1!C24=SUM12.LCR calculation-SC1!C16:C23</t>
  </si>
  <si>
    <t>12.LCR calculation-SC1!C30=SUM12.LCR calculation-SC1!C26:C29</t>
  </si>
  <si>
    <t>13. HQLA-SC2!G22=SUM13. HQLA-SC2!G10:G13+SUM13. HQLA-SC2!G15:G18+SUM13. HQLA-SC2!G20:G21</t>
  </si>
  <si>
    <t>13. HQLA-SC2!G30=SUM13. HQLA-SC2!G25:G29</t>
  </si>
  <si>
    <t>13. HQLA-SC2!G34=SUM13. HQLA-SC2!G32:G33</t>
  </si>
  <si>
    <t>13. HQLA-SC2!E10*13. HQLA-SC2!F10=13. HQLA-SC2!G10</t>
  </si>
  <si>
    <t>13. HQLA-SC2!E11*13. HQLA-SC2!F11=13. HQLA-SC2!G11</t>
  </si>
  <si>
    <t>13. HQLA-SC2!E12*13. HQLA-SC2!F12=13. HQLA-SC2!G12</t>
  </si>
  <si>
    <t>13. HQLA-SC2!E13*13. HQLA-SC2!F13=13. HQLA-SC2!G13</t>
  </si>
  <si>
    <t>13. HQLA-SC2!E15*13. HQLA-SC2!F15=13. HQLA-SC2!G15</t>
  </si>
  <si>
    <t>13. HQLA-SC2!E16*13. HQLA-SC2!F16=13. HQLA-SC2!G16</t>
  </si>
  <si>
    <t>13. HQLA-SC2!E17*13. HQLA-SC2!F17=13. HQLA-SC2!G17</t>
  </si>
  <si>
    <t>13. HQLA-SC2!E18*13. HQLA-SC2!F18=13. HQLA-SC2!G18</t>
  </si>
  <si>
    <t>13. HQLA-SC2!E20*13. HQLA-SC2!F20=13. HQLA-SC2!G20</t>
  </si>
  <si>
    <t>13. HQLA-SC2!E21*13. HQLA-SC2!F21=13. HQLA-SC2!G21</t>
  </si>
  <si>
    <t>13. HQLA-SC2!E25*13. HQLA-SC2!F25=13. HQLA-SC2!G25</t>
  </si>
  <si>
    <t>13. HQLA-SC2!E26*13. HQLA-SC2!F26=13. HQLA-SC2!G26</t>
  </si>
  <si>
    <t>13. HQLA-SC2!E27*13. HQLA-SC2!F27=13. HQLA-SC2!G27</t>
  </si>
  <si>
    <t>13. HQLA-SC2!E28*13. HQLA-SC2!F28=13. HQLA-SC2!G28</t>
  </si>
  <si>
    <t>13. HQLA-SC2!E29*13. HQLA-SC2!F29=13. HQLA-SC2!G29</t>
  </si>
  <si>
    <t>13. HQLA-SC2!E32*13. HQLA-SC2!F32=13. HQLA-SC2!G32</t>
  </si>
  <si>
    <t>13. HQLA-SC2!E33*13. HQLA-SC2!F33=13. HQLA-SC2!G33</t>
  </si>
  <si>
    <t>13. HQLA-SC2!G38=13. HQLA-SC2!G22+13. HQLA-SC2!G30+13. HQLA-SC2!G34-13. HQLA-SC2!G36-13. HQLA-SC2!G37</t>
  </si>
  <si>
    <t>14.Outflows-SC2!G24=SUM14.Outflows-SC2!G9:G23</t>
  </si>
  <si>
    <t>14.Outflows-SC2!G56=SUM14.Outflows-SC2!G51:G55</t>
  </si>
  <si>
    <t>14.Outflows-SC2!G57=14.Outflows-SC2!G49+14.Outflows-SC2!G56</t>
  </si>
  <si>
    <t>14.Outflows-SC2!G68=SUM14.Outflows-SC2!G59:G67</t>
  </si>
  <si>
    <t>14.Outflows-SC2!G77=SUM14.Outflows-SC2!G70:G76</t>
  </si>
  <si>
    <t>14.Outflows-SC2!G91=SUM14.Outflows-SC2!G83:G90</t>
  </si>
  <si>
    <t>15.Inflows-SC2!G16=SUM15.Inflows-SC2!G10:G15</t>
  </si>
  <si>
    <t>15.Inflows-SC2!G19=15.Inflows-SC2!G18</t>
  </si>
  <si>
    <t>15.Inflows-SC2!G27=SUM15.Inflows-SC2!G21:G26</t>
  </si>
  <si>
    <t>15.Inflows-SC2!G31=SUM15.Inflows-SC2!G29:G30</t>
  </si>
  <si>
    <t>15.Inflows-SC2!G32=15.Inflows-SC2!G16+15.Inflows-SC2!G19+15.Inflows-SC2!G27+15.Inflows-SC2!G31</t>
  </si>
  <si>
    <t>13. HQLA-SC2!C10*13. HQLA-SC2!$D$9=13. HQLA-SC2!E10</t>
  </si>
  <si>
    <t>13. HQLA-SC2!C11*13. HQLA-SC2!$D$9=13. HQLA-SC2!E11</t>
  </si>
  <si>
    <t>13. HQLA-SC2!C12*13. HQLA-SC2!$D$9=13. HQLA-SC2!E12</t>
  </si>
  <si>
    <t>13. HQLA-SC2!C13*13. HQLA-SC2!$D$9=13. HQLA-SC2!E13</t>
  </si>
  <si>
    <t>13. HQLA-SC2!C15*13. HQLA-SC2!$D$9=13. HQLA-SC2!E15</t>
  </si>
  <si>
    <t>13. HQLA-SC2!C16*13. HQLA-SC2!$D$9=13. HQLA-SC2!E16</t>
  </si>
  <si>
    <t>13. HQLA-SC2!C17*13. HQLA-SC2!$D$9=13. HQLA-SC2!E17</t>
  </si>
  <si>
    <t>13. HQLA-SC2!C18*13. HQLA-SC2!$D$9=13. HQLA-SC2!E18</t>
  </si>
  <si>
    <t>13. HQLA-SC2!C20*13. HQLA-SC2!$D$9=13. HQLA-SC2!E20</t>
  </si>
  <si>
    <t>13. HQLA-SC2!C21*13. HQLA-SC2!$D$9=13. HQLA-SC2!E21</t>
  </si>
  <si>
    <t>13. HQLA-SC2!C25*13. HQLA-SC2!$D$9=13. HQLA-SC2!E25</t>
  </si>
  <si>
    <t>13. HQLA-SC2!C26*13. HQLA-SC2!$D$9=13. HQLA-SC2!E26</t>
  </si>
  <si>
    <t>13. HQLA-SC2!C27*13. HQLA-SC2!$D$9=13. HQLA-SC2!E27</t>
  </si>
  <si>
    <t>13. HQLA-SC2!C28*13. HQLA-SC2!$D$9=13. HQLA-SC2!E28</t>
  </si>
  <si>
    <t>13. HQLA-SC2!C29*13. HQLA-SC2!$D$9=13. HQLA-SC2!E29</t>
  </si>
  <si>
    <t>S14.DP84=SUM(S14.DP71:DP83)</t>
  </si>
  <si>
    <t>14.Outflows-SC2!C9*14.Outflows-SC2!$D$8=14.Outflows-SC2!E9</t>
  </si>
  <si>
    <t>14.Outflows-SC2!C11*14.Outflows-SC2!$D$8=14.Outflows-SC2!E11</t>
  </si>
  <si>
    <t>14.Outflows-SC2!C12*14.Outflows-SC2!$D$8=14.Outflows-SC2!E12</t>
  </si>
  <si>
    <t>14.Outflows-SC2!C13*14.Outflows-SC2!$D$8=14.Outflows-SC2!E13</t>
  </si>
  <si>
    <t>14.Outflows-SC2!C14*14.Outflows-SC2!$D$8=14.Outflows-SC2!E14</t>
  </si>
  <si>
    <t>14.Outflows-SC2!C15*14.Outflows-SC2!$D$8=14.Outflows-SC2!E15</t>
  </si>
  <si>
    <t>14.Outflows-SC2!C16*14.Outflows-SC2!$D$8=14.Outflows-SC2!E16</t>
  </si>
  <si>
    <t>14.Outflows-SC2!C18*14.Outflows-SC2!$D$8=14.Outflows-SC2!E18</t>
  </si>
  <si>
    <t>14.Outflows-SC2!C19*14.Outflows-SC2!$D$8=14.Outflows-SC2!E19</t>
  </si>
  <si>
    <t>14.Outflows-SC2!C20*14.Outflows-SC2!$D$8=14.Outflows-SC2!E20</t>
  </si>
  <si>
    <t>14.Outflows-SC2!C21*14.Outflows-SC2!$D$8=14.Outflows-SC2!E21</t>
  </si>
  <si>
    <t>14.Outflows-SC2!C22*14.Outflows-SC2!$D$8=14.Outflows-SC2!E22</t>
  </si>
  <si>
    <t>14.Outflows-SC2!C23*14.Outflows-SC2!$D$8=14.Outflows-SC2!E23</t>
  </si>
  <si>
    <t>14.Outflows-SC2!C28*14.Outflows-SC2!$D$8=14.Outflows-SC2!E28</t>
  </si>
  <si>
    <t>14.Outflows-SC2!C29*14.Outflows-SC2!$D$8=14.Outflows-SC2!E29</t>
  </si>
  <si>
    <t>14.Outflows-SC2!C30*14.Outflows-SC2!$D$8=14.Outflows-SC2!E30</t>
  </si>
  <si>
    <t>14.Outflows-SC2!C31*14.Outflows-SC2!$D$8=14.Outflows-SC2!E31</t>
  </si>
  <si>
    <t>14.Outflows-SC2!C32*14.Outflows-SC2!$D$8=14.Outflows-SC2!E32</t>
  </si>
  <si>
    <t>14.Outflows-SC2!C33*14.Outflows-SC2!$D$8=14.Outflows-SC2!E33</t>
  </si>
  <si>
    <t>14.Outflows-SC2!C35*14.Outflows-SC2!$D$8=14.Outflows-SC2!E35</t>
  </si>
  <si>
    <t>14.Outflows-SC2!C36*14.Outflows-SC2!$D$8=14.Outflows-SC2!E36</t>
  </si>
  <si>
    <t>14.Outflows-SC2!C37*14.Outflows-SC2!$D$8=14.Outflows-SC2!E37</t>
  </si>
  <si>
    <t>14.Outflows-SC2!C38*14.Outflows-SC2!$D$8=14.Outflows-SC2!E38</t>
  </si>
  <si>
    <t>14.Outflows-SC2!C39*14.Outflows-SC2!$D$8=14.Outflows-SC2!E39</t>
  </si>
  <si>
    <t>14.Outflows-SC2!C40*14.Outflows-SC2!$D$8=14.Outflows-SC2!E40</t>
  </si>
  <si>
    <t>14.Outflows-SC2!C41*14.Outflows-SC2!$D$8=14.Outflows-SC2!E41</t>
  </si>
  <si>
    <t>14.Outflows-SC2!C43*14.Outflows-SC2!$D$8=14.Outflows-SC2!E43</t>
  </si>
  <si>
    <t>14.Outflows-SC2!C44*14.Outflows-SC2!$D$8=14.Outflows-SC2!E44</t>
  </si>
  <si>
    <t>14.Outflows-SC2!C46*14.Outflows-SC2!$D$8=14.Outflows-SC2!E46</t>
  </si>
  <si>
    <t>14.Outflows-SC2!C47*14.Outflows-SC2!$D$8=14.Outflows-SC2!E47</t>
  </si>
  <si>
    <t>14.Outflows-SC2!C48*14.Outflows-SC2!$D$8=14.Outflows-SC2!E48</t>
  </si>
  <si>
    <t>14.Outflows-SC2!E49=SUM14.Outflows-SC2!E28:E48</t>
  </si>
  <si>
    <t>14.Outflows-SC2!C51*14.Outflows-SC2!$D$8=14.Outflows-SC2!E51</t>
  </si>
  <si>
    <t>14.Outflows-SC2!C52*14.Outflows-SC2!$D$8=14.Outflows-SC2!E52</t>
  </si>
  <si>
    <t>14.Outflows-SC2!C53*14.Outflows-SC2!$D$8=14.Outflows-SC2!E53</t>
  </si>
  <si>
    <t>14.Outflows-SC2!C54*14.Outflows-SC2!$D$8=14.Outflows-SC2!E54</t>
  </si>
  <si>
    <t>14.Outflows-SC2!C55*14.Outflows-SC2!$D$8=14.Outflows-SC2!E55</t>
  </si>
  <si>
    <t>14.Outflows-SC2!C59*14.Outflows-SC2!$D$8=14.Outflows-SC2!E59</t>
  </si>
  <si>
    <t>14.Outflows-SC2!C60*14.Outflows-SC2!$D$8=14.Outflows-SC2!E60</t>
  </si>
  <si>
    <t>14.Outflows-SC2!C61*14.Outflows-SC2!$D$8=14.Outflows-SC2!E61</t>
  </si>
  <si>
    <t>14.Outflows-SC2!C62*14.Outflows-SC2!$D$8=14.Outflows-SC2!E62</t>
  </si>
  <si>
    <t>14.Outflows-SC2!C63*14.Outflows-SC2!$D$8=14.Outflows-SC2!E63</t>
  </si>
  <si>
    <t>14.Outflows-SC2!C64*14.Outflows-SC2!$D$8=14.Outflows-SC2!E64</t>
  </si>
  <si>
    <t>14.Outflows-SC2!C65*14.Outflows-SC2!$D$8=14.Outflows-SC2!E65</t>
  </si>
  <si>
    <t>14.Outflows-SC2!C66*14.Outflows-SC2!$D$8=14.Outflows-SC2!E66</t>
  </si>
  <si>
    <t>14.Outflows-SC2!C67*14.Outflows-SC2!$D$8=14.Outflows-SC2!E67</t>
  </si>
  <si>
    <t>14.Outflows-SC2!C70*14.Outflows-SC2!$D$8=14.Outflows-SC2!E70</t>
  </si>
  <si>
    <t>14.Outflows-SC2!C71*14.Outflows-SC2!$D$8=14.Outflows-SC2!E71</t>
  </si>
  <si>
    <t>14.Outflows-SC2!C72*14.Outflows-SC2!$D$8=14.Outflows-SC2!E72</t>
  </si>
  <si>
    <t>14.Outflows-SC2!C73*14.Outflows-SC2!$D$8=14.Outflows-SC2!E73</t>
  </si>
  <si>
    <t>14.Outflows-SC2!C74*14.Outflows-SC2!$D$8=14.Outflows-SC2!E74</t>
  </si>
  <si>
    <t>14.Outflows-SC2!C75*14.Outflows-SC2!$D$8=14.Outflows-SC2!E75</t>
  </si>
  <si>
    <t>14.Outflows-SC2!C76*14.Outflows-SC2!$D$8=14.Outflows-SC2!E76</t>
  </si>
  <si>
    <t>14.Outflows-SC2!C79*14.Outflows-SC2!$D$8=14.Outflows-SC2!E79</t>
  </si>
  <si>
    <t>14.Outflows-SC2!C81*14.Outflows-SC2!$D$8=14.Outflows-SC2!E81</t>
  </si>
  <si>
    <t>14.Outflows-SC2!C83*14.Outflows-SC2!$D$8=14.Outflows-SC2!E83</t>
  </si>
  <si>
    <t>14.Outflows-SC2!C84*14.Outflows-SC2!$D$8=14.Outflows-SC2!E84</t>
  </si>
  <si>
    <t>14.Outflows-SC2!C86*14.Outflows-SC2!$D$8=14.Outflows-SC2!E86</t>
  </si>
  <si>
    <t>14.Outflows-SC2!C87*14.Outflows-SC2!$D$8=14.Outflows-SC2!E87</t>
  </si>
  <si>
    <t>14.Outflows-SC2!C88*14.Outflows-SC2!$D$8=14.Outflows-SC2!E88</t>
  </si>
  <si>
    <t>14.Outflows-SC2!C89*14.Outflows-SC2!$D$8=14.Outflows-SC2!E89</t>
  </si>
  <si>
    <t>14.Outflows-SC2!C90*14.Outflows-SC2!$D$8=14.Outflows-SC2!E90</t>
  </si>
  <si>
    <t>14.Outflows-SC2!C93*14.Outflows-SC2!$D$8=14.Outflows-SC2!E93</t>
  </si>
  <si>
    <t>14.Outflows-SC2!E94=14.Outflows-SC2!E24+14.Outflows-SC2!E57+14.Outflows-SC2!E68+14.Outflows-SC2!E77+14.Outflows-SC2!E79+14.Outflows-SC2!E81+14.Outflows-SC2!E91+14.Outflows-SC2!E93</t>
  </si>
  <si>
    <t>15.Inflows-S2!E16=SUM15.Inflows-S2!E10:E15</t>
  </si>
  <si>
    <t>15.Inflows-S2!E19=15.Inflows-S2!E18</t>
  </si>
  <si>
    <t>15.Inflows-S2!E27=SUM15.Inflows-S2!E21:E26</t>
  </si>
  <si>
    <t>15.Inflows-S2!E31=SUM15.Inflows-S2!E29:E30</t>
  </si>
  <si>
    <t>15.Inflows-S2!E32=15.Inflows-S2!E16+15.Inflows-S2!E19+15.Inflows-S2!E27+15.Inflows-S2!E31</t>
  </si>
  <si>
    <t>15.Inflows-SC2!E10*15.Inflows-SC2!F10=15.Inflows-SC2!G10</t>
  </si>
  <si>
    <t>15.Inflows-SC2!E11*15.Inflows-SC2!F11=15.Inflows-SC2!G11</t>
  </si>
  <si>
    <t>15.Inflows-SC2!E12*15.Inflows-SC2!F12=15.Inflows-SC2!G12</t>
  </si>
  <si>
    <t>15.Inflows-SC2!E13*15.Inflows-SC2!F13=15.Inflows-SC2!G13</t>
  </si>
  <si>
    <t>15.Inflows-SC2!E14*15.Inflows-SC2!F14=15.Inflows-SC2!G14</t>
  </si>
  <si>
    <t>15.Inflows-SC2!E15*15.Inflows-SC2!F15=15.Inflows-SC2!G15</t>
  </si>
  <si>
    <t>15.Inflows-SC2!E18*15.Inflows-SC2!F18=15.Inflows-SC2!G18</t>
  </si>
  <si>
    <t>15.Inflows-SC2!E21*15.Inflows-SC2!F21=15.Inflows-SC2!G21</t>
  </si>
  <si>
    <t>15.Inflows-SC2!E22*15.Inflows-SC2!F22=15.Inflows-SC2!G22</t>
  </si>
  <si>
    <t>15.Inflows-SC2!E23*15.Inflows-SC2!F23=15.Inflows-SC2!G23</t>
  </si>
  <si>
    <t>15.Inflows-SC2!E24*15.Inflows-SC2!F24=15.Inflows-SC2!G24</t>
  </si>
  <si>
    <t>15.Inflows-SC2!E25*15.Inflows-SC2!F25=15.Inflows-SC2!G25</t>
  </si>
  <si>
    <t>15.Inflows-SC2!E26*15.Inflows-SC2!F26=15.Inflows-SC2!G26</t>
  </si>
  <si>
    <t>15.Inflows-SC2!E29*15.Inflows-SC2!F29=15.Inflows-SC2!G29</t>
  </si>
  <si>
    <t>15.Inflows-SC2!E30*15.Inflows-SC2!F30=15.Inflows-SC2!G30</t>
  </si>
  <si>
    <t>15.Inflows-S2!C10*15.Inflows-S2!$D$8=15.Inflows-S2!E10</t>
  </si>
  <si>
    <t>15.Inflows-S2!C11*15.Inflows-S2!$D$8=15.Inflows-S2!E11</t>
  </si>
  <si>
    <t>15.Inflows-S2!C12*15.Inflows-S2!$D$8=15.Inflows-S2!E12</t>
  </si>
  <si>
    <t>15.Inflows-S2!C13*15.Inflows-S2!$D$8=15.Inflows-S2!E13</t>
  </si>
  <si>
    <t>15.Inflows-S2!C14*15.Inflows-S2!$D$8=15.Inflows-S2!E14</t>
  </si>
  <si>
    <t>15.Inflows-S2!C15*15.Inflows-S2!$D$8=15.Inflows-S2!E15</t>
  </si>
  <si>
    <t>15.Inflows-S2!C18*15.Inflows-S2!$D$8=15.Inflows-S2!E18</t>
  </si>
  <si>
    <t>15.Inflows-S2!C21*15.Inflows-S2!$D$8=15.Inflows-S2!E21</t>
  </si>
  <si>
    <t>15.Inflows-S2!C22*15.Inflows-S2!$D$8=15.Inflows-S2!E22</t>
  </si>
  <si>
    <t>15.Inflows-S2!C23*15.Inflows-S2!$D$8=15.Inflows-S2!E23</t>
  </si>
  <si>
    <t>15.Inflows-S2!C24*15.Inflows-S2!$D$8=15.Inflows-S2!E24</t>
  </si>
  <si>
    <t>15.Inflows-S2!C25*15.Inflows-S2!$D$8=15.Inflows-S2!E25</t>
  </si>
  <si>
    <t>15.Inflows-S2!C26*15.Inflows-S2!$D$8=15.Inflows-S2!E26</t>
  </si>
  <si>
    <t>15.Inflows-S2!C29*15.Inflows-S2!$D$8=15.Inflows-S2!E29</t>
  </si>
  <si>
    <t>15.Inflows-S2!C30*15.Inflows-S2!$D$8=15.Inflows-S2!E30</t>
  </si>
  <si>
    <t>16.LCR calculation-SC2!C9=16.LCR calculation-SC2!C10+16.LCR calculation-SC2!C11</t>
  </si>
  <si>
    <t>16.LCR calculation-SC2!C14=16.LCR calculation-SC2!C8+16.LCR calculation-SC2!C9-16.LCR calculation-SC2!C12-16.LCR calculation-SC2!C13</t>
  </si>
  <si>
    <t>16.LCR calculation-SC2!C16=14.Outflows-SC2!G24</t>
  </si>
  <si>
    <t>16.LCR calculation-SC2!C17=14.Outflows-SC2!G57</t>
  </si>
  <si>
    <t>16.LCR calculation-SC2!C18=14.Outflows-SC2!G68</t>
  </si>
  <si>
    <t>16.LCR calculation-SC2!C19=14.Outflows-SC2!G77</t>
  </si>
  <si>
    <t>16.LCR calculation-SC2!C20=14.Outflows-SC2!G79</t>
  </si>
  <si>
    <t>16.LCR calculation-SC2!C21=14.Outflows-SC2!G81</t>
  </si>
  <si>
    <t>16.LCR calculation-SC2!C22=14.Outflows-SC2!G91</t>
  </si>
  <si>
    <t>16.LCR calculation-SC2!C23=14.Outflows-SC2!G93</t>
  </si>
  <si>
    <t>16.LCR calculation-SC2!C24=SUM16.LCR calculation-SC2!C16:C23</t>
  </si>
  <si>
    <t>16.LCR calculation-SC2!C26=15.Inflows-SC2!G16</t>
  </si>
  <si>
    <t>16.LCR calculation-SC2!C27=15.Inflows-SC2!G19</t>
  </si>
  <si>
    <t>16.LCR calculation-SC2!C28=15.Inflows-SC2!G27</t>
  </si>
  <si>
    <t>16.LCR calculation-SC2!C29=15.Inflows-SC2!G31</t>
  </si>
  <si>
    <t>16.LCR calculation-SC2!C30=SUM16.LCR calculation-SC2!C26:C29</t>
  </si>
  <si>
    <t>LCR (all currencies in aggregate)</t>
  </si>
  <si>
    <t>9.HQLA-SC1!E34=SUM9.HQLA-SC1!E32:E33</t>
  </si>
  <si>
    <t>S13.DP09*1=S13.DP29</t>
  </si>
  <si>
    <t xml:space="preserve"> S13.DP11=SUM( S13.DP01:DP04)+SUM( S13.DP05:DP08)+SUM( S13.DP09:DP10)</t>
  </si>
  <si>
    <t xml:space="preserve"> S13.DP19* 0.5= S13.DP39</t>
  </si>
  <si>
    <t>S13.DP43=S13.DP31+S13.DP37+S13.DP40-S13.DP41-S13.DP42</t>
  </si>
  <si>
    <t>S13.DP52*S13.DP64=S13.DP09</t>
  </si>
  <si>
    <t>S13.DP54=SUM(S13.DP44:DP47)+SUM(S13.DP48:DP51)+SUM(S13.DP52:DP53)</t>
  </si>
  <si>
    <t>13. HQLA-SC2!C22=SUM13. HQLA-SC2!C10:C13+SUM13. HQLA-SC2!C15:C18+SUM13. HQLA-SC2!C20:C21</t>
  </si>
  <si>
    <t>S13.DP60=SUM(S13.DP55:DP59)</t>
  </si>
  <si>
    <t>13. HQLA-SC2!C30=SUM13. HQLA-SC2!C25:C29</t>
  </si>
  <si>
    <t>13. HQLA-SC2!C32*13. HQLA-SC2!$D$9=13. HQLA-SC2!E32</t>
  </si>
  <si>
    <t>13. HQLA-SC2!C33*13. HQLA-SC2!$D$9=13. HQLA-SC2!E33</t>
  </si>
  <si>
    <t>10.Outflows-SC1!E16*10.Outflows-SC1!F16=10.Outflows-SC1!G16</t>
  </si>
  <si>
    <t>S10.DP84=SUM(S10.DP71:DP83)</t>
  </si>
  <si>
    <t>10.Outflows-SC1!E36*10.Outflows-SC1!F36=10.Outflows-SC1!G36</t>
  </si>
  <si>
    <t>10.Outflows-SC1!E46*10.Outflows-SC1!F46=10.Outflows-SC1!G46</t>
  </si>
  <si>
    <t>10.Outflows-SC1!G56=SUM(10.Outflows-SC1!G51:G55)</t>
  </si>
  <si>
    <t>10.Outflows-SC1!G57=10.Outflows-SC1!G49+10.Outflows-SC1!G56</t>
  </si>
  <si>
    <t>10.Outflows-SC1!G77=SUM(10.Outflows-SC1!G70:G76)</t>
  </si>
  <si>
    <t>10.Outflows-SC1!G94=10.Outflows-SC1!G24+10.Outflows-SC1!G57+10.Outflows-SC1!G68+10.Outflows-SC1!G77+10.Outflows-SC1!G79+10.Outflows-SC1!G81+10.Outflows-SC1!G91+10.Outflows-SC1!G93</t>
  </si>
  <si>
    <t>S10.DP168*S10.DP211=S11.DP28</t>
  </si>
  <si>
    <t>S10.DP209*S10.DP211=S11.DP69</t>
  </si>
  <si>
    <t>10.Outflows-SC1!E94=10.Outflows-SC1!E24+10.Outflows-SC1!E57+10.Outflows-SC1!C68+10.Outflows-SC1!E77+10.Outflows-SC1!E79+10.Outflows-SC1!E81+10.Outflows-SC1!E91+10.Outflows-SC1!E93</t>
  </si>
  <si>
    <t>14.Outflows-SC2!E9*14.Outflows-SC2!F9=14.Outflows-SC2!G9</t>
  </si>
  <si>
    <t>14.Outflows-SC2!E11*14.Outflows-SC2!F11=14.Outflows-SC2!G11</t>
  </si>
  <si>
    <t>14.Outflows-SC2!E12*14.Outflows-SC2!F12=14.Outflows-SC2!G12</t>
  </si>
  <si>
    <t>14.Outflows-SC2!E13*14.Outflows-SC2!F13=14.Outflows-SC2!G13</t>
  </si>
  <si>
    <t>14.Outflows-SC2!E14*14.Outflows-SC2!F14=14.Outflows-SC2!G14</t>
  </si>
  <si>
    <t>14.Outflows-SC2!E15*14.Outflows-SC2!F15=14.Outflows-SC2!G15</t>
  </si>
  <si>
    <t>14.Outflows-SC2!E16*14.Outflows-SC2!F16=14.Outflows-SC2!G16</t>
  </si>
  <si>
    <t>14.Outflows-SC2!E18*14.Outflows-SC2!F18=14.Outflows-SC2!G18</t>
  </si>
  <si>
    <t>14.Outflows-SC2!E19*14.Outflows-SC2!F19=14.Outflows-SC2!G19</t>
  </si>
  <si>
    <t>14.Outflows-SC2!E20*14.Outflows-SC2!F20=14.Outflows-SC2!G20</t>
  </si>
  <si>
    <t>14.Outflows-SC2!E21*14.Outflows-SC2!F21=14.Outflows-SC2!G21</t>
  </si>
  <si>
    <t>14.Outflows-SC2!E22*14.Outflows-SC2!F22=14.Outflows-SC2!G22</t>
  </si>
  <si>
    <t>14.Outflows-SC2!E23*14.Outflows-SC2!F23=14.Outflows-SC2!G23</t>
  </si>
  <si>
    <t>14.Outflows-SC2!E28*14.Outflows-SC2!F28=14.Outflows-SC2!G28</t>
  </si>
  <si>
    <t>14.Outflows-SC2!E29*14.Outflows-SC2!F29=14.Outflows-SC2!G29</t>
  </si>
  <si>
    <t>14.Outflows-SC2!E30*14.Outflows-SC2!F30=14.Outflows-SC2!G30</t>
  </si>
  <si>
    <t>14.Outflows-SC2!E31*14.Outflows-SC2!F31=14.Outflows-SC2!G31</t>
  </si>
  <si>
    <t>14.Outflows-SC2!E32*14.Outflows-SC2!F32=14.Outflows-SC2!G32</t>
  </si>
  <si>
    <t>14.Outflows-SC2!E33*14.Outflows-SC2!F33=14.Outflows-SC2!G33</t>
  </si>
  <si>
    <t>14.Outflows-SC2!E35*14.Outflows-SC2!F35=14.Outflows-SC2!G35</t>
  </si>
  <si>
    <t>14.Outflows-SC2!E36*14.Outflows-SC2!F36=14.Outflows-SC2!G36</t>
  </si>
  <si>
    <t>14.Outflows-SC2!E37*14.Outflows-SC2!F37=14.Outflows-SC2!G37</t>
  </si>
  <si>
    <t>14.Outflows-SC2!E38*14.Outflows-SC2!F38=14.Outflows-SC2!G38</t>
  </si>
  <si>
    <t>14.Outflows-SC2!E39*14.Outflows-SC2!F39=14.Outflows-SC2!G39</t>
  </si>
  <si>
    <t>14.Outflows-SC2!E40*14.Outflows-SC2!F40=14.Outflows-SC2!G40</t>
  </si>
  <si>
    <t>14.Outflows-SC2!E41*14.Outflows-SC2!F41=14.Outflows-SC2!G41</t>
  </si>
  <si>
    <t>14.Outflows-SC2!E43*14.Outflows-SC2!F43=14.Outflows-SC2!G43</t>
  </si>
  <si>
    <t>14.Outflows-SC2!E44*14.Outflows-SC2!F44=14.Outflows-SC2!G44</t>
  </si>
  <si>
    <t>14.Outflows-SC2!E46*14.Outflows-SC2!F46=14.Outflows-SC2!G46</t>
  </si>
  <si>
    <t>14.Outflows-SC2!E47*14.Outflows-SC2!F47=14.Outflows-SC2!G47</t>
  </si>
  <si>
    <t>14.Outflows-SC2!E48*14.Outflows-SC2!F48=14.Outflows-SC2!G48</t>
  </si>
  <si>
    <t>14.Outflows-SC2!E51*14.Outflows-SC2!F51=14.Outflows-SC2!G51</t>
  </si>
  <si>
    <t>14.Outflows-SC2!E52*14.Outflows-SC2!F52=14.Outflows-SC2!G52</t>
  </si>
  <si>
    <t>14.Outflows-SC2!E53*14.Outflows-SC2!F53=14.Outflows-SC2!G53</t>
  </si>
  <si>
    <t>14.Outflows-SC2!E54*14.Outflows-SC2!F54=14.Outflows-SC2!G54</t>
  </si>
  <si>
    <t>14.Outflows-SC2!E55*14.Outflows-SC2!F55=14.Outflows-SC2!G55</t>
  </si>
  <si>
    <t>14.Outflows-SC2!E59*14.Outflows-SC2!F59=14.Outflows-SC2!G59</t>
  </si>
  <si>
    <t>14.Outflows-SC2!E60*14.Outflows-SC2!F60=14.Outflows-SC2!G60</t>
  </si>
  <si>
    <t>14.Outflows-SC2!E61*14.Outflows-SC2!F61=14.Outflows-SC2!G61</t>
  </si>
  <si>
    <t>14.Outflows-SC2!E62*14.Outflows-SC2!F62=14.Outflows-SC2!G62</t>
  </si>
  <si>
    <t>14.Outflows-SC2!E63*14.Outflows-SC2!F63=14.Outflows-SC2!G63</t>
  </si>
  <si>
    <t>14.Outflows-SC2!E64*14.Outflows-SC2!F64=14.Outflows-SC2!G64</t>
  </si>
  <si>
    <t>14.Outflows-SC2!E65*14.Outflows-SC2!F65=14.Outflows-SC2!G65</t>
  </si>
  <si>
    <t>14.Outflows-SC2!E66*14.Outflows-SC2!F66=14.Outflows-SC2!G66</t>
  </si>
  <si>
    <t>14.Outflows-SC2!E67*14.Outflows-SC2!F67=14.Outflows-SC2!G67</t>
  </si>
  <si>
    <t>14.Outflows-SC2!E70*14.Outflows-SC2!F70=14.Outflows-SC2!G70</t>
  </si>
  <si>
    <t>14.Outflows-SC2!E71*14.Outflows-SC2!F71=14.Outflows-SC2!G71</t>
  </si>
  <si>
    <t>14.Outflows-SC2!E72*14.Outflows-SC2!F72=14.Outflows-SC2!G72</t>
  </si>
  <si>
    <t>14.Outflows-SC2!E73*14.Outflows-SC2!F73=14.Outflows-SC2!G73</t>
  </si>
  <si>
    <t>14.Outflows-SC2!E74*14.Outflows-SC2!F74=14.Outflows-SC2!G74</t>
  </si>
  <si>
    <t>14.Outflows-SC2!E75*14.Outflows-SC2!F75=14.Outflows-SC2!G75</t>
  </si>
  <si>
    <t>14.Outflows-SC2!E76*14.Outflows-SC2!F76=14.Outflows-SC2!G76</t>
  </si>
  <si>
    <t>14.Outflows-SC2!E79*14.Outflows-SC2!F79=14.Outflows-SC2!G79</t>
  </si>
  <si>
    <t>14.Outflows-SC2!E81*14.Outflows-SC2!F81=14.Outflows-SC2!G81</t>
  </si>
  <si>
    <t>14.Outflows-SC2!E83*14.Outflows-SC2!F83=14.Outflows-SC2!G83</t>
  </si>
  <si>
    <t>14.Outflows-SC2!E84*14.Outflows-SC2!F84=14.Outflows-SC2!G84</t>
  </si>
  <si>
    <t>14.Outflows-SC2!E86*14.Outflows-SC2!F86=14.Outflows-SC2!G86</t>
  </si>
  <si>
    <t>14.Outflows-SC2!E87*14.Outflows-SC2!F87=14.Outflows-SC2!G87</t>
  </si>
  <si>
    <t>14.Outflows-SC2!E88*14.Outflows-SC2!F88=14.Outflows-SC2!G88</t>
  </si>
  <si>
    <t>14.Outflows-SC2!E89*14.Outflows-SC2!F89=14.Outflows-SC2!G89</t>
  </si>
  <si>
    <t>14.Outflows-SC2!E90*14.Outflows-SC2!F90=14.Outflows-SC2!G90</t>
  </si>
  <si>
    <t>S14.DP103=SUM(S14.DP85:DP102)</t>
  </si>
  <si>
    <t>14.Outflows-SC2!G49=SUM14.Outflows-SC2!G28:G48</t>
  </si>
  <si>
    <t>S14.DP110=S14.DP103+S14.DP109</t>
  </si>
  <si>
    <t>S14.DP140=S14.DP84+S14.DP110+S14.DP120+S14.DP128+S14.DP129+S14.DP130+S14.DP138+S14.DP139</t>
  </si>
  <si>
    <t>S14.DP150*S14.DP211=S11.DP10</t>
  </si>
  <si>
    <t>14.Outflows-SC2!E24=SUM14.Outflows-SC2!E9:E23</t>
  </si>
  <si>
    <t>S14.DP168*S14.DP211=S11.DP28</t>
  </si>
  <si>
    <t>S14.DP209*S14.DP211=S11.DP69</t>
  </si>
  <si>
    <t>S14.DP70=S14.DP14+S14.DP40+S14.DP50+S14.DP58+S14.DP59+S14.DP60+S14.DP68+S14.DP69</t>
  </si>
  <si>
    <t>11.Inflows-SC1!C21*11.Inflows-SC1!$D$8=11.Inflows-SC1!E21</t>
  </si>
  <si>
    <t>S04.DP22=S04.DP16-MIN(S04.DP21*S04.DP16)</t>
  </si>
  <si>
    <t>S08.DP22=S08.DP16-MIN(S08.DP21*S08.DP16)</t>
  </si>
  <si>
    <t>8.LCR calculation-TTD!C33=IFERROR(8.LCR calculation-TTD!C14/8.LCR calculation-TTD!C31,0)</t>
  </si>
  <si>
    <t>4.LCR calculation!C33=IFERROR(4.LCR calculation!C14/4.LCR calculation!C31,0</t>
  </si>
  <si>
    <t>S12.DP22=S12.DP16-MIN(S12.DP21*S12.DP16)</t>
  </si>
  <si>
    <t>12.LCR calculation-SC1!C33=IFERROR12.LCR calculation-SC1!C14/12.LCR calculation-SC1!C31,0</t>
  </si>
  <si>
    <t>S16.DP22=S16.DP16-MIN(S16.DP21*S16.DP16)</t>
  </si>
  <si>
    <t>1.HQLA!C10*1.HQLA!D10=1.HQLA!E10</t>
  </si>
  <si>
    <t>1.HQLA!C11*1.HQLA!D11=1.HQLA!E11</t>
  </si>
  <si>
    <t>1.HQLA!C12*1.HQLA!D12=1.HQLA!E12</t>
  </si>
  <si>
    <t>1.HQLA!C13*1.HQLA!D13=1.HQLA!E13</t>
  </si>
  <si>
    <t>1.HQLA!C15*1.HQLA!D15=1.HQLA!E15</t>
  </si>
  <si>
    <t>1.HQLA!C16*1.HQLA!D16=1.HQLA!E16</t>
  </si>
  <si>
    <t>1.HQLA!C17*1.HQLA!D17=1.HQLA!E17</t>
  </si>
  <si>
    <t>1.HQLA!C18*1.HQLA!D18=1.HQLA!E18</t>
  </si>
  <si>
    <t>1.HQLA!C20*1.HQLA!D20=1.HQLA!E20</t>
  </si>
  <si>
    <t>1.HQLA!C21*1.HQLA!D21=1.HQLA!E21</t>
  </si>
  <si>
    <t>1.HQLA!C22=SUM(1.HQLA!C10:C13)+SUM(1.HQLA!C15:C18)+SUM(1.HQLA!C20:C21)</t>
  </si>
  <si>
    <t>1.HQLA!C25*1.HQLA!D25=1.HQLA!E25</t>
  </si>
  <si>
    <t>1.HQLA!C26*1.HQLA!D26=1.HQLA!E26</t>
  </si>
  <si>
    <t>1.HQLA!C27*1.HQLA!D27=1.HQLA!E27</t>
  </si>
  <si>
    <t>1.HQLA!C28*1.HQLA!D28=1.HQLA!E28</t>
  </si>
  <si>
    <t>1.HQLA!C29*1.HQLA!D29=1.HQLA!E29</t>
  </si>
  <si>
    <t>1.HQLA!C30=SUM(1.HQLA!C25:C29)</t>
  </si>
  <si>
    <t>1.HQLA!C32*1.HQLA!D32=1.HQLA!E32</t>
  </si>
  <si>
    <t>1.HQLA!C33*1.HQLA!D33=1.HQLA!E33</t>
  </si>
  <si>
    <t>1.HQLA!E22=SUM(1.HQLA!E10:E13)+SUM(1.HQLA!E15:E18)+SUM(1.HQLA!E20:E21)</t>
  </si>
  <si>
    <t>1.HQLA!E30=SUM(1.HQLA!E25:E29)</t>
  </si>
  <si>
    <t>1.HQLA!E34=SUM(1.HQLA!E32:E33)</t>
  </si>
  <si>
    <t>Summary Sheet</t>
  </si>
  <si>
    <t>16.LCR calculation-SC2!C31=16.LCR calculation-SC2!C24-MIN16.LCR calculation-SC2!C30,0.75*16.LCR calculation-SC2!C24</t>
  </si>
  <si>
    <t>2.Outflows!C9*2.Outflows!D9=2.Outflows!E9</t>
  </si>
  <si>
    <t>Summary LCR!C7=9.HQLA-SC1!G38</t>
  </si>
  <si>
    <t>5.HQLA-TTD!E36=MAX(5.HQLA-TTD!E34-15/85*(5.HQLA-TTD!E22+5.HQLA-TTD!E30),5.HQLA-TTD!E34-15/60*5.HQLA-TTD!E22,0)</t>
  </si>
  <si>
    <t>1.HQLA!E36=MAX(1.HQLA!E34-15/85*(1.HQLA!E22+1.HQLA!E30),1.HQLA!E34-(15/60*1.HQLA!E22),0)</t>
  </si>
  <si>
    <t>9.HQLA-SC1!G36=MAX(9.HQLA-SC1!G34-15/85*(9.HQLA-SC1!G22+9.HQLA-SC1!G30),9.HQLA-SC1!G34-15/60*9.HQLA-SC1!G22,0)</t>
  </si>
  <si>
    <t>13. HQLA-SC2!G36=MAX(13. HQLA-SC2!G34-15/85*(13. HQLA-SC2!G22+13. HQLA-SC2!G30),13. HQLA-SC2!G34-15/60*13. HQLA-SC2!G22,0)</t>
  </si>
  <si>
    <t>S01.DP41=MAX(S01.DP40-15/85*(S01.DP31+S01.DP37),S01.DP40-(15/60*S01.DP31),0)</t>
  </si>
  <si>
    <t>S05.DP41=MAX(S05.DP40-15/85*(S05.DP31+S05.DP37),S05.DP40-(15/60*S05.DP31),0)</t>
  </si>
  <si>
    <t>S09.DP41=MAX(S09.DP40-15/85*(S09.DP31+S09.DP37),S09.DP40-(15/60*S09.DP31),0)</t>
  </si>
  <si>
    <t>S13.DP41=MAX(S13.DP40-15/85*(S13.DP31+S13.DP37),S13.DP40-(15/60*S13.DP31),0)</t>
  </si>
  <si>
    <t>-</t>
  </si>
  <si>
    <t>BBDA</t>
  </si>
  <si>
    <t>January</t>
  </si>
  <si>
    <t>AMAL</t>
  </si>
  <si>
    <t>February</t>
  </si>
  <si>
    <t>AMAL_CONS</t>
  </si>
  <si>
    <t>March</t>
  </si>
  <si>
    <t>CFC</t>
  </si>
  <si>
    <t>April</t>
  </si>
  <si>
    <t>FCIB</t>
  </si>
  <si>
    <t>May</t>
  </si>
  <si>
    <t>CITI</t>
  </si>
  <si>
    <t>June</t>
  </si>
  <si>
    <t>CMBL</t>
  </si>
  <si>
    <t>July</t>
  </si>
  <si>
    <t>CMBL_CONS</t>
  </si>
  <si>
    <t>August</t>
  </si>
  <si>
    <t>DFL</t>
  </si>
  <si>
    <t>September</t>
  </si>
  <si>
    <t>FFL</t>
  </si>
  <si>
    <t>October</t>
  </si>
  <si>
    <t>FCB</t>
  </si>
  <si>
    <t>November</t>
  </si>
  <si>
    <t>FCB_CONS</t>
  </si>
  <si>
    <t>December</t>
  </si>
  <si>
    <t>FCMT</t>
  </si>
  <si>
    <t>FCB_HC</t>
  </si>
  <si>
    <t>FCTS</t>
  </si>
  <si>
    <t xml:space="preserve">Guardian Group Trust Limited </t>
  </si>
  <si>
    <t>GAM</t>
  </si>
  <si>
    <t>Island Finance Trinidad &amp; Tobago Limited</t>
  </si>
  <si>
    <t>ISFL</t>
  </si>
  <si>
    <t>Jamaica Money Market Brokers (T&amp;T) Limited</t>
  </si>
  <si>
    <t>JMMB_HC</t>
  </si>
  <si>
    <t>ICBL</t>
  </si>
  <si>
    <t>ICBL_CONS</t>
  </si>
  <si>
    <t>ITBM</t>
  </si>
  <si>
    <t>GFC</t>
  </si>
  <si>
    <t>TFL</t>
  </si>
  <si>
    <t>RBTT_CONS</t>
  </si>
  <si>
    <t>RBAM</t>
  </si>
  <si>
    <t>RMBF</t>
  </si>
  <si>
    <t>RBC Royal Bank (Trinidad &amp; Tobago) Limited</t>
  </si>
  <si>
    <t>RBTT</t>
  </si>
  <si>
    <t>RBC Trust (Trinidad &amp; Tobago) Limited</t>
  </si>
  <si>
    <t>RBT</t>
  </si>
  <si>
    <t>RBL</t>
  </si>
  <si>
    <t>RBL_CONS</t>
  </si>
  <si>
    <t>RFHL</t>
  </si>
  <si>
    <t>SITT</t>
  </si>
  <si>
    <t>BNS</t>
  </si>
  <si>
    <t>BNS_CONS</t>
  </si>
  <si>
    <t>For the Month Ended:</t>
  </si>
  <si>
    <t xml:space="preserve">Month </t>
  </si>
  <si>
    <t>Date Submitted:</t>
  </si>
  <si>
    <t>Type mm/dd/yyyy</t>
  </si>
  <si>
    <t>GENERAL INSTRUCTIONS</t>
  </si>
  <si>
    <t>Do not amend the structure/format.</t>
  </si>
  <si>
    <t>Do not remove the password protection.</t>
  </si>
  <si>
    <t>Do not manipulate the formulas.</t>
  </si>
  <si>
    <t xml:space="preserve">Complete Cover Page before submission. 
Institution, reporting month and date submitted must be populated. </t>
  </si>
  <si>
    <t>No blank cells.  All cells must be populated with zero where there is no data.</t>
  </si>
  <si>
    <t>Do not use text.</t>
  </si>
  <si>
    <t>Do not use symbols in cells (&lt;, &gt;, commas, full stops, apostrophe, tilde etc.).</t>
  </si>
  <si>
    <t xml:space="preserve">Ensure when links are broken the files are checked for text references which have to be deleted/amended (#Ref, FALSE! etc.) prior to submission. </t>
  </si>
  <si>
    <t>The file format should be Microsoft Excel with the extension ".xlsx".</t>
  </si>
  <si>
    <t>FILE NAMING FOR SUBMISSION</t>
  </si>
  <si>
    <t>Resubmissions must have the same file name structure as listed in 10 above.</t>
  </si>
  <si>
    <t>The file name structure above is applicable to monthly and quarterly submissions.</t>
  </si>
  <si>
    <t>CONVERTING TO .XLSX AND SAVING FOR SUBMISSION</t>
  </si>
  <si>
    <t xml:space="preserve">Select the "Convert to (.xlsx) and Save" button on the "VALIDATIONS" tab to save the final version for submission.  </t>
  </si>
  <si>
    <t>Follow the prompts to break all external links and save the return as .xlsx.</t>
  </si>
  <si>
    <t>Please ensure there are no validation errors on the "VALIDATIONS" tab after links are broken.</t>
  </si>
  <si>
    <t>Once the steps above are completed the submission can be uploaded into GoAnywhere.</t>
  </si>
  <si>
    <t xml:space="preserve">Name of Person Completing Form </t>
  </si>
  <si>
    <t xml:space="preserve">Signature of Person Completing Form </t>
  </si>
  <si>
    <t>(Block Letters)</t>
  </si>
  <si>
    <t xml:space="preserve">Name of Authorised Official </t>
  </si>
  <si>
    <t xml:space="preserve">Signature of Authorised Official </t>
  </si>
  <si>
    <t xml:space="preserve">Position/Office Held </t>
  </si>
  <si>
    <t>Date</t>
  </si>
  <si>
    <t>(Place Company Stamp)</t>
  </si>
  <si>
    <t>I hereby certify that data submitted in the e-copy submission are the exact values in the hard-copy return for this period.</t>
  </si>
  <si>
    <t>Date Check</t>
  </si>
  <si>
    <t>7.23/7.17</t>
  </si>
  <si>
    <t>14.Outflows-SC2!E93*14.Outflows-SC2!F93=14.Outflows-SC2!G93</t>
  </si>
  <si>
    <t>4.LCR calculation!C9=4.LCR calculation!C10+4.LCR calculation!C11</t>
  </si>
  <si>
    <t>4.LCR calculation!C8=1.HQLA!E22</t>
  </si>
  <si>
    <t>4.LCR calculation!C10=1.HQLA!E30</t>
  </si>
  <si>
    <t>4.LCR calculation!C11=1.HQLA!E34</t>
  </si>
  <si>
    <t>4.LCR calculation!C12=1.HQLA!E36</t>
  </si>
  <si>
    <t>4.LCR calculation!C13=1.HQLA!E37</t>
  </si>
  <si>
    <t>8.LCR calculation-TTD!C8=5.HQLA-TTD!E22</t>
  </si>
  <si>
    <t>8.LCR calculation-TTD!C10=5.HQLA-TTD!E30</t>
  </si>
  <si>
    <t>8.LCR calculation-TTD!C11=5.HQLA-TTD!E34</t>
  </si>
  <si>
    <t>8.LCR calculation-TTD!C12=5.HQLA-TTD!E36</t>
  </si>
  <si>
    <t>8.LCR calculation-TTD!C13=5.HQLA-TTD!E37</t>
  </si>
  <si>
    <t>16.LCR calculation-SC2!C8=13. HQLA-SC2!G22</t>
  </si>
  <si>
    <t>16.LCR calculation-SC2!C10=13. HQLA-SC2!G30</t>
  </si>
  <si>
    <t>16.LCR calculation-SC2!C11=13. HQLA-SC2!G34</t>
  </si>
  <si>
    <t>16.LCR calculation-SC2!C12=13. HQLA-SC2!G36</t>
  </si>
  <si>
    <t>16.LCR calculation-SC2!C13=13. HQLA-SC2!G37</t>
  </si>
  <si>
    <t>.AGG.HQLA.MVTT.1.111</t>
  </si>
  <si>
    <t>.AGG.HQLA.MVTT.1.112</t>
  </si>
  <si>
    <t>.AGG.HQLA.MVTT.1.113</t>
  </si>
  <si>
    <t>.AGG.HQLA.MVTT.1.114</t>
  </si>
  <si>
    <t>.AGG.HQLA.MVTT.1.1151</t>
  </si>
  <si>
    <t>.AGG.HQLA.MVTT.1.1152</t>
  </si>
  <si>
    <t>.AGG.HQLA.MVTT.1.1153</t>
  </si>
  <si>
    <t>.AGG.HQLA.MVTT.1.1154</t>
  </si>
  <si>
    <t>.AGG.HQLA.MVTT.1.1161</t>
  </si>
  <si>
    <t>.AGG.HQLA.MVTT.1.1162</t>
  </si>
  <si>
    <t>.AGG.HQLA.MVTT.1.117</t>
  </si>
  <si>
    <t>.AGG.HQLA.MVTT.2.1211</t>
  </si>
  <si>
    <t>.AGG.HQLA.MVTT.2.1212</t>
  </si>
  <si>
    <t>.AGG.HQLA.MVTT.2.1213</t>
  </si>
  <si>
    <t>.AGG.HQLA.MVTT.2.1214</t>
  </si>
  <si>
    <t>.AGG.HQLA.MVTT.2.122</t>
  </si>
  <si>
    <t>.AGG.HQLA.MVTT.2.123</t>
  </si>
  <si>
    <t>.AGG.HQLA.MVTT.3.131</t>
  </si>
  <si>
    <t>.AGG.HQLA.MVTT.3.132</t>
  </si>
  <si>
    <t>.AGG.HQLA.MVTT.3.133</t>
  </si>
  <si>
    <t>.AGG.HQLA.WATT.1.111</t>
  </si>
  <si>
    <t>.AGG.HQLA.WATT.1.112</t>
  </si>
  <si>
    <t>.AGG.HQLA.WATT.1.113</t>
  </si>
  <si>
    <t>.AGG.HQLA.WATT.1.114</t>
  </si>
  <si>
    <t>.AGG.HQLA.WATT.1.1151</t>
  </si>
  <si>
    <t>.AGG.HQLA.WATT.1.1152</t>
  </si>
  <si>
    <t>.AGG.HQLA.WATT.1.1153</t>
  </si>
  <si>
    <t>.AGG.HQLA.WATT.1.1154</t>
  </si>
  <si>
    <t>.AGG.HQLA.WATT.1.1161</t>
  </si>
  <si>
    <t>.AGG.HQLA.WATT.1.1162</t>
  </si>
  <si>
    <t>.AGG.HQLA.WATT.1.117</t>
  </si>
  <si>
    <t>.AGG.HQLA.WATT.2.1211</t>
  </si>
  <si>
    <t>.AGG.HQLA.WATT.2.1212</t>
  </si>
  <si>
    <t>.AGG.HQLA.WATT.2.1213</t>
  </si>
  <si>
    <t>.AGG.HQLA.WATT.2.1214</t>
  </si>
  <si>
    <t>.AGG.HQLA.WATT.2.122</t>
  </si>
  <si>
    <t>.AGG.HQLA.WATT.2.123</t>
  </si>
  <si>
    <t>.AGG.HQLA.WATT.3.131</t>
  </si>
  <si>
    <t>.AGG.HQLA.WATT.3.132</t>
  </si>
  <si>
    <t>.AGG.HQLA.WATT.3.133</t>
  </si>
  <si>
    <t>.AGG.HQLA.WATT.4.141</t>
  </si>
  <si>
    <t>.AGG.HQLA.WATT.4.142</t>
  </si>
  <si>
    <t>.AGG.HQLA.WATT.4.143</t>
  </si>
  <si>
    <t>.AGG.OUT.AMTT.1.211</t>
  </si>
  <si>
    <t>.AGG.OUT.AMTT.1.2121</t>
  </si>
  <si>
    <t>.AGG.OUT.AMTT.1.2122</t>
  </si>
  <si>
    <t>.AGG.OUT.AMTT.1.2123</t>
  </si>
  <si>
    <t>.AGG.OUT.AMTT.1.2124</t>
  </si>
  <si>
    <t>.AGG.OUT.AMTT.1.2125</t>
  </si>
  <si>
    <t>.AGG.OUT.AMTT.1.2126</t>
  </si>
  <si>
    <t>.AGG.OUT.AMTT.1.2131</t>
  </si>
  <si>
    <t>.AGG.OUT.AMTT.1.2132</t>
  </si>
  <si>
    <t>.AGG.OUT.AMTT.1.2133</t>
  </si>
  <si>
    <t>.AGG.OUT.AMTT.1.2134</t>
  </si>
  <si>
    <t>.AGG.OUT.AMTT.1.2135</t>
  </si>
  <si>
    <t>.AGG.OUT.AMTT.1.2136</t>
  </si>
  <si>
    <t>.AGG.OUT.AMTT.1.214</t>
  </si>
  <si>
    <t>.AGG.OUT.AMTT.2.2211</t>
  </si>
  <si>
    <t>.AGG.OUT.AMTT.2.2212</t>
  </si>
  <si>
    <t>.AGG.OUT.AMTT.2.2213</t>
  </si>
  <si>
    <t>.AGG.OUT.AMTT.2.2214</t>
  </si>
  <si>
    <t>.AGG.OUT.AMTT.2.2215</t>
  </si>
  <si>
    <t>.AGG.OUT.AMTT.2.2216</t>
  </si>
  <si>
    <t>.AGG.OUT.AMTT.2.2221</t>
  </si>
  <si>
    <t>.AGG.OUT.AMTT.2.2222</t>
  </si>
  <si>
    <t>.AGG.OUT.AMTT.2.2223</t>
  </si>
  <si>
    <t>.AGG.OUT.AMTT.2.2224</t>
  </si>
  <si>
    <t>.AGG.OUT.AMTT.2.2225</t>
  </si>
  <si>
    <t>.AGG.OUT.AMTT.2.2226</t>
  </si>
  <si>
    <t>.AGG.OUT.AMTT.2.223</t>
  </si>
  <si>
    <t>.AGG.OUT.AMTT.2.2241</t>
  </si>
  <si>
    <t>.AGG.OUT.AMTT.2.2242</t>
  </si>
  <si>
    <t>.AGG.OUT.AMTT.2.2251</t>
  </si>
  <si>
    <t>.AGG.OUT.AMTT.2.2252</t>
  </si>
  <si>
    <t>.AGG.OUT.AMTT.2.226</t>
  </si>
  <si>
    <t>.AGG.OUT.AMTT.2.227</t>
  </si>
  <si>
    <t>.AGG.OUT.AMTT.2.228</t>
  </si>
  <si>
    <t>.AGG.OUT.AMTT.2.229</t>
  </si>
  <si>
    <t>.AGG.OUT.AMTT.2.230</t>
  </si>
  <si>
    <t>.AGG.OUT.AMTT.2.231</t>
  </si>
  <si>
    <t>.AGG.OUT.AMTT.2.232</t>
  </si>
  <si>
    <t>.AGG.OUT.AMTT.2.233</t>
  </si>
  <si>
    <t>.AGG.OUT.AMTT.2.234</t>
  </si>
  <si>
    <t>.AGG.OUT.AMTT.3.231</t>
  </si>
  <si>
    <t>.AGG.OUT.AMTT.3.232</t>
  </si>
  <si>
    <t>.AGG.OUT.AMTT.3.233</t>
  </si>
  <si>
    <t>.AGG.OUT.AMTT.3.234</t>
  </si>
  <si>
    <t>.AGG.OUT.AMTT.3.235</t>
  </si>
  <si>
    <t>.AGG.OUT.AMTT.3.236</t>
  </si>
  <si>
    <t>.AGG.OUT.AMTT.3.237</t>
  </si>
  <si>
    <t>.AGG.OUT.AMTT.3.238</t>
  </si>
  <si>
    <t>.AGG.OUT.AMTT.3.239</t>
  </si>
  <si>
    <t>.AGG.OUT.AMTT.3.240</t>
  </si>
  <si>
    <t>.AGG.OUT.AMTT.4.241</t>
  </si>
  <si>
    <t>.AGG.OUT.AMTT.4.242</t>
  </si>
  <si>
    <t>.AGG.OUT.AMTT.4.243</t>
  </si>
  <si>
    <t>.AGG.OUT.AMTT.4.244</t>
  </si>
  <si>
    <t>.AGG.OUT.AMTT.4.245</t>
  </si>
  <si>
    <t>.AGG.OUT.AMTT.4.246</t>
  </si>
  <si>
    <t>.AGG.OUT.AMTT.4.247</t>
  </si>
  <si>
    <t>.AGG.OUT.AMTT.4.248</t>
  </si>
  <si>
    <t>.AGG.OUT.AMTT.5.251</t>
  </si>
  <si>
    <t>.AGG.OUT.AMTT.6.261</t>
  </si>
  <si>
    <t>.AGG.OUT.AMTT.7.271</t>
  </si>
  <si>
    <t>.AGG.OUT.AMTT.7.272</t>
  </si>
  <si>
    <t>.AGG.OUT.AMTT.7.2731</t>
  </si>
  <si>
    <t>.AGG.OUT.AMTT.7.2732</t>
  </si>
  <si>
    <t>.AGG.OUT.AMTT.7.2733</t>
  </si>
  <si>
    <t>.AGG.OUT.AMTT.7.274</t>
  </si>
  <si>
    <t>.AGG.OUT.AMTT.7.275</t>
  </si>
  <si>
    <t>.AGG.OUT.AMTT.7.276</t>
  </si>
  <si>
    <t>.AGG.OUT.AMTT.8.281</t>
  </si>
  <si>
    <t>.AGG.OUT.AMTT.9.TOT</t>
  </si>
  <si>
    <t>.AGG.OUT.CO.1.211</t>
  </si>
  <si>
    <t>.AGG.OUT.CO.1.2121</t>
  </si>
  <si>
    <t>.AGG.OUT.CO.1.2122</t>
  </si>
  <si>
    <t>.AGG.OUT.CO.1.2123</t>
  </si>
  <si>
    <t>.AGG.OUT.CO.1.2124</t>
  </si>
  <si>
    <t>.AGG.OUT.CO.1.2125</t>
  </si>
  <si>
    <t>.AGG.OUT.CO.1.2126</t>
  </si>
  <si>
    <t>.AGG.OUT.CO.1.2131</t>
  </si>
  <si>
    <t>.AGG.OUT.CO.1.2132</t>
  </si>
  <si>
    <t>.AGG.OUT.CO.1.2133</t>
  </si>
  <si>
    <t>.AGG.OUT.CO.1.2134</t>
  </si>
  <si>
    <t>.AGG.OUT.CO.1.2135</t>
  </si>
  <si>
    <t>.AGG.OUT.CO.1.2136</t>
  </si>
  <si>
    <t>.AGG.OUT.CO.1.214</t>
  </si>
  <si>
    <t>.AGG.OUT.CO.2.2211</t>
  </si>
  <si>
    <t>.AGG.OUT.CO.2.2212</t>
  </si>
  <si>
    <t>.AGG.OUT.CO.2.2213</t>
  </si>
  <si>
    <t>.AGG.OUT.CO.2.2214</t>
  </si>
  <si>
    <t>.AGG.OUT.CO.2.2215</t>
  </si>
  <si>
    <t>.AGG.OUT.CO.2.2216</t>
  </si>
  <si>
    <t>.AGG.OUT.CO.2.2221</t>
  </si>
  <si>
    <t>.AGG.OUT.CO.2.2222</t>
  </si>
  <si>
    <t>.AGG.OUT.CO.2.2223</t>
  </si>
  <si>
    <t>.AGG.OUT.CO.2.2224</t>
  </si>
  <si>
    <t>.AGG.OUT.CO.2.2225</t>
  </si>
  <si>
    <t>.AGG.OUT.CO.2.2226</t>
  </si>
  <si>
    <t>.AGG.OUT.CO.2.223</t>
  </si>
  <si>
    <t>.AGG.OUT.CO.2.2241</t>
  </si>
  <si>
    <t>.AGG.OUT.CO.2.2242</t>
  </si>
  <si>
    <t>.AGG.OUT.CO.2.2251</t>
  </si>
  <si>
    <t>.AGG.OUT.CO.2.2252</t>
  </si>
  <si>
    <t>.AGG.OUT.CO.2.226</t>
  </si>
  <si>
    <t>.AGG.OUT.CO.2.227</t>
  </si>
  <si>
    <t>.AGG.OUT.CO.2.228</t>
  </si>
  <si>
    <t>.AGG.OUT.CO.2.229</t>
  </si>
  <si>
    <t>.AGG.OUT.CO.2.230</t>
  </si>
  <si>
    <t>.AGG.OUT.CO.2.231</t>
  </si>
  <si>
    <t>.AGG.OUT.CO.2.232</t>
  </si>
  <si>
    <t>.AGG.OUT.CO.2.233</t>
  </si>
  <si>
    <t>.AGG.OUT.CO.2.234</t>
  </si>
  <si>
    <t>.AGG.OUT.CO.3.231</t>
  </si>
  <si>
    <t>.AGG.OUT.CO.3.232</t>
  </si>
  <si>
    <t>.AGG.OUT.CO.3.233</t>
  </si>
  <si>
    <t>.AGG.OUT.CO.3.234</t>
  </si>
  <si>
    <t>.AGG.OUT.CO.3.235</t>
  </si>
  <si>
    <t>.AGG.OUT.CO.3.236</t>
  </si>
  <si>
    <t>.AGG.OUT.CO.3.237</t>
  </si>
  <si>
    <t>.AGG.OUT.CO.3.238</t>
  </si>
  <si>
    <t>.AGG.OUT.CO.3.239</t>
  </si>
  <si>
    <t>.AGG.OUT.CO.3.240</t>
  </si>
  <si>
    <t>.AGG.OUT.CO.4.241</t>
  </si>
  <si>
    <t>.AGG.OUT.CO.4.242</t>
  </si>
  <si>
    <t>.AGG.OUT.CO.4.243</t>
  </si>
  <si>
    <t>.AGG.OUT.CO.4.244</t>
  </si>
  <si>
    <t>.AGG.OUT.CO.4.245</t>
  </si>
  <si>
    <t>.AGG.OUT.CO.4.246</t>
  </si>
  <si>
    <t>.AGG.OUT.CO.4.247</t>
  </si>
  <si>
    <t>.AGG.OUT.CO.4.248</t>
  </si>
  <si>
    <t>.AGG.OUT.CO.5.251</t>
  </si>
  <si>
    <t>.AGG.OUT.CO.6.261</t>
  </si>
  <si>
    <t>.AGG.OUT.CO.7.271</t>
  </si>
  <si>
    <t>.AGG.OUT.CO.7.272</t>
  </si>
  <si>
    <t>.AGG.OUT.CO.7.2731</t>
  </si>
  <si>
    <t>.AGG.OUT.CO.7.2732</t>
  </si>
  <si>
    <t>.AGG.OUT.CO.7.2733</t>
  </si>
  <si>
    <t>.AGG.OUT.CO.7.274</t>
  </si>
  <si>
    <t>.AGG.OUT.CO.7.275</t>
  </si>
  <si>
    <t>.AGG.OUT.CO.7.276</t>
  </si>
  <si>
    <t>.AGG.OUT.CO.8.281</t>
  </si>
  <si>
    <t>.AGG.OUT.CO.9.TOT</t>
  </si>
  <si>
    <t>.AGG.IN.AMTT.1.3111</t>
  </si>
  <si>
    <t>.AGG.IN.AMTT.1.3112</t>
  </si>
  <si>
    <t>.AGG.IN.AMTT.1.3113</t>
  </si>
  <si>
    <t>.AGG.IN.AMTT.1.3114</t>
  </si>
  <si>
    <t>.AGG.IN.AMTT.1.3115</t>
  </si>
  <si>
    <t>.AGG.IN.AMTT.1.3116</t>
  </si>
  <si>
    <t>.AGG.IN.AMTT.2.321</t>
  </si>
  <si>
    <t>.AGG.IN.AMTT.3.331</t>
  </si>
  <si>
    <t>.AGG.IN.AMTT.3.332</t>
  </si>
  <si>
    <t>.AGG.IN.AMTT.3.333</t>
  </si>
  <si>
    <t>.AGG.IN.AMTT.3.334</t>
  </si>
  <si>
    <t>.AGG.IN.AMTT.3.335</t>
  </si>
  <si>
    <t>.AGG.IN.AMTT.3.336</t>
  </si>
  <si>
    <t>.AGG.IN.AMTT.3.337</t>
  </si>
  <si>
    <t>.AGG.IN.AMTT.1.312</t>
  </si>
  <si>
    <t>.AGG.IN.AMTT.4.341</t>
  </si>
  <si>
    <t>.AGG.IN.AMTT.4.342</t>
  </si>
  <si>
    <t>.AGG.IN.AMTT.4.343</t>
  </si>
  <si>
    <t>.AGG.IN.AMTT.5.TOT</t>
  </si>
  <si>
    <t>.AGG.IN.CI.1.3111</t>
  </si>
  <si>
    <t>.AGG.IN.CI.1.3112</t>
  </si>
  <si>
    <t>.AGG.IN.CI.1.3113</t>
  </si>
  <si>
    <t>.AGG.IN.CI.1.3114</t>
  </si>
  <si>
    <t>.AGG.IN.CI.1.3115</t>
  </si>
  <si>
    <t>.AGG.IN.CI.1.3116</t>
  </si>
  <si>
    <t>.AGG.IN.CI.1.312</t>
  </si>
  <si>
    <t>.AGG.IN.CI.2.321</t>
  </si>
  <si>
    <t>.AGG.IN.CI.3.331</t>
  </si>
  <si>
    <t>.AGG.IN.CI.3.332</t>
  </si>
  <si>
    <t>.AGG.IN.CI.3.333</t>
  </si>
  <si>
    <t>.AGG.IN.CI.3.334</t>
  </si>
  <si>
    <t>.AGG.IN.CI.3.335</t>
  </si>
  <si>
    <t>.AGG.IN.CI.3.336</t>
  </si>
  <si>
    <t>.AGG.IN.CI.3.337</t>
  </si>
  <si>
    <t>.AGG.IN.CI.4.341</t>
  </si>
  <si>
    <t>.AGG.IN.CI.4.342</t>
  </si>
  <si>
    <t>.AGG.IN.CI.4.343</t>
  </si>
  <si>
    <t>.AGG.IN.CI.5.TOT</t>
  </si>
  <si>
    <t>.AGG.LCR.AMTT.1.411</t>
  </si>
  <si>
    <t>.AGG.LCR.AMTT.1.412</t>
  </si>
  <si>
    <t>.AGG.LCR.AMTT.1.413</t>
  </si>
  <si>
    <t>.AGG.LCR.AMTT.1.414</t>
  </si>
  <si>
    <t>.AGG.LCR.AMTT.1.415</t>
  </si>
  <si>
    <t>.AGG.LCR.AMTT.1.416</t>
  </si>
  <si>
    <t>.AGG.LCR.AMTT.1.417</t>
  </si>
  <si>
    <t>.AGG.LCR.AMTT.2.421</t>
  </si>
  <si>
    <t>.AGG.LCR.AMTT.2.422</t>
  </si>
  <si>
    <t>.AGG.LCR.AMTT.2.423</t>
  </si>
  <si>
    <t>.AGG.LCR.AMTT.2.424</t>
  </si>
  <si>
    <t>.AGG.LCR.AMTT.2.425</t>
  </si>
  <si>
    <t>.AGG.LCR.AMTT.2.426</t>
  </si>
  <si>
    <t>.AGG.LCR.AMTT.2.427</t>
  </si>
  <si>
    <t>.AGG.LCR.AMTT.2.428</t>
  </si>
  <si>
    <t>.AGG.LCR.AMTT.2.429</t>
  </si>
  <si>
    <t>.AGG.LCR.AMTT.3.431</t>
  </si>
  <si>
    <t>.AGG.LCR.AMTT.3.432</t>
  </si>
  <si>
    <t>.AGG.LCR.AMTT.3.433</t>
  </si>
  <si>
    <t>.AGG.LCR.AMTT.3.434</t>
  </si>
  <si>
    <t>.AGG.LCR.AMTT.3.435</t>
  </si>
  <si>
    <t>.AGG.LCR.AMTT.4.NETCO</t>
  </si>
  <si>
    <t>.AGG.LCR.AMTT.5.LCR</t>
  </si>
  <si>
    <t>CB120LCR Return</t>
  </si>
  <si>
    <t xml:space="preserve">Please use the CB120LCR instructions to complete the return using the link below. </t>
  </si>
  <si>
    <t>.TTD.HQLA.MVTT.1.111</t>
  </si>
  <si>
    <t>.TTD.HQLA.MVTT.1.112</t>
  </si>
  <si>
    <t>.TTD.HQLA.MVTT.1.113</t>
  </si>
  <si>
    <t>.TTD.HQLA.MVTT.1.114</t>
  </si>
  <si>
    <t>.TTD.HQLA.MVTT.1.1151</t>
  </si>
  <si>
    <t>.TTD.HQLA.MVTT.1.1152</t>
  </si>
  <si>
    <t>.TTD.HQLA.MVTT.1.1153</t>
  </si>
  <si>
    <t>.TTD.HQLA.MVTT.1.1154</t>
  </si>
  <si>
    <t>.TTD.HQLA.MVTT.1.1161</t>
  </si>
  <si>
    <t>.TTD.HQLA.MVTT.1.1162</t>
  </si>
  <si>
    <t>.TTD.HQLA.MVTT.1.117</t>
  </si>
  <si>
    <t>.TTD.HQLA.MVTT.2.1211</t>
  </si>
  <si>
    <t>.TTD.HQLA.MVTT.2.1212</t>
  </si>
  <si>
    <t>.TTD.HQLA.MVTT.2.1213</t>
  </si>
  <si>
    <t>.TTD.HQLA.MVTT.2.1214</t>
  </si>
  <si>
    <t>.TTD.HQLA.MVTT.2.122</t>
  </si>
  <si>
    <t>.TTD.HQLA.MVTT.2.123</t>
  </si>
  <si>
    <t>.TTD.HQLA.MVTT.3.131</t>
  </si>
  <si>
    <t>.TTD.HQLA.MVTT.3.132</t>
  </si>
  <si>
    <t>.TTD.HQLA.MVTT.3.133</t>
  </si>
  <si>
    <t>.TTD.HQLA.WATT.1.111</t>
  </si>
  <si>
    <t>.TTD.HQLA.WATT.1.112</t>
  </si>
  <si>
    <t>.TTD.HQLA.WATT.1.113</t>
  </si>
  <si>
    <t>.TTD.HQLA.WATT.1.114</t>
  </si>
  <si>
    <t>.TTD.HQLA.WATT.1.1151</t>
  </si>
  <si>
    <t>.TTD.HQLA.WATT.1.1152</t>
  </si>
  <si>
    <t>.TTD.HQLA.WATT.1.1153</t>
  </si>
  <si>
    <t>.TTD.HQLA.WATT.1.1154</t>
  </si>
  <si>
    <t>.TTD.HQLA.WATT.1.1161</t>
  </si>
  <si>
    <t>.TTD.HQLA.WATT.1.1162</t>
  </si>
  <si>
    <t>.TTD.HQLA.WATT.1.117</t>
  </si>
  <si>
    <t>.TTD.HQLA.WATT.2.1211</t>
  </si>
  <si>
    <t>.TTD.HQLA.WATT.2.1212</t>
  </si>
  <si>
    <t>.TTD.HQLA.WATT.2.1213</t>
  </si>
  <si>
    <t>.TTD.HQLA.WATT.2.1214</t>
  </si>
  <si>
    <t>.TTD.HQLA.WATT.2.122</t>
  </si>
  <si>
    <t>.TTD.HQLA.WATT.2.123</t>
  </si>
  <si>
    <t>.TTD.HQLA.WATT.3.131</t>
  </si>
  <si>
    <t>.TTD.HQLA.WATT.3.132</t>
  </si>
  <si>
    <t>.TTD.HQLA.WATT.3.133</t>
  </si>
  <si>
    <t>.TTD.HQLA.WATT.4.141</t>
  </si>
  <si>
    <t>.TTD.HQLA.WATT.4.142</t>
  </si>
  <si>
    <t>.TTD.HQLA.WATT.4.143</t>
  </si>
  <si>
    <t>.TTD.OUT.AMTT.1.211</t>
  </si>
  <si>
    <t>.TTD.OUT.AMTT.1.2121</t>
  </si>
  <si>
    <t>.TTD.OUT.AMTT.1.2122</t>
  </si>
  <si>
    <t>.TTD.OUT.AMTT.1.2123</t>
  </si>
  <si>
    <t>.TTD.OUT.AMTT.1.2124</t>
  </si>
  <si>
    <t>.TTD.OUT.AMTT.1.2125</t>
  </si>
  <si>
    <t>.TTD.OUT.AMTT.1.2126</t>
  </si>
  <si>
    <t>.TTD.OUT.AMTT.1.2131</t>
  </si>
  <si>
    <t>.TTD.OUT.AMTT.1.2132</t>
  </si>
  <si>
    <t>.TTD.OUT.AMTT.1.2133</t>
  </si>
  <si>
    <t>.TTD.OUT.AMTT.1.2134</t>
  </si>
  <si>
    <t>.TTD.OUT.AMTT.1.2135</t>
  </si>
  <si>
    <t>.TTD.OUT.AMTT.1.2136</t>
  </si>
  <si>
    <t>.TTD.OUT.AMTT.1.214</t>
  </si>
  <si>
    <t>.TTD.OUT.AMTT.2.2211</t>
  </si>
  <si>
    <t>.TTD.OUT.AMTT.2.2212</t>
  </si>
  <si>
    <t>.TTD.OUT.AMTT.2.2213</t>
  </si>
  <si>
    <t>.TTD.OUT.AMTT.2.2214</t>
  </si>
  <si>
    <t>.TTD.OUT.AMTT.2.2215</t>
  </si>
  <si>
    <t>.TTD.OUT.AMTT.2.2216</t>
  </si>
  <si>
    <t>.TTD.OUT.AMTT.2.2221</t>
  </si>
  <si>
    <t>.TTD.OUT.AMTT.2.2222</t>
  </si>
  <si>
    <t>.TTD.OUT.AMTT.2.2223</t>
  </si>
  <si>
    <t>.TTD.OUT.AMTT.2.2224</t>
  </si>
  <si>
    <t>.TTD.OUT.AMTT.2.2225</t>
  </si>
  <si>
    <t>.TTD.OUT.AMTT.2.2226</t>
  </si>
  <si>
    <t>.TTD.OUT.AMTT.2.223</t>
  </si>
  <si>
    <t>.TTD.OUT.AMTT.2.2241</t>
  </si>
  <si>
    <t>.TTD.OUT.AMTT.2.2242</t>
  </si>
  <si>
    <t>.TTD.OUT.AMTT.2.2251</t>
  </si>
  <si>
    <t>.TTD.OUT.AMTT.2.2252</t>
  </si>
  <si>
    <t>.TTD.OUT.AMTT.2.226</t>
  </si>
  <si>
    <t>.TTD.OUT.AMTT.2.227</t>
  </si>
  <si>
    <t>.TTD.OUT.AMTT.2.228</t>
  </si>
  <si>
    <t>.TTD.OUT.AMTT.2.229</t>
  </si>
  <si>
    <t>.TTD.OUT.AMTT.2.230</t>
  </si>
  <si>
    <t>.TTD.OUT.AMTT.2.231</t>
  </si>
  <si>
    <t>.TTD.OUT.AMTT.2.232</t>
  </si>
  <si>
    <t>.TTD.OUT.AMTT.2.233</t>
  </si>
  <si>
    <t>.TTD.OUT.AMTT.2.234</t>
  </si>
  <si>
    <t>.TTD.OUT.AMTT.3.231</t>
  </si>
  <si>
    <t>.TTD.OUT.AMTT.3.232</t>
  </si>
  <si>
    <t>.TTD.OUT.AMTT.3.233</t>
  </si>
  <si>
    <t>.TTD.OUT.AMTT.3.234</t>
  </si>
  <si>
    <t>.TTD.OUT.AMTT.3.235</t>
  </si>
  <si>
    <t>.TTD.OUT.AMTT.3.236</t>
  </si>
  <si>
    <t>.TTD.OUT.AMTT.3.237</t>
  </si>
  <si>
    <t>.TTD.OUT.AMTT.3.238</t>
  </si>
  <si>
    <t>.TTD.OUT.AMTT.3.239</t>
  </si>
  <si>
    <t>.TTD.OUT.AMTT.3.240</t>
  </si>
  <si>
    <t>.TTD.OUT.AMTT.4.241</t>
  </si>
  <si>
    <t>.TTD.OUT.AMTT.4.242</t>
  </si>
  <si>
    <t>.TTD.OUT.AMTT.4.243</t>
  </si>
  <si>
    <t>.TTD.OUT.AMTT.4.244</t>
  </si>
  <si>
    <t>.TTD.OUT.AMTT.4.245</t>
  </si>
  <si>
    <t>.TTD.OUT.AMTT.4.246</t>
  </si>
  <si>
    <t>.TTD.OUT.AMTT.4.247</t>
  </si>
  <si>
    <t>.TTD.OUT.AMTT.4.248</t>
  </si>
  <si>
    <t>.TTD.OUT.AMTT.5.251</t>
  </si>
  <si>
    <t>.TTD.OUT.AMTT.6.261</t>
  </si>
  <si>
    <t>.TTD.OUT.AMTT.7.271</t>
  </si>
  <si>
    <t>.TTD.OUT.AMTT.7.272</t>
  </si>
  <si>
    <t>.TTD.OUT.AMTT.7.2731</t>
  </si>
  <si>
    <t>.TTD.OUT.AMTT.7.2732</t>
  </si>
  <si>
    <t>.TTD.OUT.AMTT.7.2733</t>
  </si>
  <si>
    <t>.TTD.OUT.AMTT.7.274</t>
  </si>
  <si>
    <t>.TTD.OUT.AMTT.7.275</t>
  </si>
  <si>
    <t>.TTD.OUT.AMTT.7.276</t>
  </si>
  <si>
    <t>.TTD.OUT.AMTT.8.281</t>
  </si>
  <si>
    <t>.TTD.OUT.AMTT.9.TOT</t>
  </si>
  <si>
    <t>.TTD.OUT.CO.1.211</t>
  </si>
  <si>
    <t>.TTD.OUT.CO.1.2121</t>
  </si>
  <si>
    <t>.TTD.OUT.CO.1.2122</t>
  </si>
  <si>
    <t>.TTD.OUT.CO.1.2123</t>
  </si>
  <si>
    <t>.TTD.OUT.CO.1.2124</t>
  </si>
  <si>
    <t>.TTD.OUT.CO.1.2125</t>
  </si>
  <si>
    <t>.TTD.OUT.CO.1.2126</t>
  </si>
  <si>
    <t>.TTD.OUT.CO.1.2131</t>
  </si>
  <si>
    <t>.TTD.OUT.CO.1.2132</t>
  </si>
  <si>
    <t>.TTD.OUT.CO.1.2133</t>
  </si>
  <si>
    <t>.TTD.OUT.CO.1.2134</t>
  </si>
  <si>
    <t>.TTD.OUT.CO.1.2135</t>
  </si>
  <si>
    <t>.TTD.OUT.CO.1.2136</t>
  </si>
  <si>
    <t>.TTD.OUT.CO.1.214</t>
  </si>
  <si>
    <t>.TTD.OUT.CO.2.2211</t>
  </si>
  <si>
    <t>.TTD.OUT.CO.2.2212</t>
  </si>
  <si>
    <t>.TTD.OUT.CO.2.2213</t>
  </si>
  <si>
    <t>.TTD.OUT.CO.2.2214</t>
  </si>
  <si>
    <t>.TTD.OUT.CO.2.2215</t>
  </si>
  <si>
    <t>.TTD.OUT.CO.2.2216</t>
  </si>
  <si>
    <t>.TTD.OUT.CO.2.2221</t>
  </si>
  <si>
    <t>.TTD.OUT.CO.2.2222</t>
  </si>
  <si>
    <t>.TTD.OUT.CO.2.2223</t>
  </si>
  <si>
    <t>.TTD.OUT.CO.2.2224</t>
  </si>
  <si>
    <t>.TTD.OUT.CO.2.2225</t>
  </si>
  <si>
    <t>.TTD.OUT.CO.2.2226</t>
  </si>
  <si>
    <t>.TTD.OUT.CO.2.223</t>
  </si>
  <si>
    <t>.TTD.OUT.CO.2.2241</t>
  </si>
  <si>
    <t>.TTD.OUT.CO.2.2242</t>
  </si>
  <si>
    <t>.TTD.OUT.CO.2.2251</t>
  </si>
  <si>
    <t>.TTD.OUT.CO.2.2252</t>
  </si>
  <si>
    <t>.TTD.OUT.CO.2.226</t>
  </si>
  <si>
    <t>.TTD.OUT.CO.2.227</t>
  </si>
  <si>
    <t>.TTD.OUT.CO.2.228</t>
  </si>
  <si>
    <t>.TTD.OUT.CO.2.229</t>
  </si>
  <si>
    <t>.TTD.OUT.CO.2.230</t>
  </si>
  <si>
    <t>.TTD.OUT.CO.2.231</t>
  </si>
  <si>
    <t>.TTD.OUT.CO.2.232</t>
  </si>
  <si>
    <t>.TTD.OUT.CO.2.233</t>
  </si>
  <si>
    <t>.TTD.OUT.CO.2.234</t>
  </si>
  <si>
    <t>.TTD.OUT.CO.3.231</t>
  </si>
  <si>
    <t>.TTD.OUT.CO.3.232</t>
  </si>
  <si>
    <t>.TTD.OUT.CO.3.233</t>
  </si>
  <si>
    <t>.TTD.OUT.CO.3.234</t>
  </si>
  <si>
    <t>.TTD.OUT.CO.3.235</t>
  </si>
  <si>
    <t>.TTD.OUT.CO.3.236</t>
  </si>
  <si>
    <t>.TTD.OUT.CO.3.237</t>
  </si>
  <si>
    <t>.TTD.OUT.CO.3.238</t>
  </si>
  <si>
    <t>.TTD.OUT.CO.3.239</t>
  </si>
  <si>
    <t>.TTD.OUT.CO.3.240</t>
  </si>
  <si>
    <t>.TTD.OUT.CO.4.241</t>
  </si>
  <si>
    <t>.TTD.OUT.CO.4.242</t>
  </si>
  <si>
    <t>.TTD.OUT.CO.4.243</t>
  </si>
  <si>
    <t>.TTD.OUT.CO.4.244</t>
  </si>
  <si>
    <t>.TTD.OUT.CO.4.245</t>
  </si>
  <si>
    <t>.TTD.OUT.CO.4.246</t>
  </si>
  <si>
    <t>.TTD.OUT.CO.4.247</t>
  </si>
  <si>
    <t>.TTD.OUT.CO.4.248</t>
  </si>
  <si>
    <t>.TTD.OUT.CO.5.251</t>
  </si>
  <si>
    <t>.TTD.OUT.CO.6.261</t>
  </si>
  <si>
    <t>.TTD.OUT.CO.7.271</t>
  </si>
  <si>
    <t>.TTD.OUT.CO.7.272</t>
  </si>
  <si>
    <t>.TTD.OUT.CO.7.2731</t>
  </si>
  <si>
    <t>.TTD.OUT.CO.7.2732</t>
  </si>
  <si>
    <t>.TTD.OUT.CO.7.2733</t>
  </si>
  <si>
    <t>.TTD.OUT.CO.7.274</t>
  </si>
  <si>
    <t>.TTD.OUT.CO.7.275</t>
  </si>
  <si>
    <t>.TTD.OUT.CO.7.276</t>
  </si>
  <si>
    <t>.TTD.OUT.CO.8.281</t>
  </si>
  <si>
    <t>.TTD.OUT.CO.9.TOT</t>
  </si>
  <si>
    <t>.TTD.IN.AMTT.1.3111</t>
  </si>
  <si>
    <t>.TTD.IN.AMTT.1.3112</t>
  </si>
  <si>
    <t>.TTD.IN.AMTT.1.3113</t>
  </si>
  <si>
    <t>.TTD.IN.AMTT.1.3114</t>
  </si>
  <si>
    <t>.TTD.IN.AMTT.1.3115</t>
  </si>
  <si>
    <t>.TTD.IN.AMTT.1.3116</t>
  </si>
  <si>
    <t>.TTD.IN.AMTT.1.312</t>
  </si>
  <si>
    <t>.TTD.IN.AMTT.2.321</t>
  </si>
  <si>
    <t>.TTD.IN.AMTT.3.331</t>
  </si>
  <si>
    <t>.TTD.IN.AMTT.3.332</t>
  </si>
  <si>
    <t>.TTD.IN.AMTT.3.333</t>
  </si>
  <si>
    <t>.TTD.IN.AMTT.3.334</t>
  </si>
  <si>
    <t>.TTD.IN.AMTT.3.335</t>
  </si>
  <si>
    <t>.TTD.IN.AMTT.3.336</t>
  </si>
  <si>
    <t>.TTD.IN.AMTT.3.337</t>
  </si>
  <si>
    <t>.TTD.IN.AMTT.4.341</t>
  </si>
  <si>
    <t>.TTD.IN.AMTT.4.342</t>
  </si>
  <si>
    <t>.TTD.IN.AMTT.4.343</t>
  </si>
  <si>
    <t>.TTD.IN.AMTT.5.TOT</t>
  </si>
  <si>
    <t>.TTD.IN.CI.1.3111</t>
  </si>
  <si>
    <t>.TTD.IN.CI.1.3112</t>
  </si>
  <si>
    <t>.TTD.IN.CI.1.3113</t>
  </si>
  <si>
    <t>.TTD.IN.CI.1.3114</t>
  </si>
  <si>
    <t>.TTD.IN.CI.1.3115</t>
  </si>
  <si>
    <t>.TTD.IN.CI.1.3116</t>
  </si>
  <si>
    <t>.TTD.IN.CI.1.312</t>
  </si>
  <si>
    <t>.TTD.IN.CI.2.321</t>
  </si>
  <si>
    <t>.TTD.IN.CI.3.331</t>
  </si>
  <si>
    <t>.TTD.IN.CI.3.332</t>
  </si>
  <si>
    <t>.TTD.IN.CI.3.333</t>
  </si>
  <si>
    <t>.TTD.IN.CI.3.334</t>
  </si>
  <si>
    <t>.TTD.IN.CI.3.335</t>
  </si>
  <si>
    <t>.TTD.IN.CI.3.336</t>
  </si>
  <si>
    <t>.TTD.IN.CI.3.337</t>
  </si>
  <si>
    <t>.TTD.IN.CI.4.341</t>
  </si>
  <si>
    <t>.TTD.IN.CI.4.342</t>
  </si>
  <si>
    <t>.TTD.IN.CI.4.343</t>
  </si>
  <si>
    <t>.TTD.IN.CI.5.TOT</t>
  </si>
  <si>
    <t>.TTD.LCR.AMTT.1.411</t>
  </si>
  <si>
    <t>.TTD.LCR.AMTT.1.412</t>
  </si>
  <si>
    <t>.TTD.LCR.AMTT.1.413</t>
  </si>
  <si>
    <t>.TTD.LCR.AMTT.1.414</t>
  </si>
  <si>
    <t>.TTD.LCR.AMTT.1.415</t>
  </si>
  <si>
    <t>.TTD.LCR.AMTT.1.416</t>
  </si>
  <si>
    <t>.TTD.LCR.AMTT.1.417</t>
  </si>
  <si>
    <t>.TTD.LCR.AMTT.2.421</t>
  </si>
  <si>
    <t>.TTD.LCR.AMTT.2.422</t>
  </si>
  <si>
    <t>.TTD.LCR.AMTT.2.423</t>
  </si>
  <si>
    <t>.TTD.LCR.AMTT.2.424</t>
  </si>
  <si>
    <t>.TTD.LCR.AMTT.2.425</t>
  </si>
  <si>
    <t>.TTD.LCR.AMTT.2.426</t>
  </si>
  <si>
    <t>.TTD.LCR.AMTT.2.427</t>
  </si>
  <si>
    <t>.TTD.LCR.AMTT.2.428</t>
  </si>
  <si>
    <t>.TTD.LCR.AMTT.2.429</t>
  </si>
  <si>
    <t>.TTD.LCR.AMTT.3.431</t>
  </si>
  <si>
    <t>.TTD.LCR.AMTT.3.432</t>
  </si>
  <si>
    <t>.TTD.LCR.AMTT.3.433</t>
  </si>
  <si>
    <t>.TTD.LCR.AMTT.3.434</t>
  </si>
  <si>
    <t>.TTD.LCR.AMTT.3.435</t>
  </si>
  <si>
    <t>.TTD.LCR.AMTT.4.NETCO</t>
  </si>
  <si>
    <t>.TTD.LCR.AMTT.5.LCR</t>
  </si>
  <si>
    <t>.SC1.HQLA.MVTT.1.111</t>
  </si>
  <si>
    <t>.SC1.HQLA.MVTT.1.112</t>
  </si>
  <si>
    <t>.SC1.HQLA.MVTT.1.113</t>
  </si>
  <si>
    <t>.SC1.HQLA.MVTT.1.114</t>
  </si>
  <si>
    <t>.SC1.HQLA.MVTT.1.1151</t>
  </si>
  <si>
    <t>.SC1.HQLA.MVTT.1.1152</t>
  </si>
  <si>
    <t>.SC1.HQLA.MVTT.1.1153</t>
  </si>
  <si>
    <t>.SC1.HQLA.MVTT.1.1154</t>
  </si>
  <si>
    <t>.SC1.HQLA.MVTT.1.1161</t>
  </si>
  <si>
    <t>.SC1.HQLA.MVTT.1.1162</t>
  </si>
  <si>
    <t>.SC1.HQLA.MVTT.1.117</t>
  </si>
  <si>
    <t>.SC1.HQLA.MVTT.2.1211</t>
  </si>
  <si>
    <t>.SC1.HQLA.MVTT.2.1212</t>
  </si>
  <si>
    <t>.SC1.HQLA.MVTT.2.1213</t>
  </si>
  <si>
    <t>.SC1.HQLA.MVTT.2.1214</t>
  </si>
  <si>
    <t>.SC1.HQLA.MVTT.2.122</t>
  </si>
  <si>
    <t>.SC1.HQLA.MVTT.2.123</t>
  </si>
  <si>
    <t>.SC1.HQLA.MVTT.3.131</t>
  </si>
  <si>
    <t>.SC1.HQLA.MVTT.3.132</t>
  </si>
  <si>
    <t>.SC1.HQLA.MVTT.3.133</t>
  </si>
  <si>
    <t>.SC1.HQLA.MVFC.1.111</t>
  </si>
  <si>
    <t>.SC1.HQLA.MVFC.1.112</t>
  </si>
  <si>
    <t>.SC1.HQLA.MVFC.1.113</t>
  </si>
  <si>
    <t>.SC1.HQLA.MVFC.1.114</t>
  </si>
  <si>
    <t>.SC1.HQLA.MVFC.1.1151</t>
  </si>
  <si>
    <t>.SC1.HQLA.MVFC.1.1152</t>
  </si>
  <si>
    <t>.SC1.HQLA.MVFC.1.1153</t>
  </si>
  <si>
    <t>.SC1.HQLA.MVFC.1.1154</t>
  </si>
  <si>
    <t>.SC1.HQLA.MVFC.1.1161</t>
  </si>
  <si>
    <t>.SC1.HQLA.MVFC.1.1162</t>
  </si>
  <si>
    <t>.SC1.HQLA.MVFC.1.117</t>
  </si>
  <si>
    <t>.SC1.HQLA.MVFC.2.1211</t>
  </si>
  <si>
    <t>.SC1.HQLA.MVFC.2.1212</t>
  </si>
  <si>
    <t>.SC1.HQLA.MVFC.2.1213</t>
  </si>
  <si>
    <t>.SC1.HQLA.MVFC.2.1214</t>
  </si>
  <si>
    <t>.SC1.HQLA.MVFC.2.122</t>
  </si>
  <si>
    <t>.SC1.HQLA.MVFC.2.123</t>
  </si>
  <si>
    <t>.SC1.HQLA.MVFC.3.131</t>
  </si>
  <si>
    <t>.SC1.HQLA.MVFC.3.132</t>
  </si>
  <si>
    <t>.SC1.HQLA.MVFC.3.133</t>
  </si>
  <si>
    <t>.SC1.HQLA.WATT.1.111</t>
  </si>
  <si>
    <t>.SC1.HQLA.WATT.1.112</t>
  </si>
  <si>
    <t>.SC1.HQLA.WATT.1.113</t>
  </si>
  <si>
    <t>.SC1.HQLA.WATT.1.114</t>
  </si>
  <si>
    <t>.SC1.HQLA.WATT.1.1151</t>
  </si>
  <si>
    <t>.SC1.HQLA.WATT.1.1152</t>
  </si>
  <si>
    <t>.SC1.HQLA.WATT.1.1153</t>
  </si>
  <si>
    <t>.SC1.HQLA.WATT.1.1154</t>
  </si>
  <si>
    <t>.SC1.HQLA.WATT.1.1161</t>
  </si>
  <si>
    <t>.SC1.HQLA.WATT.1.1162</t>
  </si>
  <si>
    <t>.SC1.HQLA.WATT.1.117</t>
  </si>
  <si>
    <t>.SC1.HQLA.WATT.2.1211</t>
  </si>
  <si>
    <t>.SC1.HQLA.WATT.2.1212</t>
  </si>
  <si>
    <t>.SC1.HQLA.WATT.2.1213</t>
  </si>
  <si>
    <t>.SC1.HQLA.WATT.2.1214</t>
  </si>
  <si>
    <t>.SC1.HQLA.WATT.2.122</t>
  </si>
  <si>
    <t>.SC1.HQLA.WATT.2.123</t>
  </si>
  <si>
    <t>.SC1.HQLA.WATT.3.131</t>
  </si>
  <si>
    <t>.SC1.HQLA.WATT.3.132</t>
  </si>
  <si>
    <t>.SC1.HQLA.WATT.3.133</t>
  </si>
  <si>
    <t>.SC1.HQLA.WATT.4.141</t>
  </si>
  <si>
    <t>.SC1.HQLA.WATT.4.142</t>
  </si>
  <si>
    <t>.SC1.HQLA.WATT.4.143</t>
  </si>
  <si>
    <t>.SC1.OUT.AMTT.1.211</t>
  </si>
  <si>
    <t>.SC1.OUT.AMTT.1.2121</t>
  </si>
  <si>
    <t>.SC1.OUT.AMTT.1.2122</t>
  </si>
  <si>
    <t>.SC1.OUT.AMTT.1.2123</t>
  </si>
  <si>
    <t>.SC1.OUT.AMTT.1.2124</t>
  </si>
  <si>
    <t>.SC1.OUT.AMTT.1.2125</t>
  </si>
  <si>
    <t>.SC1.OUT.AMTT.1.2126</t>
  </si>
  <si>
    <t>.SC1.OUT.AMTT.1.2131</t>
  </si>
  <si>
    <t>.SC1.OUT.AMTT.1.2132</t>
  </si>
  <si>
    <t>.SC1.OUT.AMTT.1.2133</t>
  </si>
  <si>
    <t>.SC1.OUT.AMTT.1.2134</t>
  </si>
  <si>
    <t>.SC1.OUT.AMTT.1.2135</t>
  </si>
  <si>
    <t>.SC1.OUT.AMTT.1.2136</t>
  </si>
  <si>
    <t>.SC1.OUT.AMTT.1.214</t>
  </si>
  <si>
    <t>.SC1.OUT.AMTT.2.2211</t>
  </si>
  <si>
    <t>.SC1.OUT.AMTT.2.2212</t>
  </si>
  <si>
    <t>.SC1.OUT.AMTT.2.2213</t>
  </si>
  <si>
    <t>.SC1.OUT.AMTT.2.2214</t>
  </si>
  <si>
    <t>.SC1.OUT.AMTT.2.2215</t>
  </si>
  <si>
    <t>.SC1.OUT.AMTT.2.2216</t>
  </si>
  <si>
    <t>.SC1.OUT.AMTT.2.2221</t>
  </si>
  <si>
    <t>.SC1.OUT.AMTT.2.2222</t>
  </si>
  <si>
    <t>.SC1.OUT.AMTT.2.2223</t>
  </si>
  <si>
    <t>.SC1.OUT.AMTT.2.2224</t>
  </si>
  <si>
    <t>.SC1.OUT.AMTT.2.2225</t>
  </si>
  <si>
    <t>.SC1.OUT.AMTT.2.2226</t>
  </si>
  <si>
    <t>.SC1.OUT.AMTT.2.223</t>
  </si>
  <si>
    <t>.SC1.OUT.AMTT.2.2241</t>
  </si>
  <si>
    <t>.SC1.OUT.AMTT.2.2242</t>
  </si>
  <si>
    <t>.SC1.OUT.AMTT.2.2251</t>
  </si>
  <si>
    <t>.SC1.OUT.AMTT.2.2252</t>
  </si>
  <si>
    <t>.SC1.OUT.AMTT.2.226</t>
  </si>
  <si>
    <t>.SC1.OUT.AMTT.2.227</t>
  </si>
  <si>
    <t>.SC1.OUT.AMTT.2.228</t>
  </si>
  <si>
    <t>.SC1.OUT.AMTT.2.229</t>
  </si>
  <si>
    <t>.SC1.OUT.AMTT.2.230</t>
  </si>
  <si>
    <t>.SC1.OUT.AMTT.2.231</t>
  </si>
  <si>
    <t>.SC1.OUT.AMTT.2.232</t>
  </si>
  <si>
    <t>.SC1.OUT.AMTT.2.233</t>
  </si>
  <si>
    <t>.SC1.OUT.AMTT.2.234</t>
  </si>
  <si>
    <t>.SC1.OUT.AMTT.3.231</t>
  </si>
  <si>
    <t>.SC1.OUT.AMTT.3.232</t>
  </si>
  <si>
    <t>.SC1.OUT.AMTT.3.233</t>
  </si>
  <si>
    <t>.SC1.OUT.AMTT.3.234</t>
  </si>
  <si>
    <t>.SC1.OUT.AMTT.3.235</t>
  </si>
  <si>
    <t>.SC1.OUT.AMTT.3.236</t>
  </si>
  <si>
    <t>.SC1.OUT.AMTT.3.237</t>
  </si>
  <si>
    <t>.SC1.OUT.AMTT.3.238</t>
  </si>
  <si>
    <t>.SC1.OUT.AMTT.3.239</t>
  </si>
  <si>
    <t>.SC1.OUT.AMTT.3.240</t>
  </si>
  <si>
    <t>.SC1.OUT.AMTT.4.241</t>
  </si>
  <si>
    <t>.SC1.OUT.AMTT.4.242</t>
  </si>
  <si>
    <t>.SC1.OUT.AMTT.4.243</t>
  </si>
  <si>
    <t>.SC1.OUT.AMTT.4.244</t>
  </si>
  <si>
    <t>.SC1.OUT.AMTT.4.245</t>
  </si>
  <si>
    <t>.SC1.OUT.AMTT.4.246</t>
  </si>
  <si>
    <t>.SC1.OUT.AMTT.4.247</t>
  </si>
  <si>
    <t>.SC1.OUT.AMTT.4.248</t>
  </si>
  <si>
    <t>.SC1.OUT.AMTT.5.251</t>
  </si>
  <si>
    <t>.SC1.OUT.AMTT.6.261</t>
  </si>
  <si>
    <t>.SC1.OUT.AMTT.7.271</t>
  </si>
  <si>
    <t>.SC1.OUT.AMTT.7.272</t>
  </si>
  <si>
    <t>.SC1.OUT.AMTT.7.2731</t>
  </si>
  <si>
    <t>.SC1.OUT.AMTT.7.2732</t>
  </si>
  <si>
    <t>.SC1.OUT.AMTT.7.2733</t>
  </si>
  <si>
    <t>.SC1.OUT.AMTT.7.274</t>
  </si>
  <si>
    <t>.SC1.OUT.AMTT.7.275</t>
  </si>
  <si>
    <t>.SC1.OUT.AMTT.7.276</t>
  </si>
  <si>
    <t>.SC1.OUT.AMTT.8.281</t>
  </si>
  <si>
    <t>.SC1.OUT.AMTT.9.TOT</t>
  </si>
  <si>
    <t>.SC1.OUT.CO.1.211</t>
  </si>
  <si>
    <t>.SC1.OUT.CO.1.2121</t>
  </si>
  <si>
    <t>.SC1.OUT.CO.1.2122</t>
  </si>
  <si>
    <t>.SC1.OUT.CO.1.2123</t>
  </si>
  <si>
    <t>.SC1.OUT.CO.1.2124</t>
  </si>
  <si>
    <t>.SC1.OUT.CO.1.2125</t>
  </si>
  <si>
    <t>.SC1.OUT.CO.1.2126</t>
  </si>
  <si>
    <t>.SC1.OUT.CO.1.2131</t>
  </si>
  <si>
    <t>.SC1.OUT.CO.1.2132</t>
  </si>
  <si>
    <t>.SC1.OUT.CO.1.2133</t>
  </si>
  <si>
    <t>.SC1.OUT.CO.1.2134</t>
  </si>
  <si>
    <t>.SC1.OUT.CO.1.2135</t>
  </si>
  <si>
    <t>.SC1.OUT.CO.1.2136</t>
  </si>
  <si>
    <t>.SC1.OUT.CO.1.214</t>
  </si>
  <si>
    <t>.SC1.OUT.CO.2.2211</t>
  </si>
  <si>
    <t>.SC1.OUT.CO.2.2212</t>
  </si>
  <si>
    <t>.SC1.OUT.CO.2.2213</t>
  </si>
  <si>
    <t>.SC1.OUT.CO.2.2214</t>
  </si>
  <si>
    <t>.SC1.OUT.CO.2.2215</t>
  </si>
  <si>
    <t>.SC1.OUT.CO.2.2216</t>
  </si>
  <si>
    <t>.SC1.OUT.CO.2.2221</t>
  </si>
  <si>
    <t>.SC1.OUT.CO.2.2222</t>
  </si>
  <si>
    <t>.SC1.OUT.CO.2.2223</t>
  </si>
  <si>
    <t>.SC1.OUT.CO.2.2224</t>
  </si>
  <si>
    <t>.SC1.OUT.CO.2.2225</t>
  </si>
  <si>
    <t>.SC1.OUT.CO.2.2226</t>
  </si>
  <si>
    <t>.SC1.OUT.CO.2.223</t>
  </si>
  <si>
    <t>.SC1.OUT.CO.2.2241</t>
  </si>
  <si>
    <t>.SC1.OUT.CO.2.2242</t>
  </si>
  <si>
    <t>.SC1.OUT.CO.2.2251</t>
  </si>
  <si>
    <t>.SC1.OUT.CO.2.2252</t>
  </si>
  <si>
    <t>.SC1.OUT.CO.2.226</t>
  </si>
  <si>
    <t>.SC1.OUT.CO.2.227</t>
  </si>
  <si>
    <t>.SC1.OUT.CO.2.228</t>
  </si>
  <si>
    <t>.SC1.OUT.CO.2.229</t>
  </si>
  <si>
    <t>.SC1.OUT.CO.2.230</t>
  </si>
  <si>
    <t>.SC1.OUT.CO.2.231</t>
  </si>
  <si>
    <t>.SC1.OUT.CO.2.232</t>
  </si>
  <si>
    <t>.SC1.OUT.CO.2.233</t>
  </si>
  <si>
    <t>.SC1.OUT.CO.2.234</t>
  </si>
  <si>
    <t>.SC1.OUT.CO.3.231</t>
  </si>
  <si>
    <t>.SC1.OUT.CO.3.232</t>
  </si>
  <si>
    <t>.SC1.OUT.CO.3.233</t>
  </si>
  <si>
    <t>.SC1.OUT.CO.3.234</t>
  </si>
  <si>
    <t>.SC1.OUT.CO.3.235</t>
  </si>
  <si>
    <t>.SC1.OUT.CO.3.236</t>
  </si>
  <si>
    <t>.SC1.OUT.CO.3.237</t>
  </si>
  <si>
    <t>.SC1.OUT.CO.3.238</t>
  </si>
  <si>
    <t>.SC1.OUT.CO.3.239</t>
  </si>
  <si>
    <t>.SC1.OUT.CO.3.240</t>
  </si>
  <si>
    <t>.SC1.OUT.CO.4.241</t>
  </si>
  <si>
    <t>.SC1.OUT.CO.4.242</t>
  </si>
  <si>
    <t>.SC1.OUT.CO.4.243</t>
  </si>
  <si>
    <t>.SC1.OUT.CO.4.244</t>
  </si>
  <si>
    <t>.SC1.OUT.CO.4.245</t>
  </si>
  <si>
    <t>.SC1.OUT.CO.4.246</t>
  </si>
  <si>
    <t>.SC1.OUT.CO.4.247</t>
  </si>
  <si>
    <t>.SC1.OUT.CO.4.248</t>
  </si>
  <si>
    <t>.SC1.OUT.CO.5.251</t>
  </si>
  <si>
    <t>.SC1.OUT.CO.6.261</t>
  </si>
  <si>
    <t>.SC1.OUT.CO.7.271</t>
  </si>
  <si>
    <t>.SC1.OUT.CO.7.272</t>
  </si>
  <si>
    <t>.SC1.OUT.CO.7.2731</t>
  </si>
  <si>
    <t>.SC1.OUT.CO.7.2732</t>
  </si>
  <si>
    <t>.SC1.OUT.CO.7.2733</t>
  </si>
  <si>
    <t>.SC1.OUT.CO.7.274</t>
  </si>
  <si>
    <t>.SC1.OUT.CO.7.275</t>
  </si>
  <si>
    <t>.SC1.OUT.CO.7.276</t>
  </si>
  <si>
    <t>.SC1.OUT.CO.8.281</t>
  </si>
  <si>
    <t>.SC1.OUT.CO.9.TOT</t>
  </si>
  <si>
    <t>.SC1.IN.AMTT.1.3111</t>
  </si>
  <si>
    <t>.SC1.IN.AMTT.1.3112</t>
  </si>
  <si>
    <t>.SC1.IN.AMTT.1.3113</t>
  </si>
  <si>
    <t>.SC1.IN.AMTT.1.3114</t>
  </si>
  <si>
    <t>.SC1.IN.AMTT.1.3115</t>
  </si>
  <si>
    <t>.SC1.IN.AMTT.1.3116</t>
  </si>
  <si>
    <t>.SC1.IN.AMTT.1.312</t>
  </si>
  <si>
    <t>.SC1.IN.AMTT.2.321</t>
  </si>
  <si>
    <t>.SC1.IN.AMTT.3.331</t>
  </si>
  <si>
    <t>.SC1.IN.AMTT.3.332</t>
  </si>
  <si>
    <t>.SC1.IN.AMTT.3.333</t>
  </si>
  <si>
    <t>.SC1.IN.AMTT.3.334</t>
  </si>
  <si>
    <t>.SC1.IN.AMTT.3.335</t>
  </si>
  <si>
    <t>.SC1.IN.AMTT.3.336</t>
  </si>
  <si>
    <t>.SC1.IN.AMTT.3.337</t>
  </si>
  <si>
    <t>.SC1.IN.AMTT.4.341</t>
  </si>
  <si>
    <t>.SC1.IN.AMTT.4.342</t>
  </si>
  <si>
    <t>.SC1.IN.AMTT.4.343</t>
  </si>
  <si>
    <t>.SC1.IN.AMTT.5.TOT</t>
  </si>
  <si>
    <t>.SC1.IN.CI.1.3111</t>
  </si>
  <si>
    <t>.SC1.IN.CI.1.3112</t>
  </si>
  <si>
    <t>.SC1.IN.CI.1.3113</t>
  </si>
  <si>
    <t>.SC1.IN.CI.1.3114</t>
  </si>
  <si>
    <t>.SC1.IN.CI.1.3115</t>
  </si>
  <si>
    <t>.SC1.IN.CI.1.3116</t>
  </si>
  <si>
    <t>.SC1.IN.CI.1.312</t>
  </si>
  <si>
    <t>.SC1.IN.CI.2.321</t>
  </si>
  <si>
    <t>.SC1.IN.CI.3.331</t>
  </si>
  <si>
    <t>.SC1.IN.CI.3.332</t>
  </si>
  <si>
    <t>.SC1.IN.CI.3.333</t>
  </si>
  <si>
    <t>.SC1.IN.CI.3.334</t>
  </si>
  <si>
    <t>.SC1.IN.CI.3.335</t>
  </si>
  <si>
    <t>.SC1.IN.CI.3.336</t>
  </si>
  <si>
    <t>.SC1.IN.CI.3.337</t>
  </si>
  <si>
    <t>.SC1.IN.CI.4.341</t>
  </si>
  <si>
    <t>.SC1.IN.CI.4.342</t>
  </si>
  <si>
    <t>.SC1.IN.CI.4.343</t>
  </si>
  <si>
    <t>.SC1.IN.CI.5.TOT</t>
  </si>
  <si>
    <t>.SC1.LCR.AMTT.1.411</t>
  </si>
  <si>
    <t>.SC1.LCR.AMTT.1.412</t>
  </si>
  <si>
    <t>.SC1.LCR.AMTT.1.413</t>
  </si>
  <si>
    <t>.SC1.LCR.AMTT.1.414</t>
  </si>
  <si>
    <t>.SC1.LCR.AMTT.1.415</t>
  </si>
  <si>
    <t>.SC1.LCR.AMTT.1.416</t>
  </si>
  <si>
    <t>.SC1.LCR.AMTT.1.417</t>
  </si>
  <si>
    <t>.SC1.LCR.AMTT.2.421</t>
  </si>
  <si>
    <t>.SC1.LCR.AMTT.2.422</t>
  </si>
  <si>
    <t>.SC1.LCR.AMTT.2.423</t>
  </si>
  <si>
    <t>.SC1.LCR.AMTT.2.424</t>
  </si>
  <si>
    <t>.SC1.LCR.AMTT.2.425</t>
  </si>
  <si>
    <t>.SC1.LCR.AMTT.2.426</t>
  </si>
  <si>
    <t>.SC1.LCR.AMTT.2.427</t>
  </si>
  <si>
    <t>.SC1.LCR.AMTT.2.428</t>
  </si>
  <si>
    <t>.SC1.LCR.AMTT.2.429</t>
  </si>
  <si>
    <t>.SC1.LCR.AMTT.3.431</t>
  </si>
  <si>
    <t>.SC1.LCR.AMTT.3.432</t>
  </si>
  <si>
    <t>.SC1.LCR.AMTT.3.433</t>
  </si>
  <si>
    <t>.SC1.LCR.AMTT.3.434</t>
  </si>
  <si>
    <t>.SC1.LCR.AMTT.3.435</t>
  </si>
  <si>
    <t>.SC1.LCR.AMTT.4.NETCO</t>
  </si>
  <si>
    <t>.SC1.LCR.AMTT.5.LCR</t>
  </si>
  <si>
    <t>.SC1.OUT.AMFC.1.211</t>
  </si>
  <si>
    <t>.SC1.OUT.AMFC.1.2121</t>
  </si>
  <si>
    <t>.SC1.OUT.AMFC.1.2122</t>
  </si>
  <si>
    <t>.SC1.OUT.AMFC.1.2123</t>
  </si>
  <si>
    <t>.SC1.OUT.AMFC.1.2124</t>
  </si>
  <si>
    <t>.SC1.OUT.AMFC.1.2125</t>
  </si>
  <si>
    <t>.SC1.OUT.AMFC.1.2126</t>
  </si>
  <si>
    <t>.SC1.OUT.AMFC.1.2131</t>
  </si>
  <si>
    <t>.SC1.OUT.AMFC.1.2132</t>
  </si>
  <si>
    <t>.SC1.OUT.AMFC.1.2133</t>
  </si>
  <si>
    <t>.SC1.OUT.AMFC.1.2134</t>
  </si>
  <si>
    <t>.SC1.OUT.AMFC.1.2135</t>
  </si>
  <si>
    <t>.SC1.OUT.AMFC.1.2136</t>
  </si>
  <si>
    <t>.SC1.OUT.AMFC.1.214</t>
  </si>
  <si>
    <t>.SC1.OUT.AMFC.2.2211</t>
  </si>
  <si>
    <t>.SC1.OUT.AMFC.2.2212</t>
  </si>
  <si>
    <t>.SC1.OUT.AMFC.2.2213</t>
  </si>
  <si>
    <t>.SC1.OUT.AMFC.2.2214</t>
  </si>
  <si>
    <t>.SC1.OUT.AMFC.2.2215</t>
  </si>
  <si>
    <t>.SC1.OUT.AMFC.2.2216</t>
  </si>
  <si>
    <t>.SC1.OUT.AMFC.2.2221</t>
  </si>
  <si>
    <t>.SC1.OUT.AMFC.2.2222</t>
  </si>
  <si>
    <t>.SC1.OUT.AMFC.2.2223</t>
  </si>
  <si>
    <t>.SC1.OUT.AMFC.2.2224</t>
  </si>
  <si>
    <t>.SC1.OUT.AMFC.2.2225</t>
  </si>
  <si>
    <t>.SC1.OUT.AMFC.2.2226</t>
  </si>
  <si>
    <t>.SC1.OUT.AMFC.2.223</t>
  </si>
  <si>
    <t>.SC1.OUT.AMFC.2.2241</t>
  </si>
  <si>
    <t>.SC1.OUT.AMFC.2.2242</t>
  </si>
  <si>
    <t>.SC1.OUT.AMFC.2.2251</t>
  </si>
  <si>
    <t>.SC1.OUT.AMFC.2.2252</t>
  </si>
  <si>
    <t>.SC1.OUT.AMFC.2.226</t>
  </si>
  <si>
    <t>.SC1.OUT.AMFC.2.227</t>
  </si>
  <si>
    <t>.SC1.OUT.AMFC.2.228</t>
  </si>
  <si>
    <t>.SC1.OUT.AMFC.2.229</t>
  </si>
  <si>
    <t>.SC1.OUT.AMFC.2.230</t>
  </si>
  <si>
    <t>.SC1.OUT.AMFC.2.231</t>
  </si>
  <si>
    <t>.SC1.OUT.AMFC.2.232</t>
  </si>
  <si>
    <t>.SC1.OUT.AMFC.2.233</t>
  </si>
  <si>
    <t>.SC1.OUT.AMFC.2.234</t>
  </si>
  <si>
    <t>.SC1.OUT.AMFC.3.231</t>
  </si>
  <si>
    <t>.SC1.OUT.AMFC.3.232</t>
  </si>
  <si>
    <t>.SC1.OUT.AMFC.3.233</t>
  </si>
  <si>
    <t>.SC1.OUT.AMFC.3.234</t>
  </si>
  <si>
    <t>.SC1.OUT.AMFC.3.235</t>
  </si>
  <si>
    <t>.SC1.OUT.AMFC.3.236</t>
  </si>
  <si>
    <t>.SC1.OUT.AMFC.3.237</t>
  </si>
  <si>
    <t>.SC1.OUT.AMFC.3.238</t>
  </si>
  <si>
    <t>.SC1.OUT.AMFC.3.239</t>
  </si>
  <si>
    <t>.SC1.OUT.AMFC.3.240</t>
  </si>
  <si>
    <t>.SC1.OUT.AMFC.4.241</t>
  </si>
  <si>
    <t>.SC1.OUT.AMFC.4.242</t>
  </si>
  <si>
    <t>.SC1.OUT.AMFC.4.243</t>
  </si>
  <si>
    <t>.SC1.OUT.AMFC.4.244</t>
  </si>
  <si>
    <t>.SC1.OUT.AMFC.4.245</t>
  </si>
  <si>
    <t>.SC1.OUT.AMFC.4.246</t>
  </si>
  <si>
    <t>.SC1.OUT.AMFC.4.247</t>
  </si>
  <si>
    <t>.SC1.OUT.AMFC.4.248</t>
  </si>
  <si>
    <t>.SC1.OUT.AMFC.5.251</t>
  </si>
  <si>
    <t>.SC1.OUT.AMFC.6.261</t>
  </si>
  <si>
    <t>.SC1.OUT.AMFC.7.271</t>
  </si>
  <si>
    <t>.SC1.OUT.AMFC.7.272</t>
  </si>
  <si>
    <t>.SC1.OUT.AMFC.7.2731</t>
  </si>
  <si>
    <t>.SC1.OUT.AMFC.7.2732</t>
  </si>
  <si>
    <t>.SC1.OUT.AMFC.7.2733</t>
  </si>
  <si>
    <t>.SC1.OUT.AMFC.7.274</t>
  </si>
  <si>
    <t>.SC1.OUT.AMFC.7.275</t>
  </si>
  <si>
    <t>.SC1.OUT.AMFC.7.276</t>
  </si>
  <si>
    <t>.SC1.OUT.AMFC.8.281</t>
  </si>
  <si>
    <t>.SC1.OUT.AMFC.9.TOT</t>
  </si>
  <si>
    <t>.SC1.IN.AMFC.1.3111</t>
  </si>
  <si>
    <t>.SC1.IN.AMFC.1.3112</t>
  </si>
  <si>
    <t>.SC1.IN.AMFC.1.3113</t>
  </si>
  <si>
    <t>.SC1.IN.AMFC.1.3114</t>
  </si>
  <si>
    <t>.SC1.IN.AMFC.1.3115</t>
  </si>
  <si>
    <t>.SC1.IN.AMFC.1.3116</t>
  </si>
  <si>
    <t>.SC1.IN.AMFC.1.312</t>
  </si>
  <si>
    <t>.SC1.IN.AMFC.2.321</t>
  </si>
  <si>
    <t>.SC1.IN.AMFC.3.331</t>
  </si>
  <si>
    <t>.SC1.IN.AMFC.3.332</t>
  </si>
  <si>
    <t>.SC1.IN.AMFC.3.333</t>
  </si>
  <si>
    <t>.SC1.IN.AMFC.3.334</t>
  </si>
  <si>
    <t>.SC1.IN.AMFC.3.335</t>
  </si>
  <si>
    <t>.SC1.IN.AMFC.3.336</t>
  </si>
  <si>
    <t>.SC1.IN.AMFC.3.337</t>
  </si>
  <si>
    <t>.SC1.IN.AMFC.4.341</t>
  </si>
  <si>
    <t>.SC1.IN.AMFC.4.342</t>
  </si>
  <si>
    <t>.SC1.IN.AMFC.4.343</t>
  </si>
  <si>
    <t>.SC1.IN.AMFC.5.TOT</t>
  </si>
  <si>
    <t>.AGG.IN.AMTT.2.322</t>
  </si>
  <si>
    <t>.AGG.IN.CI.2.322</t>
  </si>
  <si>
    <t>.TTD.IN.AMTT.2.322</t>
  </si>
  <si>
    <t>.TTD.IN.CI.2.322</t>
  </si>
  <si>
    <t>.SC1.IN.AMFC.2.322</t>
  </si>
  <si>
    <t>.SC1.IN.AMTT.2.322</t>
  </si>
  <si>
    <t>.SC1.IN.CI.2.322</t>
  </si>
  <si>
    <t>.SC2.HQLA.MVFC.1.111</t>
  </si>
  <si>
    <t>.SC2.HQLA.MVFC.1.112</t>
  </si>
  <si>
    <t>.SC2.HQLA.MVFC.1.113</t>
  </si>
  <si>
    <t>.SC2.HQLA.MVFC.1.114</t>
  </si>
  <si>
    <t>.SC2.HQLA.MVFC.1.1151</t>
  </si>
  <si>
    <t>.SC2.HQLA.MVFC.1.1152</t>
  </si>
  <si>
    <t>.SC2.HQLA.MVFC.1.1153</t>
  </si>
  <si>
    <t>.SC2.HQLA.MVFC.1.1154</t>
  </si>
  <si>
    <t>.SC2.HQLA.MVFC.1.1161</t>
  </si>
  <si>
    <t>.SC2.HQLA.MVFC.1.1162</t>
  </si>
  <si>
    <t>.SC2.HQLA.MVFC.1.117</t>
  </si>
  <si>
    <t>.SC2.HQLA.MVFC.2.1211</t>
  </si>
  <si>
    <t>.SC2.HQLA.MVFC.2.1212</t>
  </si>
  <si>
    <t>.SC2.HQLA.MVFC.2.1213</t>
  </si>
  <si>
    <t>.SC2.HQLA.MVFC.2.1214</t>
  </si>
  <si>
    <t>.SC2.HQLA.MVFC.2.122</t>
  </si>
  <si>
    <t>.SC2.HQLA.MVFC.2.123</t>
  </si>
  <si>
    <t>.SC2.HQLA.MVFC.3.131</t>
  </si>
  <si>
    <t>.SC2.HQLA.MVFC.3.132</t>
  </si>
  <si>
    <t>.SC2.HQLA.MVFC.3.133</t>
  </si>
  <si>
    <t>.SC2.HQLA.MVTT.1.111</t>
  </si>
  <si>
    <t>.SC2.HQLA.MVTT.1.112</t>
  </si>
  <si>
    <t>.SC2.HQLA.MVTT.1.113</t>
  </si>
  <si>
    <t>.SC2.HQLA.MVTT.1.114</t>
  </si>
  <si>
    <t>.SC2.HQLA.MVTT.1.1151</t>
  </si>
  <si>
    <t>.SC2.HQLA.MVTT.1.1152</t>
  </si>
  <si>
    <t>.SC2.HQLA.MVTT.1.1153</t>
  </si>
  <si>
    <t>.SC2.HQLA.MVTT.1.1154</t>
  </si>
  <si>
    <t>.SC2.HQLA.MVTT.1.1161</t>
  </si>
  <si>
    <t>.SC2.HQLA.MVTT.1.1162</t>
  </si>
  <si>
    <t>.SC2.HQLA.MVTT.1.117</t>
  </si>
  <si>
    <t>.SC2.HQLA.MVTT.2.1211</t>
  </si>
  <si>
    <t>.SC2.HQLA.MVTT.2.1212</t>
  </si>
  <si>
    <t>.SC2.HQLA.MVTT.2.1213</t>
  </si>
  <si>
    <t>.SC2.HQLA.MVTT.2.1214</t>
  </si>
  <si>
    <t>.SC2.HQLA.MVTT.2.122</t>
  </si>
  <si>
    <t>.SC2.HQLA.MVTT.2.123</t>
  </si>
  <si>
    <t>.SC2.HQLA.MVTT.3.131</t>
  </si>
  <si>
    <t>.SC2.HQLA.MVTT.3.132</t>
  </si>
  <si>
    <t>.SC2.HQLA.MVTT.3.133</t>
  </si>
  <si>
    <t>.SC2.HQLA.WATT.1.111</t>
  </si>
  <si>
    <t>.SC2.HQLA.WATT.1.112</t>
  </si>
  <si>
    <t>.SC2.HQLA.WATT.1.113</t>
  </si>
  <si>
    <t>.SC2.HQLA.WATT.1.114</t>
  </si>
  <si>
    <t>.SC2.HQLA.WATT.1.1151</t>
  </si>
  <si>
    <t>.SC2.HQLA.WATT.1.1152</t>
  </si>
  <si>
    <t>.SC2.HQLA.WATT.1.1153</t>
  </si>
  <si>
    <t>.SC2.HQLA.WATT.1.1154</t>
  </si>
  <si>
    <t>.SC2.HQLA.WATT.1.1161</t>
  </si>
  <si>
    <t>.SC2.HQLA.WATT.1.1162</t>
  </si>
  <si>
    <t>.SC2.HQLA.WATT.1.117</t>
  </si>
  <si>
    <t>.SC2.HQLA.WATT.2.1211</t>
  </si>
  <si>
    <t>.SC2.HQLA.WATT.2.1212</t>
  </si>
  <si>
    <t>.SC2.HQLA.WATT.2.1213</t>
  </si>
  <si>
    <t>.SC2.HQLA.WATT.2.1214</t>
  </si>
  <si>
    <t>.SC2.HQLA.WATT.2.122</t>
  </si>
  <si>
    <t>.SC2.HQLA.WATT.2.123</t>
  </si>
  <si>
    <t>.SC2.HQLA.WATT.3.131</t>
  </si>
  <si>
    <t>.SC2.HQLA.WATT.3.132</t>
  </si>
  <si>
    <t>.SC2.HQLA.WATT.3.133</t>
  </si>
  <si>
    <t>.SC2.HQLA.WATT.4.141</t>
  </si>
  <si>
    <t>.SC2.HQLA.WATT.4.142</t>
  </si>
  <si>
    <t>.SC2.HQLA.WATT.4.143</t>
  </si>
  <si>
    <t>.SC2.OUT.AMFC.1.211</t>
  </si>
  <si>
    <t>.SC2.OUT.AMFC.1.2121</t>
  </si>
  <si>
    <t>.SC2.OUT.AMFC.1.2122</t>
  </si>
  <si>
    <t>.SC2.OUT.AMFC.1.2123</t>
  </si>
  <si>
    <t>.SC2.OUT.AMFC.1.2124</t>
  </si>
  <si>
    <t>.SC2.OUT.AMFC.1.2125</t>
  </si>
  <si>
    <t>.SC2.OUT.AMFC.1.2126</t>
  </si>
  <si>
    <t>.SC2.OUT.AMFC.1.2131</t>
  </si>
  <si>
    <t>.SC2.OUT.AMFC.1.2132</t>
  </si>
  <si>
    <t>.SC2.OUT.AMFC.1.2133</t>
  </si>
  <si>
    <t>.SC2.OUT.AMFC.1.2134</t>
  </si>
  <si>
    <t>.SC2.OUT.AMFC.1.2135</t>
  </si>
  <si>
    <t>.SC2.OUT.AMFC.1.2136</t>
  </si>
  <si>
    <t>.SC2.OUT.AMFC.1.214</t>
  </si>
  <si>
    <t>.SC2.OUT.AMFC.2.2211</t>
  </si>
  <si>
    <t>.SC2.OUT.AMFC.2.2212</t>
  </si>
  <si>
    <t>.SC2.OUT.AMFC.2.2213</t>
  </si>
  <si>
    <t>.SC2.OUT.AMFC.2.2214</t>
  </si>
  <si>
    <t>.SC2.OUT.AMFC.2.2215</t>
  </si>
  <si>
    <t>.SC2.OUT.AMFC.2.2216</t>
  </si>
  <si>
    <t>.SC2.OUT.AMFC.2.2221</t>
  </si>
  <si>
    <t>.SC2.OUT.AMFC.2.2222</t>
  </si>
  <si>
    <t>.SC2.OUT.AMFC.2.2223</t>
  </si>
  <si>
    <t>.SC2.OUT.AMFC.2.2224</t>
  </si>
  <si>
    <t>.SC2.OUT.AMFC.2.2225</t>
  </si>
  <si>
    <t>.SC2.OUT.AMFC.2.2226</t>
  </si>
  <si>
    <t>.SC2.OUT.AMFC.2.223</t>
  </si>
  <si>
    <t>.SC2.OUT.AMFC.2.2241</t>
  </si>
  <si>
    <t>.SC2.OUT.AMFC.2.2242</t>
  </si>
  <si>
    <t>.SC2.OUT.AMFC.2.2251</t>
  </si>
  <si>
    <t>.SC2.OUT.AMFC.2.2252</t>
  </si>
  <si>
    <t>.SC2.OUT.AMFC.2.226</t>
  </si>
  <si>
    <t>.SC2.OUT.AMFC.2.227</t>
  </si>
  <si>
    <t>.SC2.OUT.AMFC.2.228</t>
  </si>
  <si>
    <t>.SC2.OUT.AMFC.2.229</t>
  </si>
  <si>
    <t>.SC2.OUT.AMFC.2.230</t>
  </si>
  <si>
    <t>.SC2.OUT.AMFC.2.231</t>
  </si>
  <si>
    <t>.SC2.OUT.AMFC.2.232</t>
  </si>
  <si>
    <t>.SC2.OUT.AMFC.2.233</t>
  </si>
  <si>
    <t>.SC2.OUT.AMFC.2.234</t>
  </si>
  <si>
    <t>.SC2.OUT.AMFC.3.231</t>
  </si>
  <si>
    <t>.SC2.OUT.AMFC.3.232</t>
  </si>
  <si>
    <t>.SC2.OUT.AMFC.3.233</t>
  </si>
  <si>
    <t>.SC2.OUT.AMFC.3.234</t>
  </si>
  <si>
    <t>.SC2.OUT.AMFC.3.235</t>
  </si>
  <si>
    <t>.SC2.OUT.AMFC.3.236</t>
  </si>
  <si>
    <t>.SC2.OUT.AMFC.3.237</t>
  </si>
  <si>
    <t>.SC2.OUT.AMFC.3.238</t>
  </si>
  <si>
    <t>.SC2.OUT.AMFC.3.239</t>
  </si>
  <si>
    <t>.SC2.OUT.AMFC.3.240</t>
  </si>
  <si>
    <t>.SC2.OUT.AMFC.4.241</t>
  </si>
  <si>
    <t>.SC2.OUT.AMFC.4.242</t>
  </si>
  <si>
    <t>.SC2.OUT.AMFC.4.243</t>
  </si>
  <si>
    <t>.SC2.OUT.AMFC.4.244</t>
  </si>
  <si>
    <t>.SC2.OUT.AMFC.4.245</t>
  </si>
  <si>
    <t>.SC2.OUT.AMFC.4.246</t>
  </si>
  <si>
    <t>.SC2.OUT.AMFC.4.247</t>
  </si>
  <si>
    <t>.SC2.OUT.AMFC.4.248</t>
  </si>
  <si>
    <t>.SC2.OUT.AMFC.5.251</t>
  </si>
  <si>
    <t>.SC2.OUT.AMFC.6.261</t>
  </si>
  <si>
    <t>.SC2.OUT.AMFC.7.271</t>
  </si>
  <si>
    <t>.SC2.OUT.AMFC.7.272</t>
  </si>
  <si>
    <t>.SC2.OUT.AMFC.7.2731</t>
  </si>
  <si>
    <t>.SC2.OUT.AMFC.7.2732</t>
  </si>
  <si>
    <t>.SC2.OUT.AMFC.7.2733</t>
  </si>
  <si>
    <t>.SC2.OUT.AMFC.7.274</t>
  </si>
  <si>
    <t>.SC2.OUT.AMFC.7.275</t>
  </si>
  <si>
    <t>.SC2.OUT.AMFC.7.276</t>
  </si>
  <si>
    <t>.SC2.OUT.AMFC.8.281</t>
  </si>
  <si>
    <t>.SC2.OUT.AMFC.9.TOT</t>
  </si>
  <si>
    <t>.SC2.OUT.AMTT.1.211</t>
  </si>
  <si>
    <t>.SC2.OUT.AMTT.1.2121</t>
  </si>
  <si>
    <t>.SC2.OUT.AMTT.1.2122</t>
  </si>
  <si>
    <t>.SC2.OUT.AMTT.1.2123</t>
  </si>
  <si>
    <t>.SC2.OUT.AMTT.1.2124</t>
  </si>
  <si>
    <t>.SC2.OUT.AMTT.1.2125</t>
  </si>
  <si>
    <t>.SC2.OUT.AMTT.1.2126</t>
  </si>
  <si>
    <t>.SC2.OUT.AMTT.1.2131</t>
  </si>
  <si>
    <t>.SC2.OUT.AMTT.1.2132</t>
  </si>
  <si>
    <t>.SC2.OUT.AMTT.1.2133</t>
  </si>
  <si>
    <t>.SC2.OUT.AMTT.1.2134</t>
  </si>
  <si>
    <t>.SC2.OUT.AMTT.1.2135</t>
  </si>
  <si>
    <t>.SC2.OUT.AMTT.1.2136</t>
  </si>
  <si>
    <t>.SC2.OUT.AMTT.1.214</t>
  </si>
  <si>
    <t>.SC2.OUT.AMTT.2.2211</t>
  </si>
  <si>
    <t>.SC2.OUT.AMTT.2.2212</t>
  </si>
  <si>
    <t>.SC2.OUT.AMTT.2.2213</t>
  </si>
  <si>
    <t>.SC2.OUT.AMTT.2.2214</t>
  </si>
  <si>
    <t>.SC2.OUT.AMTT.2.2215</t>
  </si>
  <si>
    <t>.SC2.OUT.AMTT.2.2216</t>
  </si>
  <si>
    <t>.SC2.OUT.AMTT.2.2221</t>
  </si>
  <si>
    <t>.SC2.OUT.AMTT.2.2222</t>
  </si>
  <si>
    <t>.SC2.OUT.AMTT.2.2223</t>
  </si>
  <si>
    <t>.SC2.OUT.AMTT.2.2224</t>
  </si>
  <si>
    <t>.SC2.OUT.AMTT.2.2225</t>
  </si>
  <si>
    <t>.SC2.OUT.AMTT.2.2226</t>
  </si>
  <si>
    <t>.SC2.OUT.AMTT.2.223</t>
  </si>
  <si>
    <t>.SC2.OUT.AMTT.2.2241</t>
  </si>
  <si>
    <t>.SC2.OUT.AMTT.2.2242</t>
  </si>
  <si>
    <t>.SC2.OUT.AMTT.2.2251</t>
  </si>
  <si>
    <t>.SC2.OUT.AMTT.2.2252</t>
  </si>
  <si>
    <t>.SC2.OUT.AMTT.2.226</t>
  </si>
  <si>
    <t>.SC2.OUT.AMTT.2.227</t>
  </si>
  <si>
    <t>.SC2.OUT.AMTT.2.228</t>
  </si>
  <si>
    <t>.SC2.OUT.AMTT.2.229</t>
  </si>
  <si>
    <t>.SC2.OUT.AMTT.2.230</t>
  </si>
  <si>
    <t>.SC2.OUT.AMTT.2.231</t>
  </si>
  <si>
    <t>.SC2.OUT.AMTT.2.232</t>
  </si>
  <si>
    <t>.SC2.OUT.AMTT.2.233</t>
  </si>
  <si>
    <t>.SC2.OUT.AMTT.2.234</t>
  </si>
  <si>
    <t>.SC2.OUT.AMTT.3.231</t>
  </si>
  <si>
    <t>.SC2.OUT.AMTT.3.232</t>
  </si>
  <si>
    <t>.SC2.OUT.AMTT.3.233</t>
  </si>
  <si>
    <t>.SC2.OUT.AMTT.3.234</t>
  </si>
  <si>
    <t>.SC2.OUT.AMTT.3.235</t>
  </si>
  <si>
    <t>.SC2.OUT.AMTT.3.236</t>
  </si>
  <si>
    <t>.SC2.OUT.AMTT.3.237</t>
  </si>
  <si>
    <t>.SC2.OUT.AMTT.3.238</t>
  </si>
  <si>
    <t>.SC2.OUT.AMTT.3.239</t>
  </si>
  <si>
    <t>.SC2.OUT.AMTT.3.240</t>
  </si>
  <si>
    <t>.SC2.OUT.AMTT.4.241</t>
  </si>
  <si>
    <t>.SC2.OUT.AMTT.4.242</t>
  </si>
  <si>
    <t>.SC2.OUT.AMTT.4.243</t>
  </si>
  <si>
    <t>.SC2.OUT.AMTT.4.244</t>
  </si>
  <si>
    <t>.SC2.OUT.AMTT.4.245</t>
  </si>
  <si>
    <t>.SC2.OUT.AMTT.4.246</t>
  </si>
  <si>
    <t>.SC2.OUT.AMTT.4.247</t>
  </si>
  <si>
    <t>.SC2.OUT.AMTT.4.248</t>
  </si>
  <si>
    <t>.SC2.OUT.AMTT.5.251</t>
  </si>
  <si>
    <t>.SC2.OUT.AMTT.6.261</t>
  </si>
  <si>
    <t>.SC2.OUT.AMTT.7.271</t>
  </si>
  <si>
    <t>.SC2.OUT.AMTT.7.272</t>
  </si>
  <si>
    <t>.SC2.OUT.AMTT.7.2731</t>
  </si>
  <si>
    <t>.SC2.OUT.AMTT.7.2732</t>
  </si>
  <si>
    <t>.SC2.OUT.AMTT.7.2733</t>
  </si>
  <si>
    <t>.SC2.OUT.AMTT.7.274</t>
  </si>
  <si>
    <t>.SC2.OUT.AMTT.7.275</t>
  </si>
  <si>
    <t>.SC2.OUT.AMTT.7.276</t>
  </si>
  <si>
    <t>.SC2.OUT.AMTT.8.281</t>
  </si>
  <si>
    <t>.SC2.OUT.AMTT.9.TOT</t>
  </si>
  <si>
    <t>.SC2.OUT.CO.1.211</t>
  </si>
  <si>
    <t>.SC2.OUT.CO.1.2121</t>
  </si>
  <si>
    <t>.SC2.OUT.CO.1.2122</t>
  </si>
  <si>
    <t>.SC2.OUT.CO.1.2123</t>
  </si>
  <si>
    <t>.SC2.OUT.CO.1.2124</t>
  </si>
  <si>
    <t>.SC2.OUT.CO.1.2125</t>
  </si>
  <si>
    <t>.SC2.OUT.CO.1.2126</t>
  </si>
  <si>
    <t>.SC2.OUT.CO.1.2131</t>
  </si>
  <si>
    <t>.SC2.OUT.CO.1.2132</t>
  </si>
  <si>
    <t>.SC2.OUT.CO.1.2133</t>
  </si>
  <si>
    <t>.SC2.OUT.CO.1.2134</t>
  </si>
  <si>
    <t>.SC2.OUT.CO.1.2135</t>
  </si>
  <si>
    <t>.SC2.OUT.CO.1.2136</t>
  </si>
  <si>
    <t>.SC2.OUT.CO.1.214</t>
  </si>
  <si>
    <t>.SC2.OUT.CO.2.2211</t>
  </si>
  <si>
    <t>.SC2.OUT.CO.2.2212</t>
  </si>
  <si>
    <t>.SC2.OUT.CO.2.2213</t>
  </si>
  <si>
    <t>.SC2.OUT.CO.2.2214</t>
  </si>
  <si>
    <t>.SC2.OUT.CO.2.2215</t>
  </si>
  <si>
    <t>.SC2.OUT.CO.2.2216</t>
  </si>
  <si>
    <t>.SC2.OUT.CO.2.2221</t>
  </si>
  <si>
    <t>.SC2.OUT.CO.2.2222</t>
  </si>
  <si>
    <t>.SC2.OUT.CO.2.2223</t>
  </si>
  <si>
    <t>.SC2.OUT.CO.2.2224</t>
  </si>
  <si>
    <t>.SC2.OUT.CO.2.2225</t>
  </si>
  <si>
    <t>.SC2.OUT.CO.2.2226</t>
  </si>
  <si>
    <t>.SC2.OUT.CO.2.223</t>
  </si>
  <si>
    <t>.SC2.OUT.CO.2.2241</t>
  </si>
  <si>
    <t>.SC2.OUT.CO.2.2242</t>
  </si>
  <si>
    <t>.SC2.OUT.CO.2.2251</t>
  </si>
  <si>
    <t>.SC2.OUT.CO.2.2252</t>
  </si>
  <si>
    <t>.SC2.OUT.CO.2.226</t>
  </si>
  <si>
    <t>.SC2.OUT.CO.2.227</t>
  </si>
  <si>
    <t>.SC2.OUT.CO.2.228</t>
  </si>
  <si>
    <t>.SC2.OUT.CO.2.229</t>
  </si>
  <si>
    <t>.SC2.OUT.CO.2.230</t>
  </si>
  <si>
    <t>.SC2.OUT.CO.2.231</t>
  </si>
  <si>
    <t>.SC2.OUT.CO.2.232</t>
  </si>
  <si>
    <t>.SC2.OUT.CO.2.233</t>
  </si>
  <si>
    <t>.SC2.OUT.CO.2.234</t>
  </si>
  <si>
    <t>.SC2.OUT.CO.3.231</t>
  </si>
  <si>
    <t>.SC2.OUT.CO.3.232</t>
  </si>
  <si>
    <t>.SC2.OUT.CO.3.233</t>
  </si>
  <si>
    <t>.SC2.OUT.CO.3.234</t>
  </si>
  <si>
    <t>.SC2.OUT.CO.3.235</t>
  </si>
  <si>
    <t>.SC2.OUT.CO.3.236</t>
  </si>
  <si>
    <t>.SC2.OUT.CO.3.237</t>
  </si>
  <si>
    <t>.SC2.OUT.CO.3.238</t>
  </si>
  <si>
    <t>.SC2.OUT.CO.3.239</t>
  </si>
  <si>
    <t>.SC2.OUT.CO.3.240</t>
  </si>
  <si>
    <t>.SC2.OUT.CO.4.241</t>
  </si>
  <si>
    <t>.SC2.OUT.CO.4.242</t>
  </si>
  <si>
    <t>.SC2.OUT.CO.4.243</t>
  </si>
  <si>
    <t>.SC2.OUT.CO.4.244</t>
  </si>
  <si>
    <t>.SC2.OUT.CO.4.245</t>
  </si>
  <si>
    <t>.SC2.OUT.CO.4.246</t>
  </si>
  <si>
    <t>.SC2.OUT.CO.4.247</t>
  </si>
  <si>
    <t>.SC2.OUT.CO.4.248</t>
  </si>
  <si>
    <t>.SC2.OUT.CO.5.251</t>
  </si>
  <si>
    <t>.SC2.OUT.CO.6.261</t>
  </si>
  <si>
    <t>.SC2.OUT.CO.7.271</t>
  </si>
  <si>
    <t>.SC2.OUT.CO.7.272</t>
  </si>
  <si>
    <t>.SC2.OUT.CO.7.2731</t>
  </si>
  <si>
    <t>.SC2.OUT.CO.7.2732</t>
  </si>
  <si>
    <t>.SC2.OUT.CO.7.2733</t>
  </si>
  <si>
    <t>.SC2.OUT.CO.7.274</t>
  </si>
  <si>
    <t>.SC2.OUT.CO.7.275</t>
  </si>
  <si>
    <t>.SC2.OUT.CO.7.276</t>
  </si>
  <si>
    <t>.SC2.OUT.CO.8.281</t>
  </si>
  <si>
    <t>.SC2.OUT.CO.9.TOT</t>
  </si>
  <si>
    <t>.SC2.IN.AMFC.1.3111</t>
  </si>
  <si>
    <t>.SC2.IN.AMFC.1.3112</t>
  </si>
  <si>
    <t>.SC2.IN.AMFC.1.3113</t>
  </si>
  <si>
    <t>.SC2.IN.AMFC.1.3114</t>
  </si>
  <si>
    <t>.SC2.IN.AMFC.1.3115</t>
  </si>
  <si>
    <t>.SC2.IN.AMFC.1.3116</t>
  </si>
  <si>
    <t>.SC2.IN.AMFC.1.312</t>
  </si>
  <si>
    <t>.SC2.IN.AMFC.2.321</t>
  </si>
  <si>
    <t>.SC2.IN.AMFC.2.322</t>
  </si>
  <si>
    <t>.SC2.IN.AMFC.3.331</t>
  </si>
  <si>
    <t>.SC2.IN.AMFC.3.332</t>
  </si>
  <si>
    <t>.SC2.IN.AMFC.3.333</t>
  </si>
  <si>
    <t>.SC2.IN.AMFC.3.334</t>
  </si>
  <si>
    <t>.SC2.IN.AMFC.3.335</t>
  </si>
  <si>
    <t>.SC2.IN.AMFC.3.336</t>
  </si>
  <si>
    <t>.SC2.IN.AMFC.3.337</t>
  </si>
  <si>
    <t>.SC2.IN.AMFC.4.341</t>
  </si>
  <si>
    <t>.SC2.IN.AMFC.4.342</t>
  </si>
  <si>
    <t>.SC2.IN.AMFC.4.343</t>
  </si>
  <si>
    <t>.SC2.IN.AMFC.5.TOT</t>
  </si>
  <si>
    <t>.SC2.IN.AMTT.1.3111</t>
  </si>
  <si>
    <t>.SC2.IN.AMTT.1.3112</t>
  </si>
  <si>
    <t>.SC2.IN.AMTT.1.3113</t>
  </si>
  <si>
    <t>.SC2.IN.AMTT.1.3114</t>
  </si>
  <si>
    <t>.SC2.IN.AMTT.1.3115</t>
  </si>
  <si>
    <t>.SC2.IN.AMTT.1.3116</t>
  </si>
  <si>
    <t>.SC2.IN.AMTT.1.312</t>
  </si>
  <si>
    <t>.SC2.IN.AMTT.2.321</t>
  </si>
  <si>
    <t>.SC2.IN.AMTT.2.322</t>
  </si>
  <si>
    <t>.SC2.IN.AMTT.3.331</t>
  </si>
  <si>
    <t>.SC2.IN.AMTT.3.332</t>
  </si>
  <si>
    <t>.SC2.IN.AMTT.3.333</t>
  </si>
  <si>
    <t>.SC2.IN.AMTT.3.334</t>
  </si>
  <si>
    <t>.SC2.IN.AMTT.3.335</t>
  </si>
  <si>
    <t>.SC2.IN.AMTT.3.336</t>
  </si>
  <si>
    <t>.SC2.IN.AMTT.3.337</t>
  </si>
  <si>
    <t>.SC2.IN.AMTT.4.341</t>
  </si>
  <si>
    <t>.SC2.IN.AMTT.4.342</t>
  </si>
  <si>
    <t>.SC2.IN.AMTT.4.343</t>
  </si>
  <si>
    <t>.SC2.IN.AMTT.5.TOT</t>
  </si>
  <si>
    <t>.SC2.IN.CI.1.3111</t>
  </si>
  <si>
    <t>.SC2.IN.CI.1.3112</t>
  </si>
  <si>
    <t>.SC2.IN.CI.1.3113</t>
  </si>
  <si>
    <t>.SC2.IN.CI.1.3114</t>
  </si>
  <si>
    <t>.SC2.IN.CI.1.3115</t>
  </si>
  <si>
    <t>.SC2.IN.CI.1.3116</t>
  </si>
  <si>
    <t>.SC2.IN.CI.1.312</t>
  </si>
  <si>
    <t>.SC2.IN.CI.2.321</t>
  </si>
  <si>
    <t>.SC2.IN.CI.2.322</t>
  </si>
  <si>
    <t>.SC2.IN.CI.3.331</t>
  </si>
  <si>
    <t>.SC2.IN.CI.3.332</t>
  </si>
  <si>
    <t>.SC2.IN.CI.3.333</t>
  </si>
  <si>
    <t>.SC2.IN.CI.3.334</t>
  </si>
  <si>
    <t>.SC2.IN.CI.3.335</t>
  </si>
  <si>
    <t>.SC2.IN.CI.3.336</t>
  </si>
  <si>
    <t>.SC2.IN.CI.3.337</t>
  </si>
  <si>
    <t>.SC2.IN.CI.4.341</t>
  </si>
  <si>
    <t>.SC2.IN.CI.4.342</t>
  </si>
  <si>
    <t>.SC2.IN.CI.4.343</t>
  </si>
  <si>
    <t>.SC2.IN.CI.5.TOT</t>
  </si>
  <si>
    <t>.SC2.LCR.AMTT.1.411</t>
  </si>
  <si>
    <t>.SC2.LCR.AMTT.1.412</t>
  </si>
  <si>
    <t>.SC2.LCR.AMTT.1.413</t>
  </si>
  <si>
    <t>.SC2.LCR.AMTT.1.414</t>
  </si>
  <si>
    <t>.SC2.LCR.AMTT.1.415</t>
  </si>
  <si>
    <t>.SC2.LCR.AMTT.1.416</t>
  </si>
  <si>
    <t>.SC2.LCR.AMTT.1.417</t>
  </si>
  <si>
    <t>.SC2.LCR.AMTT.2.421</t>
  </si>
  <si>
    <t>.SC2.LCR.AMTT.2.422</t>
  </si>
  <si>
    <t>.SC2.LCR.AMTT.2.423</t>
  </si>
  <si>
    <t>.SC2.LCR.AMTT.2.424</t>
  </si>
  <si>
    <t>.SC2.LCR.AMTT.2.425</t>
  </si>
  <si>
    <t>.SC2.LCR.AMTT.2.426</t>
  </si>
  <si>
    <t>.SC2.LCR.AMTT.2.427</t>
  </si>
  <si>
    <t>.SC2.LCR.AMTT.2.428</t>
  </si>
  <si>
    <t>.SC2.LCR.AMTT.2.429</t>
  </si>
  <si>
    <t>.SC2.LCR.AMTT.3.431</t>
  </si>
  <si>
    <t>.SC2.LCR.AMTT.3.432</t>
  </si>
  <si>
    <t>.SC2.LCR.AMTT.3.433</t>
  </si>
  <si>
    <t>.SC2.LCR.AMTT.3.434</t>
  </si>
  <si>
    <t>.SC2.LCR.AMTT.3.435</t>
  </si>
  <si>
    <t>.SC2.LCR.AMTT.4.NETCO</t>
  </si>
  <si>
    <t>.SC2.LCR.AMTT.5.LCR</t>
  </si>
  <si>
    <t>.SC1.HQLA.EXRATE</t>
  </si>
  <si>
    <t>.SC1.HQLA.TYPE</t>
  </si>
  <si>
    <t>.SC2.HQLA.TYPE</t>
  </si>
  <si>
    <t>.SC2.HQLA.EXRATE</t>
  </si>
  <si>
    <t>14.Outflows-SC2!E77=SUM14.Outflows-SC2!E70:E76</t>
  </si>
  <si>
    <t>8.LCR calculation-TTD!C9=8. LCR calculation-TTD!C10+8. LCR calculation-TTD!C11</t>
  </si>
  <si>
    <t>LIQUIDITY COVERAGE RATIO</t>
  </si>
  <si>
    <t>7.60</t>
  </si>
  <si>
    <t>Name Check</t>
  </si>
  <si>
    <t>CB120LCR Instructions</t>
  </si>
  <si>
    <t>S01.DP42=MAX((S01.DP37+S01.DP40-S01.DP41)-2/3*S01.DP31,0)</t>
  </si>
  <si>
    <t>1.HQLA'!E37=MAX(('1.HQLA'!E30+'1.HQLA'!E34-'1.HQLA'!E36)-2/3*'1.HQLA'!E22,0</t>
  </si>
  <si>
    <t>S05.DP42=MAX((S05.DP37+S05.DP40-S05.DP41)-2/3*S05.DP31,0)</t>
  </si>
  <si>
    <t>5.HQLA-TTD'!E37=MAX(('5.HQLA-TTD'!E30+'5.HQLA-TTD'!E34-'5.HQLA-TTD'!E36)-2/3*'5.HQLA-TTD'!E22,0</t>
  </si>
  <si>
    <t>S09.DP42=MAX((S09.DP37+S09.DP40-S09.DP41)-2/3*S09.DP31,0)</t>
  </si>
  <si>
    <t>9.HQLA-SC1'!G37=MAX(('9.HQLA-SC1'!G30+'9.HQLA-SC1'!G34-'9.HQLA-SC1'!G36)-2/3*'9.HQLA-SC1'!G22,0</t>
  </si>
  <si>
    <t>S13.DP42=MAX((S13.DP37+S13.DP40-S13.DP41)-2/3*S13.DP31,0)</t>
  </si>
  <si>
    <t>13. HQLA-SC2'!G37=MAX(('13. HQLA-SC2'!G30+'13. HQLA-SC2'!G34-'13. HQLA-SC2'!G36)-2/3*'13. HQLA-SC2'!G22,0</t>
  </si>
  <si>
    <t>S13.DP31=SUM(S13.DP21:DP24)+SUM(S13.DP25:DP28)+SUM( S13.DP29:DP30)</t>
  </si>
  <si>
    <t>S13.DP37=SUM(S13.DP32:DP36)</t>
  </si>
  <si>
    <t>Liquidity Coverage Ratio Return – Basel III</t>
  </si>
  <si>
    <t>mm/dd/yyyy</t>
  </si>
  <si>
    <t>Eligible Reserves held at Central Banks</t>
  </si>
  <si>
    <t>S10.DP70=S10.DP14+S10.DP40+S10.DP50+S10.DP58+S10.DP59+S10.DP60+S10.DP68+S10.DP69</t>
  </si>
  <si>
    <t>14.Outflows-SC2'!G94='14.Outflows-SC2'!G24+'14.Outflows-SC2'!G57+'14.Outflows-SC2'!G68+'14.Outflows-SC2'!G77+'14.Outflows-SC2'!G79+'14.Outflows-SC2'!G81+'14.Outflows-SC2'!G91+'14.Outflows-SC2'!G93</t>
  </si>
  <si>
    <t>16.LCR calculation-SC2!C33=IFERROR16.LCR calculation-SC2!C14/16.LCR calculation-SC2!C31,0</t>
  </si>
  <si>
    <t>V1.2</t>
  </si>
  <si>
    <t>Date Issued : 16/01/2026</t>
  </si>
  <si>
    <t xml:space="preserve">Use the file name structure "Institution Code_CB120LCR_V1.2_MMMYYYY". </t>
  </si>
  <si>
    <t>Remember to save the file in the recommended naming convention "Institution Code_CB120LCR_V1.2_MMMYYYY" as per instruction number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</si>
</sst>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8" formatCode="&quot;$&quot;#,##0.00;[Red]\-&quot;$&quot;#,##0.00"/>
    <numFmt numFmtId="43" formatCode="_-* #,##0.00_-;\-* #,##0.00_-;_-* &quot;-&quot;??_-;_-@_-"/>
    <numFmt numFmtId="164" formatCode="0.00000"/>
    <numFmt numFmtId="165" formatCode=";;;"/>
    <numFmt numFmtId="166" formatCode="#,##0;[Red]&quot;no minus&quot;;\-0\-"/>
    <numFmt numFmtId="167" formatCode="General_)"/>
    <numFmt numFmtId="168" formatCode="m/d/yyyy;@"/>
    <numFmt numFmtId="169" formatCode="dd/mm/yyyy;@"/>
  </numFmts>
  <fonts count="49">
    <font>
      <sz val="11"/>
      <color theme="1"/>
      <name val="Calibri"/>
      <family val="2"/>
      <scheme val="minor"/>
    </font>
    <font>
      <sz val="11"/>
      <color theme="1"/>
      <name val="Calibri"/>
      <family val="2"/>
      <scheme val="minor"/>
    </font>
    <font>
      <b/>
      <sz val="20"/>
      <name val="Arial"/>
      <family val="2"/>
    </font>
    <font>
      <b/>
      <sz val="12"/>
      <name val="Arial"/>
      <family val="2"/>
    </font>
    <font>
      <sz val="10"/>
      <color theme="1"/>
      <name val="Calibri"/>
      <family val="2"/>
    </font>
    <font>
      <sz val="10"/>
      <name val="Arial"/>
      <family val="2"/>
    </font>
    <font>
      <b/>
      <sz val="10"/>
      <name val="Arial"/>
      <family val="2"/>
    </font>
    <font>
      <b/>
      <sz val="12"/>
      <color theme="1"/>
      <name val="Calibri"/>
      <family val="2"/>
      <scheme val="minor"/>
    </font>
    <font>
      <b/>
      <sz val="16"/>
      <color theme="1"/>
      <name val="Calibri"/>
      <family val="2"/>
      <scheme val="minor"/>
    </font>
    <font>
      <b/>
      <sz val="18"/>
      <color theme="1"/>
      <name val="Calibri"/>
      <family val="2"/>
      <scheme val="minor"/>
    </font>
    <font>
      <b/>
      <sz val="11"/>
      <name val="Calibri"/>
      <family val="2"/>
      <scheme val="minor"/>
    </font>
    <font>
      <sz val="11"/>
      <name val="Calibri"/>
      <family val="2"/>
      <scheme val="minor"/>
    </font>
    <font>
      <sz val="11"/>
      <color indexed="8"/>
      <name val="Calibri"/>
      <family val="2"/>
      <scheme val="minor"/>
    </font>
    <font>
      <b/>
      <sz val="11"/>
      <color indexed="8"/>
      <name val="Calibri"/>
      <family val="2"/>
      <scheme val="minor"/>
    </font>
    <font>
      <i/>
      <sz val="11"/>
      <color indexed="8"/>
      <name val="Calibri"/>
      <family val="2"/>
      <scheme val="minor"/>
    </font>
    <font>
      <b/>
      <sz val="11"/>
      <color theme="1"/>
      <name val="Calibri"/>
      <family val="2"/>
      <scheme val="minor"/>
    </font>
    <font>
      <i/>
      <sz val="11"/>
      <color theme="1"/>
      <name val="Calibri"/>
      <family val="2"/>
      <scheme val="minor"/>
    </font>
    <font>
      <b/>
      <i/>
      <sz val="12"/>
      <color theme="1"/>
      <name val="Calibri"/>
      <family val="2"/>
      <scheme val="minor"/>
    </font>
    <font>
      <sz val="8"/>
      <name val="Calibri"/>
      <family val="2"/>
      <scheme val="minor"/>
    </font>
    <font>
      <b/>
      <sz val="12"/>
      <name val="Calibri"/>
      <family val="2"/>
      <scheme val="minor"/>
    </font>
    <font>
      <b/>
      <sz val="14"/>
      <color theme="1"/>
      <name val="Calibri"/>
      <family val="2"/>
      <scheme val="minor"/>
    </font>
    <font>
      <sz val="14"/>
      <color theme="1"/>
      <name val="Calibri"/>
      <family val="2"/>
      <scheme val="minor"/>
    </font>
    <font>
      <b/>
      <sz val="14"/>
      <color theme="0"/>
      <name val="Calibri"/>
      <family val="2"/>
      <scheme val="minor"/>
    </font>
    <font>
      <sz val="14"/>
      <color theme="0"/>
      <name val="Calibri"/>
      <family val="2"/>
      <scheme val="minor"/>
    </font>
    <font>
      <sz val="10"/>
      <name val="Arial"/>
      <family val="2"/>
    </font>
    <font>
      <sz val="10"/>
      <name val="MS Sans Serif"/>
      <family val="2"/>
    </font>
    <font>
      <b/>
      <sz val="10"/>
      <color indexed="10"/>
      <name val="TimesNewRomanPS"/>
    </font>
    <font>
      <sz val="10"/>
      <name val="Helv"/>
    </font>
    <font>
      <sz val="11"/>
      <color indexed="8"/>
      <name val="Calibri"/>
      <family val="2"/>
    </font>
    <font>
      <b/>
      <sz val="10"/>
      <color indexed="12"/>
      <name val="TimesNewRomanPS"/>
    </font>
    <font>
      <sz val="10"/>
      <name val="Times New Roman"/>
      <family val="1"/>
    </font>
    <font>
      <sz val="10"/>
      <name val="TimesNewRomanPS"/>
    </font>
    <font>
      <b/>
      <i/>
      <sz val="10"/>
      <color indexed="16"/>
      <name val="TimesNewRomanPS"/>
    </font>
    <font>
      <b/>
      <sz val="12"/>
      <color indexed="10"/>
      <name val="TimesNewRomanPS"/>
    </font>
    <font>
      <sz val="10"/>
      <name val="Courier"/>
    </font>
    <font>
      <b/>
      <sz val="12"/>
      <color theme="0"/>
      <name val="Calibri"/>
      <family val="2"/>
      <scheme val="minor"/>
    </font>
    <font>
      <b/>
      <sz val="11"/>
      <color theme="0"/>
      <name val="Calibri"/>
      <family val="2"/>
      <scheme val="minor"/>
    </font>
    <font>
      <sz val="10"/>
      <name val="Calibri"/>
      <family val="2"/>
      <scheme val="minor"/>
    </font>
    <font>
      <b/>
      <sz val="15"/>
      <color theme="1"/>
      <name val="Calibri"/>
      <family val="2"/>
      <scheme val="minor"/>
    </font>
    <font>
      <b/>
      <sz val="16"/>
      <name val="Calibri"/>
      <family val="2"/>
      <scheme val="minor"/>
    </font>
    <font>
      <u/>
      <sz val="11"/>
      <color theme="10"/>
      <name val="Calibri"/>
      <family val="2"/>
      <scheme val="minor"/>
    </font>
    <font>
      <b/>
      <u/>
      <sz val="11"/>
      <color theme="10"/>
      <name val="Calibri"/>
      <family val="2"/>
      <scheme val="minor"/>
    </font>
    <font>
      <b/>
      <sz val="11"/>
      <color rgb="FF990033"/>
      <name val="Calibri"/>
      <family val="2"/>
      <scheme val="minor"/>
    </font>
    <font>
      <b/>
      <sz val="11"/>
      <color rgb="FF990033"/>
      <name val="Calibri"/>
      <family val="2"/>
    </font>
    <font>
      <b/>
      <sz val="11"/>
      <color rgb="FF000000"/>
      <name val="Calibri"/>
      <family val="2"/>
    </font>
    <font>
      <b/>
      <sz val="10"/>
      <name val="Times New Roman"/>
      <family val="1"/>
    </font>
    <font>
      <b/>
      <sz val="10"/>
      <name val="MS Sans Serif"/>
      <family val="2"/>
    </font>
    <font>
      <sz val="11"/>
      <color theme="0"/>
      <name val="Calibri"/>
      <family val="2"/>
      <scheme val="minor"/>
    </font>
    <font>
      <sz val="10"/>
      <color theme="0"/>
      <name val="Calibri"/>
      <family val="2"/>
      <scheme val="minor"/>
    </font>
  </fonts>
  <fills count="2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7"/>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rgb="FFB03A59"/>
        <bgColor indexed="64"/>
      </patternFill>
    </fill>
    <fill>
      <patternFill patternType="solid">
        <fgColor rgb="FF660033"/>
        <bgColor indexed="64"/>
      </patternFill>
    </fill>
    <fill>
      <patternFill patternType="solid">
        <fgColor rgb="FF882C44"/>
        <bgColor indexed="64"/>
      </patternFill>
    </fill>
    <fill>
      <patternFill patternType="solid">
        <fgColor rgb="FFFF66FF"/>
        <bgColor indexed="64"/>
      </patternFill>
    </fill>
    <fill>
      <patternFill patternType="solid">
        <fgColor rgb="FF812F2F"/>
        <bgColor indexed="64"/>
      </patternFill>
    </fill>
    <fill>
      <patternFill patternType="solid">
        <fgColor rgb="FFCC8A8A"/>
        <bgColor indexed="64"/>
      </patternFill>
    </fill>
    <fill>
      <patternFill patternType="solid">
        <fgColor rgb="FFB76161"/>
        <bgColor indexed="64"/>
      </patternFill>
    </fill>
    <fill>
      <patternFill patternType="solid">
        <fgColor rgb="FF92D050"/>
        <bgColor indexed="64"/>
      </patternFill>
    </fill>
    <fill>
      <patternFill patternType="solid">
        <fgColor theme="0"/>
        <bgColor indexed="64"/>
      </patternFill>
    </fill>
  </fills>
  <borders count="26">
    <border>
      <left/>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double">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s>
  <cellStyleXfs count="47">
    <xf numFmtId="0" fontId="0" fillId="0" borderId="0"/>
    <xf numFmtId="0" fontId="2" fillId="2" borderId="1" applyNumberFormat="0" applyFill="0" applyBorder="0" applyAlignment="0" applyProtection="0">
      <alignment horizontal="left"/>
    </xf>
    <xf numFmtId="0" fontId="3" fillId="0" borderId="0" applyNumberFormat="0" applyFill="0" applyBorder="0" applyAlignment="0" applyProtection="0"/>
    <xf numFmtId="0" fontId="4" fillId="0" borderId="0"/>
    <xf numFmtId="3" fontId="5" fillId="2" borderId="5" applyFont="0">
      <alignment horizontal="right" vertical="center"/>
    </xf>
    <xf numFmtId="0" fontId="6" fillId="2" borderId="3" applyFont="0" applyBorder="0">
      <alignment horizontal="center" wrapText="1"/>
    </xf>
    <xf numFmtId="0" fontId="5" fillId="3" borderId="5" applyNumberFormat="0" applyFont="0" applyBorder="0">
      <alignment horizontal="center" vertical="center"/>
    </xf>
    <xf numFmtId="43" fontId="1" fillId="0" borderId="0" applyFont="0" applyFill="0" applyBorder="0" applyAlignment="0" applyProtection="0"/>
    <xf numFmtId="164" fontId="5" fillId="2" borderId="5" applyFont="0">
      <alignment horizontal="right" vertical="center"/>
    </xf>
    <xf numFmtId="165" fontId="5" fillId="0" borderId="5">
      <alignment horizontal="right" vertical="center"/>
      <protection locked="0"/>
    </xf>
    <xf numFmtId="0" fontId="5" fillId="4" borderId="3" applyNumberFormat="0" applyFont="0" applyBorder="0" applyProtection="0">
      <alignment horizontal="left" vertical="center"/>
    </xf>
    <xf numFmtId="9" fontId="1" fillId="0" borderId="0" applyFont="0" applyFill="0" applyBorder="0" applyAlignment="0" applyProtection="0"/>
    <xf numFmtId="0" fontId="1" fillId="0" borderId="0"/>
    <xf numFmtId="0" fontId="5" fillId="0" borderId="0"/>
    <xf numFmtId="0" fontId="24" fillId="0" borderId="0"/>
    <xf numFmtId="43" fontId="5" fillId="0" borderId="0" applyFont="0" applyFill="0" applyBorder="0" applyAlignment="0" applyProtection="0"/>
    <xf numFmtId="0" fontId="25" fillId="0" borderId="0"/>
    <xf numFmtId="0" fontId="1" fillId="0" borderId="0"/>
    <xf numFmtId="0" fontId="26" fillId="0" borderId="0">
      <alignment vertical="top" wrapText="1"/>
    </xf>
    <xf numFmtId="4" fontId="27"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8" fontId="27" fillId="0" borderId="0" applyFont="0" applyFill="0" applyBorder="0" applyAlignment="0" applyProtection="0"/>
    <xf numFmtId="0" fontId="29" fillId="0" borderId="1" applyProtection="0">
      <alignment vertical="top" wrapText="1"/>
    </xf>
    <xf numFmtId="0" fontId="30" fillId="0" borderId="0"/>
    <xf numFmtId="0" fontId="5" fillId="0" borderId="0"/>
    <xf numFmtId="0" fontId="1" fillId="0" borderId="0"/>
    <xf numFmtId="0" fontId="1" fillId="0" borderId="0"/>
    <xf numFmtId="166" fontId="31" fillId="0" borderId="15" applyFont="0" applyBorder="0">
      <alignment horizontal="right"/>
      <protection locked="0"/>
    </xf>
    <xf numFmtId="0" fontId="32" fillId="0" borderId="1" applyBorder="0" applyAlignment="0" applyProtection="0">
      <alignment horizontal="center"/>
    </xf>
    <xf numFmtId="0" fontId="31" fillId="0" borderId="15">
      <alignment horizontal="right"/>
      <protection locked="0"/>
    </xf>
    <xf numFmtId="0" fontId="33" fillId="0" borderId="0"/>
    <xf numFmtId="0" fontId="1" fillId="0" borderId="0"/>
    <xf numFmtId="0" fontId="1" fillId="0" borderId="0"/>
    <xf numFmtId="43" fontId="28" fillId="0" borderId="0" applyFont="0" applyFill="0" applyBorder="0" applyAlignment="0" applyProtection="0"/>
    <xf numFmtId="43" fontId="5" fillId="0" borderId="0" applyFont="0" applyFill="0" applyBorder="0" applyAlignment="0" applyProtection="0"/>
    <xf numFmtId="8" fontId="27" fillId="0" borderId="0" applyFont="0" applyFill="0" applyBorder="0" applyAlignment="0" applyProtection="0"/>
    <xf numFmtId="0" fontId="1" fillId="0" borderId="0"/>
    <xf numFmtId="0" fontId="1" fillId="0" borderId="0"/>
    <xf numFmtId="0" fontId="1" fillId="0" borderId="0"/>
    <xf numFmtId="167" fontId="34" fillId="0" borderId="0"/>
    <xf numFmtId="40" fontId="25" fillId="0" borderId="0" applyFont="0" applyFill="0" applyBorder="0" applyAlignment="0" applyProtection="0"/>
    <xf numFmtId="0" fontId="27" fillId="0" borderId="0"/>
    <xf numFmtId="0" fontId="25" fillId="0" borderId="0"/>
    <xf numFmtId="43" fontId="5" fillId="0" borderId="0" applyFont="0" applyFill="0" applyBorder="0" applyAlignment="0" applyProtection="0"/>
    <xf numFmtId="0" fontId="40" fillId="0" borderId="0" applyNumberFormat="0" applyFill="0" applyBorder="0" applyAlignment="0" applyProtection="0"/>
    <xf numFmtId="0" fontId="30" fillId="0" borderId="0"/>
  </cellStyleXfs>
  <cellXfs count="433">
    <xf numFmtId="0" fontId="0" fillId="0" borderId="0" xfId="0"/>
    <xf numFmtId="0" fontId="10" fillId="0" borderId="0" xfId="2" applyFont="1" applyFill="1" applyBorder="1" applyAlignment="1" applyProtection="1">
      <alignment horizontal="left"/>
    </xf>
    <xf numFmtId="0" fontId="19" fillId="8" borderId="0" xfId="2" applyFont="1" applyFill="1" applyBorder="1" applyAlignment="1" applyProtection="1">
      <alignment horizontal="left"/>
    </xf>
    <xf numFmtId="0" fontId="19" fillId="8" borderId="4" xfId="2" applyFont="1" applyFill="1" applyBorder="1" applyAlignment="1" applyProtection="1">
      <alignment horizontal="left"/>
    </xf>
    <xf numFmtId="3" fontId="11" fillId="0" borderId="12" xfId="7" applyNumberFormat="1" applyFont="1" applyFill="1" applyBorder="1" applyAlignment="1" applyProtection="1">
      <alignment vertical="center"/>
      <protection locked="0"/>
    </xf>
    <xf numFmtId="3" fontId="12" fillId="0" borderId="12" xfId="7" applyNumberFormat="1" applyFont="1" applyFill="1" applyBorder="1" applyAlignment="1" applyProtection="1">
      <alignment vertical="center"/>
      <protection locked="0"/>
    </xf>
    <xf numFmtId="3" fontId="12" fillId="0" borderId="8" xfId="7" applyNumberFormat="1" applyFont="1" applyFill="1" applyBorder="1" applyAlignment="1" applyProtection="1">
      <alignment vertical="center"/>
      <protection locked="0"/>
    </xf>
    <xf numFmtId="3" fontId="11" fillId="0" borderId="5" xfId="7" applyNumberFormat="1" applyFont="1" applyFill="1" applyBorder="1" applyAlignment="1" applyProtection="1">
      <alignment vertical="center"/>
      <protection locked="0"/>
    </xf>
    <xf numFmtId="3" fontId="12" fillId="0" borderId="5" xfId="7" applyNumberFormat="1" applyFont="1" applyFill="1" applyBorder="1" applyAlignment="1" applyProtection="1">
      <alignment vertical="center"/>
      <protection locked="0"/>
    </xf>
    <xf numFmtId="0" fontId="19" fillId="8" borderId="5" xfId="2" applyFont="1" applyFill="1" applyBorder="1" applyAlignment="1" applyProtection="1">
      <alignment horizontal="left"/>
    </xf>
    <xf numFmtId="3" fontId="15" fillId="8" borderId="3" xfId="0" applyNumberFormat="1" applyFont="1" applyFill="1" applyBorder="1" applyAlignment="1" applyProtection="1">
      <alignment horizontal="right"/>
    </xf>
    <xf numFmtId="2" fontId="13" fillId="6" borderId="5" xfId="8" applyNumberFormat="1" applyFont="1" applyFill="1" applyBorder="1" applyAlignment="1" applyProtection="1">
      <alignment horizontal="center" vertical="center"/>
    </xf>
    <xf numFmtId="0" fontId="10" fillId="6" borderId="5" xfId="6" applyFont="1" applyFill="1" applyBorder="1" applyProtection="1">
      <alignment horizontal="center" vertical="center"/>
    </xf>
    <xf numFmtId="0" fontId="10" fillId="8" borderId="10" xfId="6" applyFont="1" applyFill="1" applyBorder="1" applyProtection="1">
      <alignment horizontal="center" vertical="center"/>
    </xf>
    <xf numFmtId="0" fontId="10" fillId="8" borderId="12" xfId="5" applyFont="1" applyFill="1" applyBorder="1" applyAlignment="1" applyProtection="1">
      <alignment horizontal="center" vertical="center" wrapText="1"/>
    </xf>
    <xf numFmtId="0" fontId="10" fillId="8" borderId="5" xfId="6" applyFont="1" applyFill="1" applyBorder="1" applyProtection="1">
      <alignment horizontal="center" vertical="center"/>
    </xf>
    <xf numFmtId="0" fontId="10" fillId="8" borderId="5" xfId="5" applyFont="1" applyFill="1" applyBorder="1" applyAlignment="1" applyProtection="1">
      <alignment horizontal="center" vertical="center" wrapText="1"/>
    </xf>
    <xf numFmtId="0" fontId="10" fillId="8" borderId="1" xfId="5" applyFont="1" applyFill="1" applyBorder="1" applyAlignment="1" applyProtection="1">
      <alignment horizontal="center" vertical="center" wrapText="1"/>
    </xf>
    <xf numFmtId="3" fontId="10" fillId="8" borderId="10" xfId="6" applyNumberFormat="1" applyFont="1" applyFill="1" applyBorder="1" applyAlignment="1" applyProtection="1">
      <alignment vertical="center"/>
    </xf>
    <xf numFmtId="0" fontId="19" fillId="8" borderId="5" xfId="5" applyFont="1" applyFill="1" applyBorder="1" applyAlignment="1" applyProtection="1">
      <alignment horizontal="center" vertical="center" wrapText="1"/>
    </xf>
    <xf numFmtId="0" fontId="19" fillId="8" borderId="5" xfId="3" applyFont="1" applyFill="1" applyBorder="1" applyAlignment="1" applyProtection="1">
      <alignment horizontal="center" vertical="center"/>
    </xf>
    <xf numFmtId="0" fontId="10" fillId="8" borderId="12" xfId="3" applyFont="1" applyFill="1" applyBorder="1" applyAlignment="1" applyProtection="1">
      <alignment horizontal="center" vertical="center"/>
    </xf>
    <xf numFmtId="0" fontId="12" fillId="6" borderId="5" xfId="3" applyFont="1" applyFill="1" applyBorder="1" applyAlignment="1" applyProtection="1">
      <alignment horizontal="center" vertical="center"/>
    </xf>
    <xf numFmtId="0" fontId="12" fillId="6" borderId="5" xfId="3" applyFont="1" applyFill="1" applyBorder="1" applyAlignment="1" applyProtection="1">
      <alignment vertical="center" wrapText="1"/>
    </xf>
    <xf numFmtId="0" fontId="12" fillId="6" borderId="5" xfId="3" applyFont="1" applyFill="1" applyBorder="1" applyAlignment="1" applyProtection="1">
      <alignment horizontal="center"/>
    </xf>
    <xf numFmtId="0" fontId="12" fillId="6" borderId="5" xfId="3" applyFont="1" applyFill="1" applyBorder="1" applyAlignment="1" applyProtection="1">
      <alignment vertical="center"/>
    </xf>
    <xf numFmtId="0" fontId="11" fillId="6" borderId="5" xfId="3" applyFont="1" applyFill="1" applyBorder="1" applyAlignment="1" applyProtection="1">
      <alignment vertical="center"/>
    </xf>
    <xf numFmtId="0" fontId="12" fillId="6" borderId="5" xfId="3" applyFont="1" applyFill="1" applyBorder="1" applyAlignment="1" applyProtection="1">
      <alignment horizontal="left" indent="5"/>
    </xf>
    <xf numFmtId="0" fontId="14" fillId="6" borderId="5" xfId="3" applyFont="1" applyFill="1" applyBorder="1" applyAlignment="1" applyProtection="1">
      <alignment horizontal="left" vertical="center" indent="2"/>
    </xf>
    <xf numFmtId="0" fontId="12" fillId="6" borderId="5" xfId="3" applyFont="1" applyFill="1" applyBorder="1" applyAlignment="1" applyProtection="1">
      <alignment horizontal="left" vertical="center"/>
    </xf>
    <xf numFmtId="0" fontId="12" fillId="6" borderId="5" xfId="3" applyFont="1" applyFill="1" applyBorder="1" applyAlignment="1" applyProtection="1">
      <alignment horizontal="left" vertical="center" indent="5"/>
    </xf>
    <xf numFmtId="0" fontId="14" fillId="6" borderId="5" xfId="3" applyFont="1" applyFill="1" applyBorder="1" applyAlignment="1" applyProtection="1">
      <alignment horizontal="left" vertical="center" wrapText="1" indent="2"/>
    </xf>
    <xf numFmtId="0" fontId="13" fillId="8" borderId="11" xfId="3" applyFont="1" applyFill="1" applyBorder="1" applyAlignment="1" applyProtection="1">
      <alignment horizontal="center"/>
    </xf>
    <xf numFmtId="0" fontId="13" fillId="8" borderId="10" xfId="3" applyFont="1" applyFill="1" applyBorder="1" applyAlignment="1" applyProtection="1">
      <alignment vertical="center"/>
    </xf>
    <xf numFmtId="0" fontId="12" fillId="8" borderId="5" xfId="3" applyFont="1" applyFill="1" applyBorder="1" applyAlignment="1" applyProtection="1">
      <alignment horizontal="center"/>
    </xf>
    <xf numFmtId="0" fontId="13" fillId="8" borderId="5" xfId="3" applyFont="1" applyFill="1" applyBorder="1" applyAlignment="1" applyProtection="1">
      <alignment vertical="center"/>
    </xf>
    <xf numFmtId="0" fontId="10" fillId="8" borderId="5" xfId="3" applyFont="1" applyFill="1" applyBorder="1" applyAlignment="1" applyProtection="1">
      <alignment horizontal="center" vertical="center"/>
    </xf>
    <xf numFmtId="0" fontId="12" fillId="8" borderId="11" xfId="3" applyFont="1" applyFill="1" applyBorder="1" applyAlignment="1" applyProtection="1">
      <alignment horizontal="center"/>
    </xf>
    <xf numFmtId="0" fontId="12" fillId="6" borderId="8" xfId="3" applyFont="1" applyFill="1" applyBorder="1" applyAlignment="1" applyProtection="1">
      <alignment horizontal="center"/>
    </xf>
    <xf numFmtId="0" fontId="0" fillId="6" borderId="12" xfId="0" applyFont="1" applyFill="1" applyBorder="1" applyAlignment="1" applyProtection="1">
      <alignment horizontal="center"/>
    </xf>
    <xf numFmtId="0" fontId="15" fillId="8" borderId="2" xfId="0" applyFont="1" applyFill="1" applyBorder="1" applyAlignment="1" applyProtection="1">
      <alignment horizontal="center"/>
    </xf>
    <xf numFmtId="0" fontId="7" fillId="8" borderId="2" xfId="0" applyFont="1" applyFill="1" applyBorder="1" applyAlignment="1" applyProtection="1">
      <alignment horizontal="left" wrapText="1"/>
    </xf>
    <xf numFmtId="0" fontId="15" fillId="8" borderId="2" xfId="0" applyFont="1" applyFill="1" applyBorder="1" applyProtection="1"/>
    <xf numFmtId="3" fontId="10" fillId="8" borderId="5" xfId="6" applyNumberFormat="1" applyFont="1" applyFill="1" applyBorder="1" applyAlignment="1" applyProtection="1">
      <alignment vertical="center"/>
    </xf>
    <xf numFmtId="3" fontId="11" fillId="0" borderId="5" xfId="6" applyNumberFormat="1" applyFont="1" applyFill="1" applyBorder="1" applyAlignment="1" applyProtection="1">
      <alignment vertical="center"/>
      <protection locked="0"/>
    </xf>
    <xf numFmtId="0" fontId="0" fillId="9" borderId="0" xfId="0" applyFill="1" applyProtection="1"/>
    <xf numFmtId="2" fontId="15" fillId="6" borderId="0" xfId="0" applyNumberFormat="1" applyFont="1" applyFill="1" applyAlignment="1" applyProtection="1">
      <alignment horizontal="center"/>
    </xf>
    <xf numFmtId="2" fontId="15" fillId="6" borderId="6" xfId="0" applyNumberFormat="1" applyFont="1" applyFill="1" applyBorder="1" applyAlignment="1" applyProtection="1">
      <alignment horizontal="center"/>
    </xf>
    <xf numFmtId="2" fontId="15" fillId="5" borderId="0" xfId="0" applyNumberFormat="1" applyFont="1" applyFill="1" applyAlignment="1" applyProtection="1">
      <alignment horizontal="center"/>
    </xf>
    <xf numFmtId="2" fontId="15" fillId="6" borderId="0" xfId="0" applyNumberFormat="1" applyFont="1" applyFill="1" applyBorder="1" applyAlignment="1" applyProtection="1">
      <alignment horizontal="center"/>
    </xf>
    <xf numFmtId="2" fontId="15" fillId="5" borderId="6" xfId="0" applyNumberFormat="1" applyFont="1" applyFill="1" applyBorder="1" applyAlignment="1" applyProtection="1">
      <alignment horizontal="center"/>
    </xf>
    <xf numFmtId="2" fontId="15" fillId="7" borderId="0" xfId="0" applyNumberFormat="1" applyFont="1" applyFill="1" applyAlignment="1" applyProtection="1">
      <alignment horizontal="center"/>
    </xf>
    <xf numFmtId="2" fontId="15" fillId="8" borderId="2" xfId="0" applyNumberFormat="1" applyFont="1" applyFill="1" applyBorder="1" applyAlignment="1" applyProtection="1">
      <alignment horizontal="center"/>
    </xf>
    <xf numFmtId="2" fontId="0" fillId="9" borderId="0" xfId="0" applyNumberFormat="1" applyFill="1" applyAlignment="1" applyProtection="1">
      <alignment horizontal="center"/>
    </xf>
    <xf numFmtId="2" fontId="10" fillId="6" borderId="0" xfId="0" applyNumberFormat="1" applyFont="1" applyFill="1" applyAlignment="1" applyProtection="1">
      <alignment horizontal="center"/>
    </xf>
    <xf numFmtId="0" fontId="7" fillId="8" borderId="3" xfId="0" applyFont="1" applyFill="1" applyBorder="1" applyAlignment="1" applyProtection="1">
      <alignment horizontal="center" vertical="center"/>
    </xf>
    <xf numFmtId="0" fontId="7" fillId="9" borderId="0" xfId="0" applyFont="1" applyFill="1" applyProtection="1"/>
    <xf numFmtId="0" fontId="0" fillId="6" borderId="0" xfId="0" applyFont="1" applyFill="1" applyAlignment="1" applyProtection="1">
      <alignment horizontal="center" vertical="center"/>
    </xf>
    <xf numFmtId="0" fontId="0" fillId="6" borderId="0" xfId="0" applyFont="1" applyFill="1" applyBorder="1" applyAlignment="1" applyProtection="1">
      <alignment vertical="center" wrapText="1"/>
    </xf>
    <xf numFmtId="0" fontId="0" fillId="6" borderId="0" xfId="0" applyFont="1" applyFill="1" applyAlignment="1" applyProtection="1">
      <alignment horizontal="center"/>
    </xf>
    <xf numFmtId="0" fontId="17" fillId="6" borderId="0" xfId="0" applyFont="1" applyFill="1" applyProtection="1"/>
    <xf numFmtId="0" fontId="0" fillId="6" borderId="0" xfId="0" applyFill="1" applyAlignment="1" applyProtection="1">
      <alignment horizontal="left" indent="4"/>
    </xf>
    <xf numFmtId="0" fontId="16" fillId="6" borderId="0" xfId="0" applyFont="1" applyFill="1" applyAlignment="1" applyProtection="1">
      <alignment horizontal="left" indent="2"/>
    </xf>
    <xf numFmtId="0" fontId="0" fillId="6" borderId="0" xfId="0" applyFont="1" applyFill="1" applyAlignment="1" applyProtection="1">
      <alignment horizontal="left" indent="4"/>
    </xf>
    <xf numFmtId="0" fontId="16" fillId="6" borderId="6" xfId="0" applyFont="1" applyFill="1" applyBorder="1" applyAlignment="1" applyProtection="1">
      <alignment horizontal="left" indent="2"/>
    </xf>
    <xf numFmtId="0" fontId="15" fillId="5" borderId="0" xfId="0" applyFont="1" applyFill="1" applyProtection="1"/>
    <xf numFmtId="0" fontId="7" fillId="5" borderId="0" xfId="0" applyFont="1" applyFill="1" applyProtection="1"/>
    <xf numFmtId="0" fontId="17" fillId="6" borderId="0" xfId="0" applyFont="1" applyFill="1" applyAlignment="1" applyProtection="1">
      <alignment horizontal="left" indent="1"/>
    </xf>
    <xf numFmtId="0" fontId="16" fillId="6" borderId="0" xfId="0" applyFont="1" applyFill="1" applyBorder="1" applyAlignment="1" applyProtection="1">
      <alignment horizontal="left" indent="2"/>
    </xf>
    <xf numFmtId="0" fontId="17" fillId="6" borderId="0" xfId="0" applyFont="1" applyFill="1" applyAlignment="1" applyProtection="1">
      <alignment horizontal="left" wrapText="1" indent="1"/>
    </xf>
    <xf numFmtId="0" fontId="0" fillId="6" borderId="0" xfId="0" applyFill="1" applyAlignment="1" applyProtection="1">
      <alignment horizontal="left" indent="2"/>
    </xf>
    <xf numFmtId="0" fontId="0" fillId="6" borderId="0" xfId="0" applyFont="1" applyFill="1" applyBorder="1" applyAlignment="1" applyProtection="1">
      <alignment horizontal="center" vertical="center"/>
    </xf>
    <xf numFmtId="0" fontId="17" fillId="6" borderId="0" xfId="0" applyFont="1" applyFill="1" applyBorder="1" applyAlignment="1" applyProtection="1">
      <alignment horizontal="left" wrapText="1" indent="1"/>
    </xf>
    <xf numFmtId="0" fontId="15" fillId="5" borderId="6" xfId="0" applyFont="1" applyFill="1" applyBorder="1" applyAlignment="1" applyProtection="1">
      <alignment horizontal="center" vertical="center"/>
    </xf>
    <xf numFmtId="0" fontId="7" fillId="5" borderId="6" xfId="0" applyFont="1" applyFill="1" applyBorder="1" applyAlignment="1" applyProtection="1">
      <alignment horizontal="left" wrapText="1"/>
    </xf>
    <xf numFmtId="0" fontId="15" fillId="7" borderId="0" xfId="0" applyFont="1" applyFill="1" applyAlignment="1" applyProtection="1">
      <alignment vertical="center"/>
    </xf>
    <xf numFmtId="0" fontId="7" fillId="7" borderId="0" xfId="0" applyFont="1" applyFill="1" applyProtection="1"/>
    <xf numFmtId="0" fontId="0" fillId="6" borderId="0" xfId="0" applyFill="1" applyAlignment="1" applyProtection="1">
      <alignment horizontal="center"/>
    </xf>
    <xf numFmtId="0" fontId="0" fillId="6" borderId="0" xfId="0" applyFill="1" applyProtection="1"/>
    <xf numFmtId="0" fontId="0" fillId="6" borderId="0" xfId="0" applyFill="1" applyAlignment="1" applyProtection="1">
      <alignment wrapText="1"/>
    </xf>
    <xf numFmtId="0" fontId="0" fillId="6" borderId="0" xfId="0" applyFill="1" applyAlignment="1" applyProtection="1">
      <alignment horizontal="center" vertical="center"/>
    </xf>
    <xf numFmtId="0" fontId="16" fillId="6" borderId="0" xfId="0" applyFont="1" applyFill="1" applyAlignment="1" applyProtection="1">
      <alignment horizontal="left" wrapText="1" indent="3"/>
    </xf>
    <xf numFmtId="0" fontId="0" fillId="6" borderId="0" xfId="0" applyFill="1" applyAlignment="1" applyProtection="1">
      <alignment horizontal="left" wrapText="1"/>
    </xf>
    <xf numFmtId="0" fontId="7" fillId="9" borderId="2" xfId="0" applyFont="1" applyFill="1" applyBorder="1" applyProtection="1"/>
    <xf numFmtId="0" fontId="15" fillId="9" borderId="2" xfId="0" applyFont="1" applyFill="1" applyBorder="1" applyProtection="1"/>
    <xf numFmtId="3" fontId="15" fillId="8" borderId="2" xfId="0" applyNumberFormat="1" applyFont="1" applyFill="1" applyBorder="1" applyAlignment="1" applyProtection="1">
      <alignment horizontal="right"/>
    </xf>
    <xf numFmtId="3" fontId="15" fillId="5" borderId="6" xfId="0" applyNumberFormat="1" applyFont="1" applyFill="1" applyBorder="1" applyAlignment="1" applyProtection="1">
      <alignment horizontal="right"/>
    </xf>
    <xf numFmtId="3" fontId="15" fillId="9" borderId="2" xfId="0" applyNumberFormat="1" applyFont="1" applyFill="1" applyBorder="1" applyAlignment="1" applyProtection="1">
      <alignment horizontal="right"/>
    </xf>
    <xf numFmtId="3" fontId="0" fillId="0" borderId="0" xfId="0" applyNumberFormat="1" applyAlignment="1" applyProtection="1">
      <alignment horizontal="right"/>
      <protection locked="0"/>
    </xf>
    <xf numFmtId="3" fontId="15" fillId="0" borderId="0" xfId="0" applyNumberFormat="1" applyFont="1" applyAlignment="1" applyProtection="1">
      <alignment horizontal="right"/>
      <protection locked="0"/>
    </xf>
    <xf numFmtId="3" fontId="0" fillId="0" borderId="0" xfId="0" applyNumberFormat="1" applyFont="1" applyAlignment="1" applyProtection="1">
      <alignment horizontal="right"/>
      <protection locked="0"/>
    </xf>
    <xf numFmtId="3" fontId="0" fillId="0" borderId="6" xfId="0" applyNumberFormat="1" applyFont="1" applyBorder="1" applyAlignment="1" applyProtection="1">
      <alignment horizontal="right"/>
      <protection locked="0"/>
    </xf>
    <xf numFmtId="3" fontId="0" fillId="0" borderId="0" xfId="0" applyNumberFormat="1" applyFill="1" applyAlignment="1" applyProtection="1">
      <alignment horizontal="right"/>
      <protection locked="0"/>
    </xf>
    <xf numFmtId="3" fontId="0" fillId="0" borderId="0" xfId="0" applyNumberFormat="1" applyBorder="1" applyAlignment="1" applyProtection="1">
      <alignment horizontal="right"/>
      <protection locked="0"/>
    </xf>
    <xf numFmtId="3" fontId="12" fillId="6" borderId="3" xfId="7" applyNumberFormat="1" applyFont="1" applyFill="1" applyBorder="1" applyAlignment="1" applyProtection="1">
      <alignment horizontal="right" vertical="center"/>
    </xf>
    <xf numFmtId="3" fontId="11" fillId="6" borderId="3" xfId="6" applyNumberFormat="1" applyFont="1" applyFill="1" applyBorder="1" applyAlignment="1" applyProtection="1">
      <alignment horizontal="right" vertical="center"/>
    </xf>
    <xf numFmtId="3" fontId="13" fillId="8" borderId="11" xfId="7" applyNumberFormat="1" applyFont="1" applyFill="1" applyBorder="1" applyAlignment="1" applyProtection="1">
      <alignment horizontal="right" vertical="center"/>
    </xf>
    <xf numFmtId="3" fontId="10" fillId="8" borderId="1" xfId="5" applyNumberFormat="1" applyFont="1" applyFill="1" applyBorder="1" applyAlignment="1" applyProtection="1">
      <alignment horizontal="right" vertical="center" wrapText="1"/>
    </xf>
    <xf numFmtId="3" fontId="13" fillId="8" borderId="3" xfId="7" applyNumberFormat="1" applyFont="1" applyFill="1" applyBorder="1" applyAlignment="1" applyProtection="1">
      <alignment horizontal="right" vertical="center"/>
    </xf>
    <xf numFmtId="3" fontId="10" fillId="8" borderId="3" xfId="5" applyNumberFormat="1" applyFont="1" applyFill="1" applyBorder="1" applyAlignment="1" applyProtection="1">
      <alignment horizontal="right" vertical="center" wrapText="1"/>
    </xf>
    <xf numFmtId="3" fontId="12" fillId="6" borderId="1" xfId="7" applyNumberFormat="1" applyFont="1" applyFill="1" applyBorder="1" applyAlignment="1" applyProtection="1">
      <alignment horizontal="right" vertical="center"/>
    </xf>
    <xf numFmtId="0" fontId="7" fillId="8" borderId="5" xfId="0" applyFont="1" applyFill="1" applyBorder="1" applyAlignment="1" applyProtection="1">
      <alignment horizontal="center" vertical="center"/>
    </xf>
    <xf numFmtId="0" fontId="7" fillId="8" borderId="5" xfId="0" applyFont="1" applyFill="1" applyBorder="1" applyAlignment="1" applyProtection="1">
      <alignment horizontal="center" vertical="center" wrapText="1"/>
    </xf>
    <xf numFmtId="3" fontId="0" fillId="0" borderId="0" xfId="0" applyNumberFormat="1" applyProtection="1">
      <protection locked="0"/>
    </xf>
    <xf numFmtId="3" fontId="15" fillId="0" borderId="0" xfId="0" applyNumberFormat="1" applyFont="1" applyProtection="1">
      <protection locked="0"/>
    </xf>
    <xf numFmtId="3" fontId="0" fillId="0" borderId="0" xfId="0" applyNumberFormat="1" applyFont="1" applyProtection="1">
      <protection locked="0"/>
    </xf>
    <xf numFmtId="3" fontId="11" fillId="0" borderId="12" xfId="6" applyNumberFormat="1" applyFont="1" applyFill="1" applyBorder="1" applyAlignment="1" applyProtection="1">
      <alignment vertical="center"/>
      <protection locked="0"/>
    </xf>
    <xf numFmtId="0" fontId="0" fillId="0" borderId="0" xfId="0" applyFont="1" applyFill="1" applyProtection="1">
      <protection locked="0"/>
    </xf>
    <xf numFmtId="3" fontId="13" fillId="8" borderId="10" xfId="7" applyNumberFormat="1" applyFont="1" applyFill="1" applyBorder="1" applyAlignment="1" applyProtection="1">
      <alignment horizontal="right" vertical="center"/>
    </xf>
    <xf numFmtId="3" fontId="11" fillId="6" borderId="12" xfId="7" applyNumberFormat="1" applyFont="1" applyFill="1" applyBorder="1" applyAlignment="1" applyProtection="1">
      <alignment vertical="center"/>
    </xf>
    <xf numFmtId="3" fontId="12" fillId="6" borderId="12" xfId="7" applyNumberFormat="1" applyFont="1" applyFill="1" applyBorder="1" applyAlignment="1" applyProtection="1">
      <alignment vertical="center"/>
    </xf>
    <xf numFmtId="3" fontId="12" fillId="6" borderId="12" xfId="7" applyNumberFormat="1" applyFont="1" applyFill="1" applyBorder="1" applyAlignment="1" applyProtection="1">
      <alignment horizontal="right" vertical="center"/>
    </xf>
    <xf numFmtId="3" fontId="11" fillId="6" borderId="12" xfId="6" applyNumberFormat="1" applyFont="1" applyFill="1" applyBorder="1" applyAlignment="1" applyProtection="1">
      <alignment horizontal="right" vertical="center"/>
    </xf>
    <xf numFmtId="3" fontId="12" fillId="6" borderId="8" xfId="7" applyNumberFormat="1" applyFont="1" applyFill="1" applyBorder="1" applyAlignment="1" applyProtection="1">
      <alignment horizontal="right" vertical="center"/>
    </xf>
    <xf numFmtId="3" fontId="10" fillId="8" borderId="12" xfId="5" applyNumberFormat="1" applyFont="1" applyFill="1" applyBorder="1" applyAlignment="1" applyProtection="1">
      <alignment vertical="center" wrapText="1"/>
    </xf>
    <xf numFmtId="3" fontId="12" fillId="6" borderId="8" xfId="7" applyNumberFormat="1" applyFont="1" applyFill="1" applyBorder="1" applyAlignment="1" applyProtection="1">
      <alignment vertical="center"/>
    </xf>
    <xf numFmtId="3" fontId="0" fillId="5" borderId="0" xfId="0" applyNumberFormat="1" applyFill="1" applyAlignment="1" applyProtection="1">
      <alignment horizontal="right"/>
    </xf>
    <xf numFmtId="3" fontId="15" fillId="6" borderId="0" xfId="0" applyNumberFormat="1" applyFont="1" applyFill="1" applyAlignment="1" applyProtection="1">
      <alignment horizontal="right"/>
    </xf>
    <xf numFmtId="3" fontId="11" fillId="6" borderId="12" xfId="6" applyNumberFormat="1" applyFont="1" applyFill="1" applyBorder="1" applyAlignment="1" applyProtection="1">
      <alignment vertical="center"/>
    </xf>
    <xf numFmtId="3" fontId="13" fillId="6" borderId="8" xfId="6" applyNumberFormat="1" applyFont="1" applyFill="1" applyBorder="1" applyAlignment="1" applyProtection="1">
      <alignment wrapText="1"/>
    </xf>
    <xf numFmtId="2" fontId="13" fillId="6" borderId="8" xfId="6" applyNumberFormat="1" applyFont="1" applyFill="1" applyBorder="1" applyAlignment="1" applyProtection="1">
      <alignment horizontal="center" wrapText="1"/>
    </xf>
    <xf numFmtId="3" fontId="13" fillId="6" borderId="8" xfId="6" applyNumberFormat="1" applyFont="1" applyFill="1" applyBorder="1" applyAlignment="1" applyProtection="1">
      <alignment horizontal="right" wrapText="1"/>
    </xf>
    <xf numFmtId="2" fontId="13" fillId="6" borderId="12" xfId="8" applyNumberFormat="1" applyFont="1" applyFill="1" applyBorder="1" applyAlignment="1" applyProtection="1">
      <alignment horizontal="center" vertical="center"/>
    </xf>
    <xf numFmtId="3" fontId="10" fillId="8" borderId="12" xfId="5" applyNumberFormat="1" applyFont="1" applyFill="1" applyBorder="1" applyAlignment="1" applyProtection="1">
      <alignment horizontal="right" vertical="center" wrapText="1"/>
    </xf>
    <xf numFmtId="2" fontId="13" fillId="6" borderId="7" xfId="8" applyNumberFormat="1" applyFont="1" applyFill="1" applyBorder="1" applyAlignment="1" applyProtection="1">
      <alignment horizontal="center" vertical="center"/>
    </xf>
    <xf numFmtId="2" fontId="13" fillId="6" borderId="0" xfId="8" applyNumberFormat="1" applyFont="1" applyFill="1" applyBorder="1" applyAlignment="1" applyProtection="1">
      <alignment horizontal="center" vertical="center"/>
    </xf>
    <xf numFmtId="3" fontId="10" fillId="8" borderId="5" xfId="5" applyNumberFormat="1" applyFont="1" applyFill="1" applyBorder="1" applyAlignment="1" applyProtection="1">
      <alignment horizontal="right" vertical="center" wrapText="1"/>
    </xf>
    <xf numFmtId="3" fontId="13" fillId="6" borderId="12" xfId="6" applyNumberFormat="1" applyFont="1" applyFill="1" applyBorder="1" applyAlignment="1" applyProtection="1">
      <alignment wrapText="1"/>
    </xf>
    <xf numFmtId="0" fontId="22" fillId="11" borderId="0" xfId="0" applyFont="1" applyFill="1" applyAlignment="1" applyProtection="1">
      <alignment horizontal="left" wrapText="1"/>
    </xf>
    <xf numFmtId="0" fontId="23" fillId="11" borderId="0" xfId="0" applyFont="1" applyFill="1" applyAlignment="1" applyProtection="1">
      <alignment horizontal="center"/>
      <protection locked="0"/>
    </xf>
    <xf numFmtId="0" fontId="22" fillId="11" borderId="0" xfId="0" applyFont="1" applyFill="1" applyAlignment="1" applyProtection="1">
      <alignment horizontal="center" wrapText="1"/>
    </xf>
    <xf numFmtId="0" fontId="22" fillId="11" borderId="0" xfId="0" applyNumberFormat="1" applyFont="1" applyFill="1" applyAlignment="1" applyProtection="1">
      <alignment horizontal="center" wrapText="1"/>
    </xf>
    <xf numFmtId="0" fontId="22" fillId="11" borderId="0" xfId="0" applyFont="1" applyFill="1" applyAlignment="1" applyProtection="1">
      <alignment horizontal="center"/>
    </xf>
    <xf numFmtId="0" fontId="9" fillId="0" borderId="0" xfId="0" applyFont="1" applyProtection="1"/>
    <xf numFmtId="0" fontId="0" fillId="0" borderId="0" xfId="0" applyProtection="1"/>
    <xf numFmtId="0" fontId="8" fillId="0" borderId="0" xfId="0" applyFont="1" applyProtection="1"/>
    <xf numFmtId="0" fontId="7" fillId="0" borderId="16" xfId="0" applyFont="1" applyBorder="1" applyAlignment="1" applyProtection="1">
      <alignment horizontal="left" vertical="center"/>
    </xf>
    <xf numFmtId="0" fontId="7" fillId="0" borderId="17" xfId="0" applyFont="1" applyBorder="1" applyAlignment="1" applyProtection="1">
      <alignment horizontal="left" vertical="center"/>
    </xf>
    <xf numFmtId="0" fontId="7" fillId="0" borderId="8" xfId="0" applyFont="1" applyBorder="1" applyAlignment="1" applyProtection="1">
      <alignment horizontal="center" vertical="center"/>
    </xf>
    <xf numFmtId="0" fontId="7" fillId="0" borderId="19" xfId="0" applyFont="1" applyBorder="1" applyAlignment="1" applyProtection="1">
      <alignment horizontal="left" vertical="center"/>
    </xf>
    <xf numFmtId="3" fontId="12" fillId="10" borderId="12" xfId="7" applyNumberFormat="1" applyFont="1" applyFill="1" applyBorder="1" applyAlignment="1" applyProtection="1">
      <alignment horizontal="right" vertical="center"/>
    </xf>
    <xf numFmtId="3" fontId="11" fillId="10" borderId="12" xfId="6" applyNumberFormat="1" applyFont="1" applyFill="1" applyBorder="1" applyAlignment="1" applyProtection="1">
      <alignment horizontal="right" vertical="center"/>
    </xf>
    <xf numFmtId="3" fontId="13" fillId="10" borderId="8" xfId="6" applyNumberFormat="1" applyFont="1" applyFill="1" applyBorder="1" applyAlignment="1" applyProtection="1">
      <alignment horizontal="right" wrapText="1"/>
    </xf>
    <xf numFmtId="3" fontId="12" fillId="10" borderId="8" xfId="7" applyNumberFormat="1" applyFont="1" applyFill="1" applyBorder="1" applyAlignment="1" applyProtection="1">
      <alignment horizontal="right" vertical="center"/>
    </xf>
    <xf numFmtId="3" fontId="0" fillId="0" borderId="0" xfId="0" applyNumberFormat="1" applyFont="1" applyFill="1" applyAlignment="1" applyProtection="1">
      <alignment horizontal="right"/>
      <protection locked="0"/>
    </xf>
    <xf numFmtId="3" fontId="0" fillId="0" borderId="6" xfId="0" applyNumberFormat="1" applyFont="1" applyFill="1" applyBorder="1" applyAlignment="1" applyProtection="1">
      <alignment horizontal="right"/>
      <protection locked="0"/>
    </xf>
    <xf numFmtId="3" fontId="0" fillId="0" borderId="0" xfId="0" applyNumberFormat="1" applyFill="1" applyBorder="1" applyAlignment="1" applyProtection="1">
      <alignment horizontal="right"/>
      <protection locked="0"/>
    </xf>
    <xf numFmtId="3" fontId="0" fillId="0" borderId="0" xfId="0" applyNumberFormat="1" applyFill="1" applyProtection="1">
      <protection locked="0"/>
    </xf>
    <xf numFmtId="3" fontId="15" fillId="0" borderId="0" xfId="0" applyNumberFormat="1" applyFont="1" applyFill="1" applyProtection="1">
      <protection locked="0"/>
    </xf>
    <xf numFmtId="3" fontId="0" fillId="0" borderId="0" xfId="0" applyNumberFormat="1" applyFont="1" applyFill="1" applyProtection="1">
      <protection locked="0"/>
    </xf>
    <xf numFmtId="0" fontId="22" fillId="12" borderId="3" xfId="0" applyFont="1" applyFill="1" applyBorder="1" applyAlignment="1" applyProtection="1">
      <alignment vertical="top" wrapText="1"/>
    </xf>
    <xf numFmtId="0" fontId="22" fillId="12" borderId="2" xfId="0" applyFont="1" applyFill="1" applyBorder="1" applyAlignment="1" applyProtection="1">
      <alignment vertical="top" wrapText="1"/>
    </xf>
    <xf numFmtId="0" fontId="22" fillId="12" borderId="4" xfId="0" applyFont="1" applyFill="1" applyBorder="1" applyAlignment="1" applyProtection="1">
      <alignment vertical="top" wrapText="1"/>
    </xf>
    <xf numFmtId="0" fontId="9" fillId="14" borderId="5" xfId="0" applyFont="1" applyFill="1" applyBorder="1" applyAlignment="1" applyProtection="1">
      <alignment horizontal="center" wrapText="1"/>
    </xf>
    <xf numFmtId="0" fontId="20" fillId="0" borderId="5" xfId="0" applyFont="1" applyBorder="1" applyAlignment="1" applyProtection="1">
      <alignment horizontal="center" vertical="center" wrapText="1"/>
    </xf>
    <xf numFmtId="0" fontId="20" fillId="0" borderId="4" xfId="0" applyFont="1" applyBorder="1" applyAlignment="1" applyProtection="1">
      <alignment horizontal="center" vertical="center"/>
    </xf>
    <xf numFmtId="0" fontId="20" fillId="0" borderId="5" xfId="0" applyFont="1" applyBorder="1" applyAlignment="1" applyProtection="1">
      <alignment horizontal="center" vertical="center"/>
    </xf>
    <xf numFmtId="0" fontId="9" fillId="0" borderId="5" xfId="0" applyFont="1" applyBorder="1" applyAlignment="1" applyProtection="1">
      <alignment horizontal="center" wrapText="1"/>
    </xf>
    <xf numFmtId="0" fontId="22" fillId="12" borderId="3" xfId="0" applyFont="1" applyFill="1" applyBorder="1" applyAlignment="1" applyProtection="1"/>
    <xf numFmtId="0" fontId="22" fillId="12" borderId="2" xfId="0" applyFont="1" applyFill="1" applyBorder="1" applyAlignment="1" applyProtection="1"/>
    <xf numFmtId="0" fontId="22" fillId="12" borderId="4" xfId="0" applyFont="1" applyFill="1" applyBorder="1" applyAlignment="1" applyProtection="1"/>
    <xf numFmtId="0" fontId="0" fillId="0" borderId="5" xfId="0" applyFont="1" applyFill="1" applyBorder="1" applyAlignment="1" applyProtection="1">
      <alignment wrapText="1"/>
    </xf>
    <xf numFmtId="0" fontId="0" fillId="0" borderId="4" xfId="0" applyFont="1" applyFill="1" applyBorder="1" applyProtection="1"/>
    <xf numFmtId="0" fontId="0" fillId="0" borderId="5" xfId="0" applyFont="1" applyBorder="1" applyAlignment="1" applyProtection="1">
      <alignment horizontal="center"/>
    </xf>
    <xf numFmtId="0" fontId="0" fillId="0" borderId="5" xfId="0" quotePrefix="1" applyFont="1" applyBorder="1" applyAlignment="1" applyProtection="1">
      <alignment horizontal="center" wrapText="1"/>
    </xf>
    <xf numFmtId="0" fontId="0" fillId="0" borderId="5" xfId="0" applyFont="1" applyFill="1" applyBorder="1" applyAlignment="1" applyProtection="1">
      <alignment horizontal="center"/>
    </xf>
    <xf numFmtId="0" fontId="0" fillId="0" borderId="5" xfId="0" applyFont="1" applyBorder="1" applyAlignment="1" applyProtection="1">
      <alignment wrapText="1"/>
    </xf>
    <xf numFmtId="0" fontId="0" fillId="0" borderId="3" xfId="0" applyFont="1" applyBorder="1" applyAlignment="1" applyProtection="1">
      <alignment wrapText="1"/>
    </xf>
    <xf numFmtId="0" fontId="0" fillId="0" borderId="5" xfId="0" applyFont="1" applyFill="1" applyBorder="1" applyAlignment="1" applyProtection="1">
      <alignment horizontal="center" wrapText="1"/>
    </xf>
    <xf numFmtId="0" fontId="0" fillId="0" borderId="5" xfId="0" applyBorder="1" applyProtection="1"/>
    <xf numFmtId="0" fontId="0" fillId="0" borderId="5" xfId="0" applyFont="1" applyFill="1" applyBorder="1" applyProtection="1"/>
    <xf numFmtId="3" fontId="10" fillId="8" borderId="12" xfId="6" applyNumberFormat="1" applyFont="1" applyFill="1" applyBorder="1" applyAlignment="1" applyProtection="1">
      <alignment vertical="center"/>
    </xf>
    <xf numFmtId="0" fontId="10" fillId="8" borderId="12" xfId="6" applyFont="1" applyFill="1" applyBorder="1" applyProtection="1">
      <alignment horizontal="center" vertical="center"/>
    </xf>
    <xf numFmtId="3" fontId="13" fillId="8" borderId="12" xfId="7" applyNumberFormat="1" applyFont="1" applyFill="1" applyBorder="1" applyAlignment="1" applyProtection="1">
      <alignment horizontal="right" vertical="center"/>
    </xf>
    <xf numFmtId="2" fontId="13" fillId="6" borderId="10" xfId="8" applyNumberFormat="1" applyFont="1" applyFill="1" applyBorder="1" applyAlignment="1" applyProtection="1">
      <alignment horizontal="center" vertical="center"/>
    </xf>
    <xf numFmtId="2" fontId="13" fillId="6" borderId="8" xfId="8" applyNumberFormat="1" applyFont="1" applyFill="1" applyBorder="1" applyAlignment="1" applyProtection="1">
      <alignment horizontal="center" vertical="center"/>
    </xf>
    <xf numFmtId="3" fontId="10" fillId="8" borderId="5" xfId="5" applyNumberFormat="1" applyFont="1" applyFill="1" applyBorder="1" applyAlignment="1" applyProtection="1">
      <alignment vertical="center" wrapText="1"/>
    </xf>
    <xf numFmtId="3" fontId="13" fillId="8" borderId="5" xfId="7" applyNumberFormat="1" applyFont="1" applyFill="1" applyBorder="1" applyAlignment="1" applyProtection="1">
      <alignment horizontal="right" vertical="center"/>
    </xf>
    <xf numFmtId="3" fontId="0" fillId="0" borderId="12" xfId="0" applyNumberFormat="1" applyFont="1" applyBorder="1" applyAlignment="1" applyProtection="1">
      <alignment horizontal="right" vertical="center" wrapText="1"/>
      <protection locked="0"/>
    </xf>
    <xf numFmtId="3" fontId="0" fillId="0" borderId="12" xfId="0" applyNumberFormat="1" applyBorder="1" applyAlignment="1" applyProtection="1">
      <alignment horizontal="right"/>
      <protection locked="0"/>
    </xf>
    <xf numFmtId="3" fontId="15" fillId="0" borderId="12" xfId="0" applyNumberFormat="1" applyFont="1" applyBorder="1" applyAlignment="1" applyProtection="1">
      <alignment horizontal="right"/>
      <protection locked="0"/>
    </xf>
    <xf numFmtId="3" fontId="0" fillId="0" borderId="12" xfId="0" applyNumberFormat="1" applyFont="1" applyBorder="1" applyAlignment="1" applyProtection="1">
      <alignment horizontal="right"/>
      <protection locked="0"/>
    </xf>
    <xf numFmtId="3" fontId="0" fillId="0" borderId="10" xfId="0" applyNumberFormat="1" applyFont="1" applyBorder="1" applyAlignment="1" applyProtection="1">
      <alignment horizontal="right"/>
      <protection locked="0"/>
    </xf>
    <xf numFmtId="3" fontId="0" fillId="0" borderId="12" xfId="0" applyNumberFormat="1" applyBorder="1" applyProtection="1">
      <protection locked="0"/>
    </xf>
    <xf numFmtId="3" fontId="15" fillId="0" borderId="12" xfId="0" applyNumberFormat="1" applyFont="1" applyBorder="1" applyProtection="1">
      <protection locked="0"/>
    </xf>
    <xf numFmtId="3" fontId="0" fillId="0" borderId="12" xfId="0" applyNumberFormat="1" applyFont="1" applyBorder="1" applyProtection="1">
      <protection locked="0"/>
    </xf>
    <xf numFmtId="0" fontId="0" fillId="0" borderId="3" xfId="0" applyFont="1" applyFill="1" applyBorder="1" applyAlignment="1" applyProtection="1">
      <alignment wrapText="1"/>
    </xf>
    <xf numFmtId="0" fontId="0" fillId="0" borderId="3" xfId="0" applyBorder="1" applyAlignment="1" applyProtection="1">
      <alignment wrapText="1"/>
    </xf>
    <xf numFmtId="0" fontId="0" fillId="0" borderId="3" xfId="0" applyBorder="1" applyProtection="1"/>
    <xf numFmtId="0" fontId="20" fillId="0" borderId="5" xfId="0" applyFont="1" applyFill="1" applyBorder="1" applyAlignment="1" applyProtection="1">
      <alignment horizontal="left" vertical="center" wrapText="1"/>
    </xf>
    <xf numFmtId="0" fontId="22" fillId="12" borderId="2" xfId="0" applyFont="1" applyFill="1" applyBorder="1" applyAlignment="1" applyProtection="1">
      <alignment horizontal="left"/>
    </xf>
    <xf numFmtId="0" fontId="0" fillId="0" borderId="5" xfId="0" quotePrefix="1" applyFont="1" applyFill="1" applyBorder="1" applyAlignment="1" applyProtection="1">
      <alignment horizontal="left" wrapText="1"/>
    </xf>
    <xf numFmtId="0" fontId="0" fillId="0" borderId="5" xfId="0" applyFont="1" applyFill="1" applyBorder="1" applyAlignment="1" applyProtection="1">
      <alignment horizontal="left" wrapText="1"/>
    </xf>
    <xf numFmtId="0" fontId="22" fillId="12" borderId="4" xfId="0" applyFont="1" applyFill="1" applyBorder="1" applyAlignment="1" applyProtection="1">
      <alignment horizontal="left"/>
    </xf>
    <xf numFmtId="3" fontId="0" fillId="0" borderId="0" xfId="0" applyNumberFormat="1" applyFont="1" applyFill="1" applyBorder="1" applyAlignment="1" applyProtection="1">
      <alignment horizontal="right" wrapText="1"/>
      <protection locked="0"/>
    </xf>
    <xf numFmtId="0" fontId="0" fillId="0" borderId="5" xfId="0" quotePrefix="1" applyFont="1" applyBorder="1" applyAlignment="1" applyProtection="1">
      <alignment horizontal="left" wrapText="1"/>
    </xf>
    <xf numFmtId="0" fontId="0" fillId="0" borderId="5" xfId="0" applyFill="1" applyBorder="1" applyProtection="1"/>
    <xf numFmtId="0" fontId="0" fillId="0" borderId="5" xfId="0" quotePrefix="1" applyFont="1" applyFill="1" applyBorder="1" applyAlignment="1" applyProtection="1">
      <alignment horizontal="center" wrapText="1"/>
    </xf>
    <xf numFmtId="0" fontId="0" fillId="0" borderId="2" xfId="0" applyFont="1" applyFill="1" applyBorder="1" applyAlignment="1" applyProtection="1">
      <alignment wrapText="1"/>
    </xf>
    <xf numFmtId="0" fontId="0" fillId="0" borderId="4" xfId="0" quotePrefix="1" applyFont="1" applyFill="1" applyBorder="1" applyAlignment="1" applyProtection="1">
      <alignment horizontal="center" wrapText="1"/>
    </xf>
    <xf numFmtId="0" fontId="0" fillId="0" borderId="5" xfId="0" applyFill="1" applyBorder="1" applyAlignment="1" applyProtection="1">
      <alignment wrapText="1"/>
    </xf>
    <xf numFmtId="0" fontId="0" fillId="0" borderId="3" xfId="0" applyFill="1" applyBorder="1" applyAlignment="1" applyProtection="1">
      <alignment wrapText="1"/>
    </xf>
    <xf numFmtId="0" fontId="0" fillId="0" borderId="4" xfId="0" quotePrefix="1" applyFont="1" applyFill="1" applyBorder="1" applyAlignment="1" applyProtection="1">
      <alignment horizontal="left" wrapText="1"/>
    </xf>
    <xf numFmtId="0" fontId="0" fillId="0" borderId="4" xfId="0" applyFont="1" applyFill="1" applyBorder="1" applyAlignment="1" applyProtection="1">
      <alignment horizontal="center" wrapText="1"/>
    </xf>
    <xf numFmtId="0" fontId="0" fillId="0" borderId="5" xfId="0" applyBorder="1"/>
    <xf numFmtId="0" fontId="0" fillId="0" borderId="5" xfId="0" quotePrefix="1" applyBorder="1"/>
    <xf numFmtId="0" fontId="35" fillId="13" borderId="22" xfId="0" applyFont="1" applyFill="1" applyBorder="1" applyAlignment="1" applyProtection="1">
      <alignment vertical="center"/>
    </xf>
    <xf numFmtId="0" fontId="35" fillId="11" borderId="5" xfId="0" applyFont="1" applyFill="1" applyBorder="1" applyAlignment="1">
      <alignment horizontal="center" vertical="center"/>
    </xf>
    <xf numFmtId="9" fontId="35" fillId="11" borderId="18" xfId="0" applyNumberFormat="1" applyFont="1" applyFill="1" applyBorder="1" applyAlignment="1">
      <alignment horizontal="center" vertical="center"/>
    </xf>
    <xf numFmtId="0" fontId="7" fillId="0" borderId="5" xfId="0" applyFont="1" applyBorder="1" applyAlignment="1">
      <alignment horizontal="center" vertical="center"/>
    </xf>
    <xf numFmtId="6" fontId="7" fillId="0" borderId="18" xfId="0" applyNumberFormat="1" applyFont="1" applyBorder="1" applyAlignment="1">
      <alignment horizontal="center" vertical="center"/>
    </xf>
    <xf numFmtId="0" fontId="7" fillId="0" borderId="20" xfId="0" applyFont="1" applyBorder="1" applyAlignment="1">
      <alignment horizontal="center" vertical="center"/>
    </xf>
    <xf numFmtId="6" fontId="7" fillId="0" borderId="21" xfId="0" applyNumberFormat="1" applyFont="1" applyBorder="1" applyAlignment="1">
      <alignment horizontal="center" vertical="center"/>
    </xf>
    <xf numFmtId="10" fontId="7" fillId="0" borderId="18" xfId="0" applyNumberFormat="1" applyFont="1" applyBorder="1" applyAlignment="1">
      <alignment horizontal="center" vertical="center"/>
    </xf>
    <xf numFmtId="10" fontId="7" fillId="0" borderId="21" xfId="0" applyNumberFormat="1" applyFont="1" applyBorder="1" applyAlignment="1">
      <alignment horizontal="center" vertical="center"/>
    </xf>
    <xf numFmtId="3" fontId="0" fillId="0" borderId="0" xfId="0" applyNumberFormat="1" applyFont="1" applyBorder="1" applyAlignment="1" applyProtection="1">
      <alignment horizontal="right" wrapText="1"/>
      <protection locked="0"/>
    </xf>
    <xf numFmtId="2" fontId="15" fillId="6" borderId="0" xfId="0" applyNumberFormat="1" applyFont="1" applyFill="1" applyBorder="1" applyAlignment="1" applyProtection="1">
      <alignment horizontal="center" wrapText="1"/>
    </xf>
    <xf numFmtId="3" fontId="0" fillId="6" borderId="0" xfId="0" applyNumberFormat="1" applyFill="1" applyAlignment="1" applyProtection="1"/>
    <xf numFmtId="2" fontId="15" fillId="6" borderId="0" xfId="0" applyNumberFormat="1" applyFont="1" applyFill="1" applyAlignment="1" applyProtection="1"/>
    <xf numFmtId="3" fontId="15" fillId="6" borderId="0" xfId="0" applyNumberFormat="1" applyFont="1" applyFill="1" applyAlignment="1" applyProtection="1"/>
    <xf numFmtId="3" fontId="15" fillId="6" borderId="6" xfId="0" applyNumberFormat="1" applyFont="1" applyFill="1" applyBorder="1" applyAlignment="1" applyProtection="1"/>
    <xf numFmtId="0" fontId="15" fillId="8" borderId="2" xfId="0" applyFont="1" applyFill="1" applyBorder="1" applyAlignment="1" applyProtection="1"/>
    <xf numFmtId="3" fontId="15" fillId="8" borderId="2" xfId="0" applyNumberFormat="1" applyFont="1" applyFill="1" applyBorder="1" applyAlignment="1" applyProtection="1"/>
    <xf numFmtId="0" fontId="0" fillId="9" borderId="0" xfId="0" applyFill="1" applyAlignment="1" applyProtection="1"/>
    <xf numFmtId="3" fontId="0" fillId="9" borderId="0" xfId="0" applyNumberFormat="1" applyFill="1" applyAlignment="1" applyProtection="1"/>
    <xf numFmtId="3" fontId="0" fillId="5" borderId="0" xfId="0" applyNumberFormat="1" applyFill="1" applyAlignment="1" applyProtection="1"/>
    <xf numFmtId="3" fontId="0" fillId="6" borderId="0" xfId="0" applyNumberFormat="1" applyFill="1" applyBorder="1" applyAlignment="1" applyProtection="1"/>
    <xf numFmtId="3" fontId="15" fillId="5" borderId="6" xfId="0" applyNumberFormat="1" applyFont="1" applyFill="1" applyBorder="1" applyAlignment="1" applyProtection="1"/>
    <xf numFmtId="3" fontId="0" fillId="7" borderId="0" xfId="0" applyNumberFormat="1" applyFill="1" applyAlignment="1" applyProtection="1"/>
    <xf numFmtId="2" fontId="15" fillId="8" borderId="2" xfId="0" applyNumberFormat="1" applyFont="1" applyFill="1" applyBorder="1" applyAlignment="1" applyProtection="1"/>
    <xf numFmtId="2" fontId="0" fillId="9" borderId="0" xfId="0" applyNumberFormat="1" applyFill="1" applyAlignment="1" applyProtection="1"/>
    <xf numFmtId="2" fontId="15" fillId="9" borderId="2" xfId="0" applyNumberFormat="1" applyFont="1" applyFill="1" applyBorder="1" applyAlignment="1" applyProtection="1"/>
    <xf numFmtId="3" fontId="15" fillId="9" borderId="2" xfId="0" applyNumberFormat="1" applyFont="1" applyFill="1" applyBorder="1" applyAlignment="1" applyProtection="1"/>
    <xf numFmtId="0" fontId="10" fillId="6" borderId="5" xfId="6" applyFont="1" applyFill="1" applyBorder="1" applyAlignment="1" applyProtection="1">
      <alignment horizontal="center" vertical="center"/>
    </xf>
    <xf numFmtId="0" fontId="10" fillId="8" borderId="10" xfId="6" applyFont="1" applyFill="1" applyBorder="1" applyAlignment="1" applyProtection="1">
      <alignment horizontal="center" vertical="center"/>
    </xf>
    <xf numFmtId="2" fontId="13" fillId="6" borderId="5" xfId="6" applyNumberFormat="1" applyFont="1" applyFill="1" applyBorder="1" applyAlignment="1" applyProtection="1">
      <alignment horizontal="center" vertical="center" wrapText="1"/>
    </xf>
    <xf numFmtId="3" fontId="13" fillId="6" borderId="3" xfId="6" applyNumberFormat="1" applyFont="1" applyFill="1" applyBorder="1" applyAlignment="1" applyProtection="1">
      <alignment horizontal="right" vertical="center" wrapText="1"/>
    </xf>
    <xf numFmtId="0" fontId="10" fillId="8" borderId="5" xfId="6" applyFont="1" applyFill="1" applyBorder="1" applyAlignment="1" applyProtection="1">
      <alignment horizontal="center" vertical="center"/>
    </xf>
    <xf numFmtId="0" fontId="0" fillId="0" borderId="5" xfId="0" applyFill="1" applyBorder="1"/>
    <xf numFmtId="0" fontId="0" fillId="0" borderId="5" xfId="0" quotePrefix="1" applyFill="1" applyBorder="1"/>
    <xf numFmtId="0" fontId="11" fillId="0" borderId="5" xfId="0" applyFont="1" applyFill="1" applyBorder="1" applyAlignment="1" applyProtection="1">
      <alignment wrapText="1"/>
    </xf>
    <xf numFmtId="0" fontId="0" fillId="0" borderId="4" xfId="0" applyFont="1" applyFill="1" applyBorder="1" applyAlignment="1" applyProtection="1">
      <alignment wrapText="1"/>
    </xf>
    <xf numFmtId="0" fontId="22" fillId="12" borderId="5" xfId="0" applyFont="1" applyFill="1" applyBorder="1" applyAlignment="1" applyProtection="1"/>
    <xf numFmtId="0" fontId="37" fillId="0" borderId="0" xfId="12" applyFont="1" applyProtection="1"/>
    <xf numFmtId="0" fontId="37" fillId="0" borderId="0" xfId="12" applyFont="1" applyBorder="1" applyProtection="1"/>
    <xf numFmtId="0" fontId="8" fillId="17" borderId="0" xfId="12" applyFont="1" applyFill="1" applyBorder="1" applyAlignment="1" applyProtection="1">
      <alignment horizontal="right"/>
    </xf>
    <xf numFmtId="0" fontId="15" fillId="16" borderId="0" xfId="12" applyFont="1" applyFill="1" applyBorder="1" applyAlignment="1" applyProtection="1"/>
    <xf numFmtId="0" fontId="15" fillId="0" borderId="0" xfId="33" applyFont="1" applyAlignment="1" applyProtection="1">
      <alignment horizontal="center"/>
    </xf>
    <xf numFmtId="0" fontId="36" fillId="15" borderId="0" xfId="33" applyFont="1" applyFill="1" applyAlignment="1" applyProtection="1">
      <alignment horizontal="center"/>
    </xf>
    <xf numFmtId="0" fontId="15" fillId="0" borderId="0" xfId="33" applyFont="1" applyProtection="1"/>
    <xf numFmtId="0" fontId="15" fillId="0" borderId="0" xfId="33" applyFont="1" applyAlignment="1" applyProtection="1">
      <alignment wrapText="1"/>
    </xf>
    <xf numFmtId="0" fontId="41" fillId="0" borderId="0" xfId="45" applyFont="1" applyAlignment="1" applyProtection="1">
      <alignment wrapText="1"/>
    </xf>
    <xf numFmtId="0" fontId="42" fillId="0" borderId="0" xfId="45" applyFont="1" applyAlignment="1" applyProtection="1">
      <alignment wrapText="1"/>
    </xf>
    <xf numFmtId="0" fontId="15" fillId="0" borderId="0" xfId="33" applyFont="1" applyAlignment="1" applyProtection="1">
      <alignment horizontal="center" vertical="top"/>
    </xf>
    <xf numFmtId="0" fontId="15" fillId="0" borderId="0" xfId="33" applyFont="1" applyFill="1" applyAlignment="1" applyProtection="1">
      <alignment wrapText="1"/>
    </xf>
    <xf numFmtId="0" fontId="15" fillId="0" borderId="0" xfId="27" applyFont="1" applyAlignment="1" applyProtection="1">
      <alignment wrapText="1"/>
    </xf>
    <xf numFmtId="0" fontId="1" fillId="0" borderId="0" xfId="33" applyFont="1" applyProtection="1"/>
    <xf numFmtId="0" fontId="30" fillId="0" borderId="0" xfId="46" applyFont="1" applyBorder="1" applyProtection="1"/>
    <xf numFmtId="0" fontId="30" fillId="0" borderId="0" xfId="46" applyFont="1" applyProtection="1"/>
    <xf numFmtId="0" fontId="45" fillId="0" borderId="0" xfId="46" applyFont="1" applyBorder="1" applyAlignment="1" applyProtection="1">
      <alignment horizontal="center"/>
    </xf>
    <xf numFmtId="0" fontId="25" fillId="0" borderId="0" xfId="46" applyFont="1" applyBorder="1" applyAlignment="1" applyProtection="1"/>
    <xf numFmtId="0" fontId="45" fillId="0" borderId="7" xfId="46" applyFont="1" applyBorder="1" applyAlignment="1" applyProtection="1">
      <alignment horizontal="center"/>
    </xf>
    <xf numFmtId="0" fontId="25" fillId="0" borderId="0" xfId="46" applyFont="1" applyBorder="1" applyAlignment="1" applyProtection="1">
      <alignment horizontal="centerContinuous"/>
    </xf>
    <xf numFmtId="0" fontId="46" fillId="0" borderId="0" xfId="46" applyFont="1" applyBorder="1" applyAlignment="1" applyProtection="1">
      <alignment horizontal="center"/>
    </xf>
    <xf numFmtId="0" fontId="25" fillId="0" borderId="0" xfId="46" applyFont="1" applyBorder="1" applyProtection="1"/>
    <xf numFmtId="0" fontId="45" fillId="0" borderId="0" xfId="46" quotePrefix="1" applyFont="1" applyBorder="1" applyAlignment="1" applyProtection="1">
      <alignment horizontal="center"/>
    </xf>
    <xf numFmtId="0" fontId="45" fillId="0" borderId="0" xfId="46" applyFont="1" applyBorder="1" applyAlignment="1" applyProtection="1"/>
    <xf numFmtId="0" fontId="25" fillId="0" borderId="0" xfId="46" applyFont="1" applyBorder="1" applyAlignment="1" applyProtection="1">
      <alignment horizontal="center"/>
    </xf>
    <xf numFmtId="0" fontId="46" fillId="0" borderId="0" xfId="46" applyFont="1" applyBorder="1" applyAlignment="1" applyProtection="1">
      <alignment horizontal="centerContinuous"/>
    </xf>
    <xf numFmtId="0" fontId="30" fillId="0" borderId="0" xfId="46" applyFont="1" applyBorder="1" applyAlignment="1" applyProtection="1">
      <alignment horizontal="centerContinuous"/>
    </xf>
    <xf numFmtId="0" fontId="45" fillId="0" borderId="0" xfId="46" applyFont="1" applyBorder="1" applyAlignment="1" applyProtection="1">
      <alignment horizontal="centerContinuous"/>
    </xf>
    <xf numFmtId="0" fontId="45" fillId="0" borderId="0" xfId="25" applyFont="1" applyAlignment="1" applyProtection="1">
      <alignment wrapText="1"/>
    </xf>
    <xf numFmtId="0" fontId="30" fillId="0" borderId="6" xfId="25" applyFont="1" applyBorder="1" applyProtection="1">
      <protection locked="0"/>
    </xf>
    <xf numFmtId="0" fontId="45" fillId="0" borderId="0" xfId="25" quotePrefix="1" applyFont="1" applyFill="1" applyBorder="1" applyAlignment="1" applyProtection="1">
      <alignment horizontal="center"/>
    </xf>
    <xf numFmtId="0" fontId="45" fillId="0" borderId="7" xfId="25" applyFont="1" applyFill="1" applyBorder="1" applyAlignment="1" applyProtection="1">
      <alignment horizontal="center" wrapText="1"/>
    </xf>
    <xf numFmtId="0" fontId="35" fillId="12" borderId="2" xfId="0" applyFont="1" applyFill="1" applyBorder="1" applyAlignment="1" applyProtection="1">
      <alignment vertical="center"/>
    </xf>
    <xf numFmtId="3" fontId="10" fillId="6" borderId="3" xfId="6" applyNumberFormat="1" applyFont="1" applyFill="1" applyBorder="1" applyAlignment="1" applyProtection="1">
      <alignment horizontal="right" vertical="center"/>
    </xf>
    <xf numFmtId="3" fontId="13" fillId="6" borderId="12" xfId="7" applyNumberFormat="1" applyFont="1" applyFill="1" applyBorder="1" applyAlignment="1" applyProtection="1">
      <alignment vertical="center"/>
    </xf>
    <xf numFmtId="3" fontId="13" fillId="10" borderId="12" xfId="7" applyNumberFormat="1" applyFont="1" applyFill="1" applyBorder="1" applyAlignment="1" applyProtection="1">
      <alignment horizontal="right" vertical="center"/>
    </xf>
    <xf numFmtId="3" fontId="10" fillId="6" borderId="12" xfId="7" applyNumberFormat="1" applyFont="1" applyFill="1" applyBorder="1" applyAlignment="1" applyProtection="1">
      <alignment vertical="center"/>
    </xf>
    <xf numFmtId="3" fontId="13" fillId="6" borderId="12" xfId="7" applyNumberFormat="1" applyFont="1" applyFill="1" applyBorder="1" applyAlignment="1" applyProtection="1">
      <alignment horizontal="right" vertical="center"/>
    </xf>
    <xf numFmtId="3" fontId="10" fillId="6" borderId="12" xfId="6" applyNumberFormat="1" applyFont="1" applyFill="1" applyBorder="1" applyAlignment="1" applyProtection="1">
      <alignment vertical="center"/>
    </xf>
    <xf numFmtId="3" fontId="12" fillId="6" borderId="12" xfId="6" applyNumberFormat="1" applyFont="1" applyFill="1" applyBorder="1" applyAlignment="1" applyProtection="1">
      <alignment wrapText="1"/>
    </xf>
    <xf numFmtId="0" fontId="0" fillId="0" borderId="0" xfId="0" applyFill="1"/>
    <xf numFmtId="0" fontId="15" fillId="0" borderId="0" xfId="33" applyFont="1" applyFill="1" applyAlignment="1" applyProtection="1">
      <alignment horizontal="center"/>
    </xf>
    <xf numFmtId="0" fontId="0" fillId="18" borderId="0" xfId="0" applyFill="1"/>
    <xf numFmtId="0" fontId="0" fillId="0" borderId="3" xfId="0" applyFill="1" applyBorder="1" applyProtection="1"/>
    <xf numFmtId="0" fontId="15" fillId="17" borderId="0" xfId="12" applyFont="1" applyFill="1" applyBorder="1" applyAlignment="1" applyProtection="1">
      <alignment horizontal="center"/>
    </xf>
    <xf numFmtId="9" fontId="35" fillId="11" borderId="18" xfId="0" applyNumberFormat="1" applyFont="1" applyFill="1" applyBorder="1" applyAlignment="1">
      <alignment horizontal="center" vertical="center" wrapText="1"/>
    </xf>
    <xf numFmtId="0" fontId="48" fillId="0" borderId="0" xfId="12" applyFont="1" applyProtection="1"/>
    <xf numFmtId="0" fontId="35" fillId="12" borderId="3" xfId="0" applyFont="1" applyFill="1" applyBorder="1" applyAlignment="1" applyProtection="1">
      <alignment vertical="center"/>
    </xf>
    <xf numFmtId="0" fontId="9" fillId="0" borderId="5" xfId="0" applyFont="1" applyBorder="1" applyAlignment="1">
      <alignment horizontal="center"/>
    </xf>
    <xf numFmtId="0" fontId="47" fillId="0" borderId="0" xfId="0" applyFont="1"/>
    <xf numFmtId="0" fontId="43" fillId="0" borderId="0" xfId="0" applyFont="1" applyProtection="1"/>
    <xf numFmtId="0" fontId="44" fillId="0" borderId="0" xfId="0" applyFont="1" applyAlignment="1" applyProtection="1">
      <alignment wrapText="1"/>
    </xf>
    <xf numFmtId="0" fontId="44" fillId="0" borderId="0" xfId="0" applyFont="1" applyProtection="1"/>
    <xf numFmtId="0" fontId="10" fillId="0" borderId="5" xfId="5" applyFont="1" applyFill="1" applyBorder="1" applyAlignment="1" applyProtection="1">
      <alignment horizontal="center" vertical="center" wrapText="1"/>
      <protection locked="0"/>
    </xf>
    <xf numFmtId="0" fontId="0" fillId="0" borderId="0" xfId="0" applyFont="1" applyFill="1" applyAlignment="1" applyProtection="1"/>
    <xf numFmtId="0" fontId="0" fillId="0" borderId="0" xfId="0" applyFont="1" applyFill="1" applyProtection="1"/>
    <xf numFmtId="0" fontId="20" fillId="0" borderId="0" xfId="0" applyFont="1" applyProtection="1"/>
    <xf numFmtId="0" fontId="0" fillId="0" borderId="0" xfId="0" applyFont="1" applyProtection="1"/>
    <xf numFmtId="0" fontId="0" fillId="0" borderId="0" xfId="0" applyFont="1" applyFill="1" applyAlignment="1" applyProtection="1">
      <alignment horizontal="left"/>
    </xf>
    <xf numFmtId="0" fontId="7" fillId="0" borderId="0" xfId="0" applyFont="1" applyProtection="1"/>
    <xf numFmtId="0" fontId="10" fillId="0" borderId="0" xfId="3" applyFont="1" applyFill="1" applyAlignment="1" applyProtection="1">
      <alignment vertical="center"/>
    </xf>
    <xf numFmtId="3" fontId="11" fillId="0" borderId="0" xfId="4" applyFont="1" applyFill="1" applyBorder="1" applyProtection="1">
      <alignment horizontal="right" vertical="center"/>
    </xf>
    <xf numFmtId="0" fontId="0" fillId="10" borderId="5" xfId="0" applyFont="1" applyFill="1" applyBorder="1" applyProtection="1"/>
    <xf numFmtId="0" fontId="12" fillId="6" borderId="1" xfId="3" applyFont="1" applyFill="1" applyBorder="1" applyAlignment="1" applyProtection="1">
      <alignment horizontal="center"/>
    </xf>
    <xf numFmtId="0" fontId="12" fillId="6" borderId="8" xfId="3" applyFont="1" applyFill="1" applyBorder="1" applyAlignment="1" applyProtection="1">
      <alignment vertical="center"/>
    </xf>
    <xf numFmtId="0" fontId="12" fillId="6" borderId="1" xfId="3" applyFont="1" applyFill="1" applyBorder="1" applyAlignment="1" applyProtection="1">
      <alignment horizontal="left" indent="5"/>
    </xf>
    <xf numFmtId="0" fontId="14" fillId="6" borderId="12" xfId="3" applyFont="1" applyFill="1" applyBorder="1" applyAlignment="1" applyProtection="1">
      <alignment horizontal="left" vertical="center" indent="2"/>
    </xf>
    <xf numFmtId="0" fontId="12" fillId="6" borderId="12" xfId="3" applyFont="1" applyFill="1" applyBorder="1" applyAlignment="1" applyProtection="1">
      <alignment vertical="center"/>
    </xf>
    <xf numFmtId="0" fontId="12" fillId="6" borderId="9" xfId="3" applyFont="1" applyFill="1" applyBorder="1" applyAlignment="1" applyProtection="1">
      <alignment horizontal="center"/>
    </xf>
    <xf numFmtId="0" fontId="12" fillId="0" borderId="0" xfId="3" applyFont="1" applyFill="1" applyAlignment="1" applyProtection="1">
      <alignment horizontal="left"/>
    </xf>
    <xf numFmtId="0" fontId="12" fillId="0" borderId="0" xfId="3" applyFont="1" applyFill="1" applyAlignment="1" applyProtection="1">
      <alignment vertical="center"/>
    </xf>
    <xf numFmtId="3" fontId="12" fillId="0" borderId="0" xfId="3" applyNumberFormat="1" applyFont="1" applyFill="1" applyAlignment="1" applyProtection="1">
      <alignment horizontal="right"/>
    </xf>
    <xf numFmtId="0" fontId="0" fillId="10" borderId="5" xfId="0" applyFont="1" applyFill="1" applyBorder="1" applyAlignment="1" applyProtection="1">
      <alignment vertical="center"/>
    </xf>
    <xf numFmtId="3" fontId="13" fillId="6" borderId="5" xfId="6" applyNumberFormat="1" applyFont="1" applyFill="1" applyBorder="1" applyAlignment="1" applyProtection="1">
      <alignment vertical="center" wrapText="1"/>
    </xf>
    <xf numFmtId="3" fontId="10" fillId="6" borderId="5" xfId="6" applyNumberFormat="1" applyFont="1" applyFill="1" applyBorder="1" applyAlignment="1" applyProtection="1">
      <alignment vertical="center"/>
    </xf>
    <xf numFmtId="0" fontId="0" fillId="10" borderId="5" xfId="0" applyFont="1" applyFill="1" applyBorder="1" applyAlignment="1" applyProtection="1">
      <alignment horizontal="right"/>
    </xf>
    <xf numFmtId="0" fontId="0" fillId="10" borderId="5" xfId="0" applyFill="1" applyBorder="1" applyAlignment="1" applyProtection="1"/>
    <xf numFmtId="3" fontId="0" fillId="9" borderId="0" xfId="0" applyNumberFormat="1" applyFill="1" applyAlignment="1" applyProtection="1">
      <alignment horizontal="right"/>
    </xf>
    <xf numFmtId="0" fontId="0" fillId="10" borderId="5" xfId="0" applyFill="1" applyBorder="1" applyAlignment="1" applyProtection="1">
      <alignment horizontal="right"/>
    </xf>
    <xf numFmtId="3" fontId="0" fillId="7" borderId="0" xfId="0" applyNumberFormat="1" applyFill="1" applyAlignment="1" applyProtection="1">
      <alignment horizontal="right"/>
    </xf>
    <xf numFmtId="49" fontId="0" fillId="10" borderId="5" xfId="0" applyNumberFormat="1" applyFill="1" applyBorder="1" applyAlignment="1" applyProtection="1">
      <alignment horizontal="right"/>
    </xf>
    <xf numFmtId="2" fontId="0" fillId="0" borderId="0" xfId="0" applyNumberFormat="1" applyProtection="1"/>
    <xf numFmtId="3" fontId="15" fillId="6" borderId="0" xfId="0" applyNumberFormat="1" applyFont="1" applyFill="1" applyBorder="1" applyAlignment="1" applyProtection="1">
      <alignment horizontal="right" vertical="center" wrapText="1"/>
    </xf>
    <xf numFmtId="2" fontId="15" fillId="6" borderId="0" xfId="0" applyNumberFormat="1" applyFont="1" applyFill="1" applyBorder="1" applyAlignment="1" applyProtection="1">
      <alignment horizontal="center" vertical="center" wrapText="1"/>
    </xf>
    <xf numFmtId="3" fontId="15" fillId="6" borderId="0" xfId="0" applyNumberFormat="1" applyFont="1" applyFill="1" applyProtection="1"/>
    <xf numFmtId="3" fontId="0" fillId="0" borderId="0" xfId="0" applyNumberFormat="1" applyProtection="1"/>
    <xf numFmtId="3" fontId="0" fillId="6" borderId="0" xfId="0" applyNumberFormat="1" applyFont="1" applyFill="1" applyProtection="1"/>
    <xf numFmtId="3" fontId="15" fillId="8" borderId="2" xfId="0" applyNumberFormat="1" applyFont="1" applyFill="1" applyBorder="1" applyProtection="1"/>
    <xf numFmtId="3" fontId="0" fillId="9" borderId="0" xfId="0" applyNumberFormat="1" applyFill="1" applyProtection="1"/>
    <xf numFmtId="3" fontId="0" fillId="6" borderId="0" xfId="0" applyNumberFormat="1" applyFill="1" applyProtection="1"/>
    <xf numFmtId="0" fontId="15" fillId="6" borderId="0" xfId="0" applyFont="1" applyFill="1" applyAlignment="1" applyProtection="1">
      <alignment horizontal="center"/>
    </xf>
    <xf numFmtId="3" fontId="15" fillId="9" borderId="2" xfId="0" applyNumberFormat="1" applyFont="1" applyFill="1" applyBorder="1" applyProtection="1"/>
    <xf numFmtId="0" fontId="7" fillId="8" borderId="2" xfId="0" applyFont="1" applyFill="1" applyBorder="1" applyAlignment="1" applyProtection="1">
      <alignment horizontal="center" vertical="center"/>
    </xf>
    <xf numFmtId="0" fontId="7" fillId="8" borderId="2" xfId="0" applyFont="1" applyFill="1" applyBorder="1" applyAlignment="1" applyProtection="1">
      <alignment horizontal="center" vertical="center" wrapText="1"/>
    </xf>
    <xf numFmtId="3" fontId="0" fillId="6" borderId="0" xfId="0" applyNumberFormat="1" applyFont="1" applyFill="1" applyBorder="1" applyAlignment="1" applyProtection="1">
      <alignment horizontal="right" vertical="center" wrapText="1"/>
    </xf>
    <xf numFmtId="9" fontId="0" fillId="0" borderId="0" xfId="11" applyFont="1" applyProtection="1"/>
    <xf numFmtId="0" fontId="0" fillId="9" borderId="2" xfId="0" applyFill="1" applyBorder="1" applyProtection="1"/>
    <xf numFmtId="3" fontId="0" fillId="9" borderId="2" xfId="0" applyNumberFormat="1" applyFill="1" applyBorder="1" applyProtection="1"/>
    <xf numFmtId="0" fontId="15" fillId="8" borderId="0" xfId="0" applyFont="1" applyFill="1" applyBorder="1" applyProtection="1"/>
    <xf numFmtId="0" fontId="7" fillId="8" borderId="0" xfId="0" applyFont="1" applyFill="1" applyBorder="1" applyAlignment="1" applyProtection="1">
      <alignment horizontal="left" wrapText="1"/>
    </xf>
    <xf numFmtId="3" fontId="15" fillId="8" borderId="0" xfId="0" applyNumberFormat="1" applyFont="1" applyFill="1" applyBorder="1" applyProtection="1"/>
    <xf numFmtId="0" fontId="20" fillId="9" borderId="3" xfId="0" applyFont="1" applyFill="1" applyBorder="1" applyProtection="1"/>
    <xf numFmtId="0" fontId="21" fillId="9" borderId="2" xfId="0" applyFont="1" applyFill="1" applyBorder="1" applyProtection="1"/>
    <xf numFmtId="10" fontId="20" fillId="9" borderId="4" xfId="11" applyNumberFormat="1" applyFont="1" applyFill="1" applyBorder="1" applyProtection="1"/>
    <xf numFmtId="0" fontId="0" fillId="0" borderId="0" xfId="0" quotePrefix="1" applyFont="1" applyProtection="1"/>
    <xf numFmtId="0" fontId="0" fillId="9" borderId="12" xfId="0" applyFill="1" applyBorder="1" applyProtection="1"/>
    <xf numFmtId="0" fontId="0" fillId="9" borderId="10" xfId="0" applyFill="1" applyBorder="1" applyProtection="1"/>
    <xf numFmtId="0" fontId="0" fillId="6" borderId="12" xfId="0" applyFont="1" applyFill="1" applyBorder="1" applyAlignment="1" applyProtection="1">
      <alignment vertical="center" wrapText="1"/>
    </xf>
    <xf numFmtId="3" fontId="0" fillId="10" borderId="0" xfId="0" applyNumberFormat="1" applyFill="1" applyProtection="1"/>
    <xf numFmtId="0" fontId="0" fillId="10" borderId="5" xfId="0" applyFill="1" applyBorder="1" applyProtection="1"/>
    <xf numFmtId="0" fontId="17" fillId="6" borderId="12" xfId="0" applyFont="1" applyFill="1" applyBorder="1" applyProtection="1"/>
    <xf numFmtId="2" fontId="15" fillId="6" borderId="0" xfId="0" applyNumberFormat="1" applyFont="1" applyFill="1" applyProtection="1"/>
    <xf numFmtId="3" fontId="15" fillId="10" borderId="0" xfId="0" applyNumberFormat="1" applyFont="1" applyFill="1" applyProtection="1"/>
    <xf numFmtId="0" fontId="16" fillId="6" borderId="12" xfId="0" applyFont="1" applyFill="1" applyBorder="1" applyAlignment="1" applyProtection="1">
      <alignment horizontal="left" indent="2"/>
    </xf>
    <xf numFmtId="0" fontId="16" fillId="6" borderId="10" xfId="0" applyFont="1" applyFill="1" applyBorder="1" applyAlignment="1" applyProtection="1">
      <alignment horizontal="left" indent="2"/>
    </xf>
    <xf numFmtId="3" fontId="15" fillId="10" borderId="6" xfId="0" applyNumberFormat="1" applyFont="1" applyFill="1" applyBorder="1" applyProtection="1"/>
    <xf numFmtId="0" fontId="7" fillId="8" borderId="5" xfId="0" applyFont="1" applyFill="1" applyBorder="1" applyAlignment="1" applyProtection="1">
      <alignment horizontal="left" wrapText="1"/>
    </xf>
    <xf numFmtId="0" fontId="7" fillId="5" borderId="12" xfId="0" applyFont="1" applyFill="1" applyBorder="1" applyProtection="1"/>
    <xf numFmtId="3" fontId="0" fillId="5" borderId="0" xfId="0" applyNumberFormat="1" applyFill="1" applyProtection="1"/>
    <xf numFmtId="0" fontId="17" fillId="6" borderId="12" xfId="0" applyFont="1" applyFill="1" applyBorder="1" applyAlignment="1" applyProtection="1">
      <alignment horizontal="left" indent="1"/>
    </xf>
    <xf numFmtId="0" fontId="17" fillId="6" borderId="12" xfId="0" applyFont="1" applyFill="1" applyBorder="1" applyAlignment="1" applyProtection="1">
      <alignment horizontal="left" wrapText="1" indent="1"/>
    </xf>
    <xf numFmtId="0" fontId="0" fillId="6" borderId="12" xfId="0" applyFill="1" applyBorder="1" applyAlignment="1" applyProtection="1">
      <alignment horizontal="left" indent="2"/>
    </xf>
    <xf numFmtId="3" fontId="0" fillId="10" borderId="0" xfId="0" applyNumberFormat="1" applyFill="1" applyBorder="1" applyProtection="1"/>
    <xf numFmtId="0" fontId="7" fillId="5" borderId="10" xfId="0" applyFont="1" applyFill="1" applyBorder="1" applyAlignment="1" applyProtection="1">
      <alignment horizontal="left" wrapText="1"/>
    </xf>
    <xf numFmtId="3" fontId="15" fillId="5" borderId="6" xfId="0" applyNumberFormat="1" applyFont="1" applyFill="1" applyBorder="1" applyProtection="1"/>
    <xf numFmtId="0" fontId="7" fillId="7" borderId="12" xfId="0" applyFont="1" applyFill="1" applyBorder="1" applyProtection="1"/>
    <xf numFmtId="3" fontId="0" fillId="7" borderId="0" xfId="0" applyNumberFormat="1" applyFill="1" applyProtection="1"/>
    <xf numFmtId="0" fontId="0" fillId="6" borderId="12" xfId="0" applyFill="1" applyBorder="1" applyProtection="1"/>
    <xf numFmtId="0" fontId="0" fillId="6" borderId="12" xfId="0" applyFill="1" applyBorder="1" applyAlignment="1" applyProtection="1">
      <alignment wrapText="1"/>
    </xf>
    <xf numFmtId="2" fontId="15" fillId="8" borderId="2" xfId="0" applyNumberFormat="1" applyFont="1" applyFill="1" applyBorder="1" applyProtection="1"/>
    <xf numFmtId="2" fontId="0" fillId="9" borderId="0" xfId="0" applyNumberFormat="1" applyFill="1" applyProtection="1"/>
    <xf numFmtId="0" fontId="16" fillId="6" borderId="12" xfId="0" applyFont="1" applyFill="1" applyBorder="1" applyAlignment="1" applyProtection="1">
      <alignment horizontal="left" wrapText="1" indent="3"/>
    </xf>
    <xf numFmtId="0" fontId="0" fillId="6" borderId="12" xfId="0" applyFill="1" applyBorder="1" applyAlignment="1" applyProtection="1">
      <alignment horizontal="left" wrapText="1"/>
    </xf>
    <xf numFmtId="0" fontId="15" fillId="9" borderId="5" xfId="0" applyFont="1" applyFill="1" applyBorder="1" applyProtection="1"/>
    <xf numFmtId="2" fontId="15" fillId="9" borderId="2" xfId="0" applyNumberFormat="1" applyFont="1" applyFill="1" applyBorder="1" applyProtection="1"/>
    <xf numFmtId="3" fontId="0" fillId="10" borderId="0" xfId="0" applyNumberFormat="1" applyFont="1" applyFill="1" applyProtection="1"/>
    <xf numFmtId="0" fontId="0" fillId="0" borderId="2" xfId="0" applyFill="1" applyBorder="1" applyProtection="1">
      <protection locked="0"/>
    </xf>
    <xf numFmtId="0" fontId="0" fillId="9" borderId="8" xfId="0" applyFill="1" applyBorder="1" applyProtection="1"/>
    <xf numFmtId="3" fontId="0" fillId="6" borderId="12" xfId="0" applyNumberFormat="1" applyFont="1" applyFill="1" applyBorder="1" applyAlignment="1" applyProtection="1">
      <alignment horizontal="right" vertical="center" wrapText="1"/>
    </xf>
    <xf numFmtId="3" fontId="15" fillId="6" borderId="12" xfId="0" applyNumberFormat="1" applyFont="1" applyFill="1" applyBorder="1" applyAlignment="1" applyProtection="1">
      <alignment horizontal="right"/>
    </xf>
    <xf numFmtId="3" fontId="0" fillId="6" borderId="0" xfId="0" applyNumberFormat="1" applyFill="1" applyAlignment="1" applyProtection="1">
      <alignment horizontal="right"/>
    </xf>
    <xf numFmtId="3" fontId="15" fillId="6" borderId="12" xfId="0" applyNumberFormat="1" applyFont="1" applyFill="1" applyBorder="1" applyAlignment="1" applyProtection="1">
      <alignment horizontal="right" vertical="center" wrapText="1"/>
    </xf>
    <xf numFmtId="3" fontId="0" fillId="6" borderId="0" xfId="0" applyNumberFormat="1" applyFont="1" applyFill="1" applyAlignment="1" applyProtection="1">
      <alignment horizontal="right"/>
    </xf>
    <xf numFmtId="3" fontId="0" fillId="6" borderId="6" xfId="0" applyNumberFormat="1" applyFont="1" applyFill="1" applyBorder="1" applyAlignment="1" applyProtection="1">
      <alignment horizontal="right"/>
    </xf>
    <xf numFmtId="3" fontId="15" fillId="6" borderId="6" xfId="0" applyNumberFormat="1" applyFont="1" applyFill="1" applyBorder="1" applyProtection="1"/>
    <xf numFmtId="3" fontId="15" fillId="8" borderId="5" xfId="0" applyNumberFormat="1" applyFont="1" applyFill="1" applyBorder="1" applyAlignment="1" applyProtection="1">
      <alignment horizontal="right"/>
    </xf>
    <xf numFmtId="3" fontId="0" fillId="6" borderId="0" xfId="0" applyNumberFormat="1" applyFill="1" applyBorder="1" applyAlignment="1" applyProtection="1">
      <alignment horizontal="right"/>
    </xf>
    <xf numFmtId="3" fontId="0" fillId="6" borderId="0" xfId="0" applyNumberFormat="1" applyFill="1" applyBorder="1" applyProtection="1"/>
    <xf numFmtId="0" fontId="0" fillId="9" borderId="3" xfId="0" applyFill="1" applyBorder="1" applyProtection="1"/>
    <xf numFmtId="0" fontId="0" fillId="9" borderId="5" xfId="0" applyFill="1" applyBorder="1" applyProtection="1"/>
    <xf numFmtId="3" fontId="15" fillId="6" borderId="12" xfId="0" applyNumberFormat="1" applyFont="1" applyFill="1" applyBorder="1" applyProtection="1"/>
    <xf numFmtId="3" fontId="0" fillId="6" borderId="12" xfId="0" applyNumberFormat="1" applyFill="1" applyBorder="1" applyProtection="1"/>
    <xf numFmtId="3" fontId="0" fillId="6" borderId="12" xfId="0" applyNumberFormat="1" applyFont="1" applyFill="1" applyBorder="1" applyProtection="1"/>
    <xf numFmtId="3" fontId="15" fillId="8" borderId="5" xfId="0" applyNumberFormat="1" applyFont="1" applyFill="1" applyBorder="1" applyProtection="1"/>
    <xf numFmtId="3" fontId="0" fillId="9" borderId="12" xfId="0" applyNumberFormat="1" applyFill="1" applyBorder="1" applyProtection="1"/>
    <xf numFmtId="3" fontId="15" fillId="9" borderId="5" xfId="0" applyNumberFormat="1" applyFont="1" applyFill="1" applyBorder="1" applyProtection="1"/>
    <xf numFmtId="3" fontId="12" fillId="6" borderId="9" xfId="7" applyNumberFormat="1" applyFont="1" applyFill="1" applyBorder="1" applyAlignment="1" applyProtection="1">
      <alignment vertical="center"/>
    </xf>
    <xf numFmtId="0" fontId="9" fillId="0" borderId="5" xfId="0" applyFont="1" applyFill="1" applyBorder="1" applyAlignment="1" applyProtection="1">
      <alignment horizontal="center" wrapText="1"/>
    </xf>
    <xf numFmtId="0" fontId="40" fillId="0" borderId="0" xfId="45" applyFill="1" applyProtection="1">
      <protection locked="0"/>
    </xf>
    <xf numFmtId="0" fontId="0" fillId="9" borderId="4" xfId="0" applyFill="1" applyBorder="1" applyProtection="1"/>
    <xf numFmtId="3" fontId="0" fillId="6" borderId="12" xfId="0" applyNumberFormat="1" applyFill="1" applyBorder="1" applyAlignment="1" applyProtection="1"/>
    <xf numFmtId="2" fontId="15" fillId="6" borderId="12" xfId="0" applyNumberFormat="1" applyFont="1" applyFill="1" applyBorder="1" applyAlignment="1" applyProtection="1">
      <alignment horizontal="center" vertical="center" wrapText="1"/>
    </xf>
    <xf numFmtId="2" fontId="15" fillId="6" borderId="12" xfId="0" applyNumberFormat="1" applyFont="1" applyFill="1" applyBorder="1" applyAlignment="1" applyProtection="1">
      <alignment horizontal="center"/>
    </xf>
    <xf numFmtId="0" fontId="15" fillId="8" borderId="5" xfId="0" applyFont="1" applyFill="1" applyBorder="1" applyProtection="1"/>
    <xf numFmtId="2" fontId="10" fillId="6" borderId="12" xfId="0" applyNumberFormat="1" applyFont="1" applyFill="1" applyBorder="1" applyAlignment="1" applyProtection="1">
      <alignment horizontal="center"/>
    </xf>
    <xf numFmtId="0" fontId="0" fillId="19" borderId="5" xfId="0" applyFill="1" applyBorder="1" applyProtection="1">
      <protection locked="0"/>
    </xf>
    <xf numFmtId="0" fontId="30" fillId="0" borderId="6" xfId="12" applyNumberFormat="1" applyFont="1" applyBorder="1" applyProtection="1">
      <protection locked="0"/>
    </xf>
    <xf numFmtId="169" fontId="30" fillId="0" borderId="6" xfId="12" applyNumberFormat="1" applyFont="1" applyBorder="1" applyProtection="1">
      <protection locked="0"/>
    </xf>
    <xf numFmtId="169" fontId="30" fillId="0" borderId="0" xfId="46" applyNumberFormat="1" applyFont="1" applyBorder="1" applyProtection="1">
      <protection locked="0"/>
    </xf>
    <xf numFmtId="0" fontId="38" fillId="17" borderId="0" xfId="12" applyFont="1" applyFill="1" applyBorder="1" applyAlignment="1" applyProtection="1">
      <alignment horizontal="center"/>
    </xf>
    <xf numFmtId="168" fontId="38" fillId="16" borderId="0" xfId="12" applyNumberFormat="1" applyFont="1" applyFill="1" applyBorder="1" applyAlignment="1" applyProtection="1">
      <alignment horizontal="center"/>
      <protection locked="0"/>
    </xf>
    <xf numFmtId="0" fontId="15" fillId="17" borderId="0" xfId="12" applyFont="1" applyFill="1" applyBorder="1" applyAlignment="1" applyProtection="1">
      <alignment horizontal="center"/>
    </xf>
    <xf numFmtId="0" fontId="22" fillId="15" borderId="0" xfId="12" applyFont="1" applyFill="1" applyBorder="1" applyAlignment="1" applyProtection="1">
      <alignment horizontal="center"/>
    </xf>
    <xf numFmtId="0" fontId="9" fillId="16" borderId="0" xfId="12" applyFont="1" applyFill="1" applyBorder="1" applyAlignment="1" applyProtection="1">
      <alignment horizontal="center"/>
      <protection locked="0"/>
    </xf>
    <xf numFmtId="0" fontId="39" fillId="17" borderId="23" xfId="13" applyFont="1" applyFill="1" applyBorder="1" applyAlignment="1" applyProtection="1">
      <alignment horizontal="center"/>
      <protection locked="0"/>
    </xf>
    <xf numFmtId="0" fontId="39" fillId="17" borderId="24" xfId="13" applyFont="1" applyFill="1" applyBorder="1" applyAlignment="1" applyProtection="1">
      <alignment horizontal="center"/>
      <protection locked="0"/>
    </xf>
    <xf numFmtId="0" fontId="22" fillId="15" borderId="0" xfId="12" applyFont="1" applyFill="1" applyBorder="1" applyAlignment="1" applyProtection="1">
      <alignment horizontal="right"/>
    </xf>
    <xf numFmtId="0" fontId="36" fillId="15" borderId="0" xfId="12" applyFont="1" applyFill="1" applyBorder="1" applyAlignment="1" applyProtection="1">
      <alignment horizontal="center"/>
    </xf>
    <xf numFmtId="0" fontId="20" fillId="17" borderId="0" xfId="12" applyFont="1" applyFill="1" applyBorder="1" applyAlignment="1" applyProtection="1">
      <alignment horizontal="right"/>
    </xf>
    <xf numFmtId="0" fontId="20" fillId="17" borderId="25" xfId="12" applyFont="1" applyFill="1" applyBorder="1" applyAlignment="1" applyProtection="1">
      <alignment horizontal="right"/>
    </xf>
    <xf numFmtId="0" fontId="15" fillId="17" borderId="22" xfId="12" applyFont="1" applyFill="1" applyBorder="1" applyAlignment="1" applyProtection="1">
      <alignment horizontal="center"/>
    </xf>
    <xf numFmtId="0" fontId="12" fillId="6" borderId="7" xfId="3" applyFont="1" applyFill="1" applyBorder="1" applyAlignment="1" applyProtection="1">
      <alignment horizontal="left" vertical="center"/>
    </xf>
    <xf numFmtId="0" fontId="12" fillId="6" borderId="0" xfId="3" applyFont="1" applyFill="1" applyBorder="1" applyAlignment="1" applyProtection="1">
      <alignment horizontal="left" vertical="center"/>
    </xf>
    <xf numFmtId="0" fontId="12" fillId="6" borderId="9" xfId="3" applyFont="1" applyFill="1" applyBorder="1" applyAlignment="1" applyProtection="1">
      <alignment horizontal="left" vertical="center"/>
    </xf>
    <xf numFmtId="0" fontId="12" fillId="6" borderId="14" xfId="3" applyFont="1" applyFill="1" applyBorder="1" applyAlignment="1" applyProtection="1">
      <alignment horizontal="left" vertical="center"/>
    </xf>
    <xf numFmtId="0" fontId="12" fillId="6" borderId="11" xfId="3" applyFont="1" applyFill="1" applyBorder="1" applyAlignment="1" applyProtection="1">
      <alignment horizontal="left" vertical="center"/>
    </xf>
    <xf numFmtId="0" fontId="12" fillId="6" borderId="6" xfId="3" applyFont="1" applyFill="1" applyBorder="1" applyAlignment="1" applyProtection="1">
      <alignment horizontal="left" vertical="center"/>
    </xf>
    <xf numFmtId="0" fontId="12" fillId="6" borderId="13" xfId="3" applyFont="1" applyFill="1" applyBorder="1" applyAlignment="1" applyProtection="1">
      <alignment horizontal="left" vertical="center"/>
    </xf>
    <xf numFmtId="0" fontId="15" fillId="0" borderId="0" xfId="0" applyFont="1" applyFill="1" applyBorder="1" applyAlignment="1">
      <alignment horizontal="center" vertical="center"/>
    </xf>
    <xf numFmtId="0" fontId="0" fillId="0" borderId="0" xfId="0" quotePrefix="1" applyNumberFormat="1"/>
  </cellXfs>
  <cellStyles count="47">
    <cellStyle name="BANK" xfId="18"/>
    <cellStyle name="Comma 2" xfId="7"/>
    <cellStyle name="Comma 2 2" xfId="19"/>
    <cellStyle name="Comma 3" xfId="20"/>
    <cellStyle name="Comma 3 2" xfId="34"/>
    <cellStyle name="Comma 4" xfId="21"/>
    <cellStyle name="Comma 4 2" xfId="35"/>
    <cellStyle name="Comma 4 3" xfId="44"/>
    <cellStyle name="Comma 5" xfId="15"/>
    <cellStyle name="Comma 6" xfId="41"/>
    <cellStyle name="Currency 2" xfId="22"/>
    <cellStyle name="Currency 2 2" xfId="36"/>
    <cellStyle name="greyed" xfId="6"/>
    <cellStyle name="Heading 1 2" xfId="1"/>
    <cellStyle name="Heading 2 2" xfId="2"/>
    <cellStyle name="HeadingTable" xfId="5"/>
    <cellStyle name="highlightText" xfId="10"/>
    <cellStyle name="Hyperlink" xfId="45" builtinId="8"/>
    <cellStyle name="INFO HEADER" xfId="23"/>
    <cellStyle name="inputExposure" xfId="9"/>
    <cellStyle name="Normal" xfId="0" builtinId="0"/>
    <cellStyle name="Normal 10" xfId="40"/>
    <cellStyle name="Normal 2" xfId="3"/>
    <cellStyle name="Normal 2 2" xfId="12"/>
    <cellStyle name="Normal 2 2 2" xfId="37"/>
    <cellStyle name="Normal 2 3" xfId="32"/>
    <cellStyle name="Normal 2 4" xfId="42"/>
    <cellStyle name="Normal 3" xfId="13"/>
    <cellStyle name="Normal 3 2" xfId="33"/>
    <cellStyle name="Normal 3 3" xfId="17"/>
    <cellStyle name="Normal 3 4" xfId="43"/>
    <cellStyle name="Normal 4" xfId="24"/>
    <cellStyle name="Normal 4 2" xfId="46"/>
    <cellStyle name="Normal 5" xfId="25"/>
    <cellStyle name="Normal 6" xfId="26"/>
    <cellStyle name="Normal 6 2" xfId="38"/>
    <cellStyle name="Normal 7" xfId="16"/>
    <cellStyle name="Normal 8" xfId="27"/>
    <cellStyle name="Normal 8 2" xfId="39"/>
    <cellStyle name="Normal 9" xfId="14"/>
    <cellStyle name="number" xfId="28"/>
    <cellStyle name="Percent" xfId="11" builtinId="5"/>
    <cellStyle name="showExposure" xfId="4"/>
    <cellStyle name="showParameterE" xfId="8"/>
    <cellStyle name="SUBHEAD" xfId="29"/>
    <cellStyle name="test" xfId="30"/>
    <cellStyle name="TOTAL HEADER" xfId="31"/>
  </cellStyles>
  <dxfs count="55">
    <dxf>
      <font>
        <color rgb="FF9C0006"/>
      </font>
      <fill>
        <patternFill>
          <bgColor rgb="FFFFC7CE"/>
        </patternFill>
      </fill>
    </dxf>
    <dxf>
      <font>
        <color rgb="FF9C0006"/>
      </font>
      <fill>
        <patternFill>
          <bgColor rgb="FFFFC7CE"/>
        </patternFill>
      </fill>
      <border>
        <left style="thin">
          <color auto="1"/>
        </left>
        <right style="thin">
          <color auto="1"/>
        </right>
        <top style="thin">
          <color auto="1"/>
        </top>
        <bottom style="thin">
          <color auto="1"/>
        </bottom>
      </border>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9"/>
        </patternFill>
      </fill>
    </dxf>
    <dxf>
      <fill>
        <patternFill>
          <bgColor rgb="FFFF0000"/>
        </patternFill>
      </fill>
    </dxf>
    <dxf>
      <fill>
        <patternFill>
          <bgColor rgb="FF00B050"/>
        </patternFill>
      </fill>
    </dxf>
  </dxfs>
  <tableStyles count="0" defaultTableStyle="TableStyleMedium2" defaultPivotStyle="PivotStyleLight16"/>
  <colors>
    <mruColors>
      <color rgb="FF9C0006"/>
      <color rgb="FFFFC7CE"/>
      <color rgb="FF882C44"/>
      <color rgb="FFB03A59"/>
      <color rgb="FFD47A92"/>
      <color rgb="FFA82800"/>
      <color rgb="FFCC627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styles" Target="styles.xml"/><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57150</xdr:colOff>
          <xdr:row>3</xdr:row>
          <xdr:rowOff>38100</xdr:rowOff>
        </xdr:from>
        <xdr:to>
          <xdr:col>8</xdr:col>
          <xdr:colOff>285750</xdr:colOff>
          <xdr:row>6</xdr:row>
          <xdr:rowOff>123825</xdr:rowOff>
        </xdr:to>
        <xdr:sp macro="" textlink="">
          <xdr:nvSpPr>
            <xdr:cNvPr id="7169" name="Command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ral-bank.org.tt\cbtt\Data\STATISTICS\BANKS_NFIs\PROJECTS\FEDM\2022\FINAL%20FEDM%20WORKBOOKS\Bank_CB20_V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layne/AppData/Local/Microsoft/Windows/INetCache/Content.Outlook/97MO7KM4/Bank_CB40_V1.1_Unlocked27092023.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ppserv2\data\Documents%20and%20Settings\aguy\Local%20Settings\Temporary%20Internet%20Files\Content.Outlook\IMI99ADP\BBD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ppserv2\data\Data%20Submissions\Dec%202012\Completed%20Excel\Demerara%20Life%20Dec%202012%20v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pserv2\CBTT\Data\Supervision\Policy%20And%20Support\DMU\BASEL%20II%20III%20CAPITAL%20ADEQUACY%20RETURNS\CITI\2023\DEC\CB100B_Basel%20II_III%20Reporting%20Template_2023_DECEMBER_2023(CTTL)TO%20PG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Institution_Codes"/>
      <sheetName val="General Instructions"/>
      <sheetName val="CBTT VALIDATION"/>
      <sheetName val="CB20ASCL"/>
      <sheetName val="CB20ASCL_VALI"/>
      <sheetName val="PG_01_02"/>
      <sheetName val="PG_03"/>
      <sheetName val="PG_04_05"/>
      <sheetName val="PG_06_09"/>
      <sheetName val="PG_10"/>
      <sheetName val="PG_11"/>
      <sheetName val="PG_12_16"/>
      <sheetName val="PG_17"/>
      <sheetName val="PG_18"/>
      <sheetName val="PG_19"/>
      <sheetName val="PG_20"/>
      <sheetName val="PG_21"/>
      <sheetName val="PG_22"/>
      <sheetName val="PG_23"/>
      <sheetName val="PG_24"/>
      <sheetName val="PG_25"/>
      <sheetName val="PG_26"/>
      <sheetName val="PG_27"/>
      <sheetName val="PG_28"/>
      <sheetName val="PG_29"/>
      <sheetName val="PG_30"/>
      <sheetName val="PG_31"/>
      <sheetName val="PG_32"/>
    </sheetNames>
    <sheetDataSet>
      <sheetData sheetId="0" refreshError="1"/>
      <sheetData sheetId="1">
        <row r="2">
          <cell r="D2" t="str">
            <v>January</v>
          </cell>
          <cell r="H2">
            <v>2000</v>
          </cell>
        </row>
        <row r="3">
          <cell r="D3" t="str">
            <v>February</v>
          </cell>
          <cell r="H3">
            <v>2001</v>
          </cell>
        </row>
        <row r="4">
          <cell r="D4" t="str">
            <v>March</v>
          </cell>
          <cell r="H4">
            <v>2002</v>
          </cell>
        </row>
        <row r="5">
          <cell r="D5" t="str">
            <v>April</v>
          </cell>
          <cell r="H5">
            <v>2003</v>
          </cell>
        </row>
        <row r="6">
          <cell r="D6" t="str">
            <v>May</v>
          </cell>
          <cell r="H6">
            <v>2004</v>
          </cell>
        </row>
        <row r="7">
          <cell r="D7" t="str">
            <v>June</v>
          </cell>
          <cell r="H7">
            <v>2005</v>
          </cell>
        </row>
        <row r="8">
          <cell r="D8" t="str">
            <v>July</v>
          </cell>
          <cell r="H8">
            <v>2006</v>
          </cell>
        </row>
        <row r="9">
          <cell r="D9" t="str">
            <v>August</v>
          </cell>
          <cell r="H9">
            <v>2007</v>
          </cell>
        </row>
        <row r="10">
          <cell r="D10" t="str">
            <v>September</v>
          </cell>
          <cell r="H10">
            <v>2008</v>
          </cell>
        </row>
        <row r="11">
          <cell r="D11" t="str">
            <v>October</v>
          </cell>
          <cell r="H11">
            <v>2009</v>
          </cell>
        </row>
        <row r="12">
          <cell r="D12" t="str">
            <v>November</v>
          </cell>
          <cell r="H12">
            <v>2010</v>
          </cell>
        </row>
        <row r="13">
          <cell r="D13" t="str">
            <v>December</v>
          </cell>
          <cell r="H13">
            <v>2011</v>
          </cell>
        </row>
        <row r="14">
          <cell r="H14">
            <v>2012</v>
          </cell>
        </row>
        <row r="15">
          <cell r="H15">
            <v>2013</v>
          </cell>
        </row>
        <row r="16">
          <cell r="H16">
            <v>2014</v>
          </cell>
        </row>
        <row r="17">
          <cell r="H17">
            <v>2015</v>
          </cell>
        </row>
        <row r="18">
          <cell r="H18">
            <v>2016</v>
          </cell>
        </row>
        <row r="19">
          <cell r="H19">
            <v>2017</v>
          </cell>
        </row>
        <row r="20">
          <cell r="H20">
            <v>2018</v>
          </cell>
        </row>
        <row r="21">
          <cell r="H21">
            <v>2019</v>
          </cell>
        </row>
        <row r="22">
          <cell r="H22">
            <v>2020</v>
          </cell>
        </row>
        <row r="23">
          <cell r="H23">
            <v>2021</v>
          </cell>
        </row>
        <row r="24">
          <cell r="H24">
            <v>2022</v>
          </cell>
        </row>
        <row r="25">
          <cell r="H25">
            <v>2023</v>
          </cell>
        </row>
        <row r="26">
          <cell r="H26">
            <v>2024</v>
          </cell>
        </row>
        <row r="27">
          <cell r="H27">
            <v>2025</v>
          </cell>
        </row>
        <row r="28">
          <cell r="H28">
            <v>2026</v>
          </cell>
        </row>
        <row r="29">
          <cell r="H29">
            <v>2027</v>
          </cell>
        </row>
        <row r="30">
          <cell r="H30">
            <v>2028</v>
          </cell>
        </row>
        <row r="31">
          <cell r="H31">
            <v>2029</v>
          </cell>
        </row>
        <row r="32">
          <cell r="H32">
            <v>2030</v>
          </cell>
        </row>
        <row r="33">
          <cell r="H33">
            <v>2031</v>
          </cell>
        </row>
        <row r="34">
          <cell r="H34">
            <v>2032</v>
          </cell>
        </row>
        <row r="35">
          <cell r="H35">
            <v>2033</v>
          </cell>
        </row>
        <row r="36">
          <cell r="H36">
            <v>2034</v>
          </cell>
        </row>
        <row r="37">
          <cell r="H37">
            <v>2035</v>
          </cell>
        </row>
        <row r="38">
          <cell r="H38">
            <v>2036</v>
          </cell>
        </row>
        <row r="39">
          <cell r="H39">
            <v>2037</v>
          </cell>
        </row>
        <row r="40">
          <cell r="H40">
            <v>2038</v>
          </cell>
        </row>
        <row r="41">
          <cell r="H41">
            <v>2039</v>
          </cell>
        </row>
        <row r="42">
          <cell r="H42">
            <v>2040</v>
          </cell>
        </row>
        <row r="43">
          <cell r="H43">
            <v>2041</v>
          </cell>
        </row>
        <row r="44">
          <cell r="H44">
            <v>2042</v>
          </cell>
        </row>
        <row r="45">
          <cell r="H45">
            <v>2043</v>
          </cell>
        </row>
        <row r="46">
          <cell r="H46">
            <v>2044</v>
          </cell>
        </row>
        <row r="47">
          <cell r="H47">
            <v>2045</v>
          </cell>
        </row>
        <row r="48">
          <cell r="H48">
            <v>2046</v>
          </cell>
        </row>
        <row r="49">
          <cell r="H49">
            <v>2047</v>
          </cell>
        </row>
        <row r="50">
          <cell r="H50">
            <v>2048</v>
          </cell>
        </row>
        <row r="51">
          <cell r="H51">
            <v>2049</v>
          </cell>
        </row>
        <row r="52">
          <cell r="H52">
            <v>2050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General Instructions"/>
      <sheetName val="CBTT VALIDATION"/>
      <sheetName val="Page 1"/>
      <sheetName val="Page 2"/>
      <sheetName val="Page 3"/>
      <sheetName val="Page 4"/>
      <sheetName val="Page 5"/>
      <sheetName val="Page 6"/>
      <sheetName val="Ascii"/>
      <sheetName val="Controls"/>
    </sheetNames>
    <sheetDataSet>
      <sheetData sheetId="0"/>
      <sheetData sheetId="1"/>
      <sheetData sheetId="2"/>
      <sheetData sheetId="3"/>
      <sheetData sheetId="4"/>
      <sheetData sheetId="5"/>
      <sheetData sheetId="6"/>
      <sheetData sheetId="7"/>
      <sheetData sheetId="8"/>
      <sheetData sheetId="9"/>
      <sheetData sheetId="10">
        <row r="7">
          <cell r="B7" t="str">
            <v>SELECT INSTITUTION</v>
          </cell>
        </row>
        <row r="8">
          <cell r="B8" t="str">
            <v xml:space="preserve">ANSA Bank Limited </v>
          </cell>
        </row>
        <row r="9">
          <cell r="B9" t="str">
            <v xml:space="preserve">ANSA Merchant Bank Limited </v>
          </cell>
        </row>
        <row r="10">
          <cell r="B10" t="str">
            <v>Caribbean Finance Company Limited</v>
          </cell>
        </row>
        <row r="11">
          <cell r="B11" t="str">
            <v>Citibank (Trinidad &amp; Tobago) Limited</v>
          </cell>
        </row>
        <row r="12">
          <cell r="B12" t="str">
            <v>Citicorp Merchant Bank Limited</v>
          </cell>
        </row>
        <row r="13">
          <cell r="B13" t="str">
            <v xml:space="preserve">Development Finance Limited </v>
          </cell>
        </row>
        <row r="14">
          <cell r="B14" t="str">
            <v xml:space="preserve">Fidelity Finance and Leasing Company Limited </v>
          </cell>
        </row>
        <row r="15">
          <cell r="B15" t="str">
            <v>First Citizens Bank Limited</v>
          </cell>
        </row>
        <row r="16">
          <cell r="B16" t="str">
            <v>First Citizens Depository Services Limited</v>
          </cell>
        </row>
        <row r="17">
          <cell r="B17" t="str">
            <v>First Citizens Trustee Services Limited</v>
          </cell>
        </row>
        <row r="18">
          <cell r="B18" t="str">
            <v xml:space="preserve">FirstCaribbean International Bank (Trinidad and Tobago) Limited </v>
          </cell>
        </row>
        <row r="19">
          <cell r="B19" t="str">
            <v xml:space="preserve">Guardian Group Trust Limited </v>
          </cell>
        </row>
        <row r="20">
          <cell r="B20" t="str">
            <v>Island Finance Trinidad and Tobago Limited</v>
          </cell>
        </row>
        <row r="21">
          <cell r="B21" t="str">
            <v xml:space="preserve">JMMB Bank (T&amp;T) Limited </v>
          </cell>
        </row>
        <row r="22">
          <cell r="B22" t="str">
            <v>JMMB Express Finance (T&amp;T) Limited</v>
          </cell>
        </row>
        <row r="23">
          <cell r="B23" t="str">
            <v xml:space="preserve">Massy Finance GFC Limited </v>
          </cell>
        </row>
        <row r="24">
          <cell r="B24" t="str">
            <v>NCB Merchant Bank (Trinidad and Tobago) Limited</v>
          </cell>
        </row>
        <row r="25">
          <cell r="B25" t="str">
            <v>RBC Investment Management (Caribbean) Limited</v>
          </cell>
        </row>
        <row r="26">
          <cell r="B26" t="str">
            <v>RBC Merchant Bank (Caribbean) Limited</v>
          </cell>
        </row>
        <row r="27">
          <cell r="B27" t="str">
            <v>RBC Royal Bank (Trinidad and Tobago) Limited</v>
          </cell>
        </row>
        <row r="28">
          <cell r="B28" t="str">
            <v>RBC Trust (Trinidad and Tobago) Limited</v>
          </cell>
        </row>
        <row r="29">
          <cell r="B29" t="str">
            <v xml:space="preserve">Republic Bank Limited </v>
          </cell>
        </row>
        <row r="30">
          <cell r="B30" t="str">
            <v>Republic Financial Holdings Limited</v>
          </cell>
        </row>
        <row r="31">
          <cell r="B31" t="str">
            <v>Scotia Investments Trinidad and Tobago Limited</v>
          </cell>
        </row>
        <row r="32">
          <cell r="B32" t="str">
            <v xml:space="preserve">Scotiabank Trinidad and Tobago Limited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G1"/>
      <sheetName val="PG2"/>
      <sheetName val="PG3"/>
      <sheetName val="Mat-Str"/>
      <sheetName val="LAR_FORM_NEW"/>
      <sheetName val="Cb10ascl"/>
      <sheetName val="CB10ASCLL_NEW"/>
      <sheetName val="Codes"/>
    </sheetNames>
    <sheetDataSet>
      <sheetData sheetId="0">
        <row r="6">
          <cell r="A6" t="str">
            <v xml:space="preserve">  Select Institution</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C1" t="str">
            <v xml:space="preserve">  Select Institution</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B40"/>
      <sheetName val="CB20"/>
      <sheetName val="1A"/>
      <sheetName val="1B"/>
      <sheetName val="CB201"/>
      <sheetName val="CB202"/>
      <sheetName val="Stat Fund-LT"/>
      <sheetName val="Stat Deposit"/>
      <sheetName val="Stat Fund-MV"/>
      <sheetName val="Notes"/>
      <sheetName val="INSASCII"/>
      <sheetName val="Code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C1" t="str">
            <v xml:space="preserve"> SELECT INSURANCE COMPANY</v>
          </cell>
        </row>
        <row r="2">
          <cell r="C2" t="str">
            <v>American Life and General Insurance Company Limited (General Division)</v>
          </cell>
        </row>
        <row r="3">
          <cell r="C3" t="str">
            <v>American Life and General Insurance Company Limited (Life Division)</v>
          </cell>
        </row>
        <row r="4">
          <cell r="C4" t="str">
            <v>Bancassurance Caribbean Limited</v>
          </cell>
        </row>
        <row r="5">
          <cell r="C5" t="str">
            <v>Bankers Insurance Company of Trinidad and Tobago Limited</v>
          </cell>
        </row>
        <row r="6">
          <cell r="C6" t="str">
            <v>British American Insurance Company (Trinidad) Limited</v>
          </cell>
        </row>
        <row r="7">
          <cell r="C7" t="str">
            <v>Capital Insurance Limited</v>
          </cell>
        </row>
        <row r="8">
          <cell r="C8" t="str">
            <v>Caribbean Atlantic Life Insurance Company Limited</v>
          </cell>
        </row>
        <row r="9">
          <cell r="C9" t="str">
            <v>Caribbean Insurance Company Limited</v>
          </cell>
        </row>
        <row r="10">
          <cell r="C10" t="str">
            <v>Citizen Insurance Company Limited</v>
          </cell>
        </row>
        <row r="11">
          <cell r="C11" t="str">
            <v>Colonial Fire and General Insurance Company Limited</v>
          </cell>
        </row>
        <row r="12">
          <cell r="C12" t="str">
            <v>Colonial Life Insurance Company (Trinidad) Limited</v>
          </cell>
        </row>
        <row r="13">
          <cell r="C13" t="str">
            <v>Cuna Caribbean Insurance Society Limited</v>
          </cell>
        </row>
        <row r="14">
          <cell r="C14" t="str">
            <v>Cuna Mutual Insurance Society</v>
          </cell>
        </row>
        <row r="15">
          <cell r="C15" t="str">
            <v>Demerara Life Assurance Company of Trinidad &amp; Tobago Limited</v>
          </cell>
        </row>
        <row r="16">
          <cell r="C16" t="str">
            <v>Export Import Bank of Trinidad &amp; Tobago (Eximbank) Limited</v>
          </cell>
        </row>
        <row r="17">
          <cell r="C17" t="str">
            <v>Furness Anchorage General Insurance Limited</v>
          </cell>
        </row>
        <row r="18">
          <cell r="C18" t="str">
            <v>Goodwill General Insurance Company Limited</v>
          </cell>
        </row>
        <row r="19">
          <cell r="C19" t="str">
            <v>GTM Insurance Company Limited</v>
          </cell>
        </row>
        <row r="20">
          <cell r="C20" t="str">
            <v>Guardian General Insurance Limited</v>
          </cell>
        </row>
        <row r="21">
          <cell r="C21" t="str">
            <v>Guardian Life of the Caribbean Limited</v>
          </cell>
        </row>
        <row r="22">
          <cell r="C22" t="str">
            <v>Gulf Insurance Limited</v>
          </cell>
        </row>
        <row r="23">
          <cell r="C23" t="str">
            <v>Maritime General Insurance Company Limited</v>
          </cell>
        </row>
        <row r="24">
          <cell r="C24" t="str">
            <v>Maritime Life (Caribbean) Limited</v>
          </cell>
        </row>
        <row r="25">
          <cell r="C25" t="str">
            <v>Mega Insurance Company Limited</v>
          </cell>
        </row>
        <row r="26">
          <cell r="C26" t="str">
            <v>Motor and General Insurance Limited</v>
          </cell>
        </row>
        <row r="27">
          <cell r="C27" t="str">
            <v>Motor One Insurance Company Limited</v>
          </cell>
        </row>
        <row r="28">
          <cell r="C28" t="str">
            <v>Nationwide Insurance Company Limited</v>
          </cell>
        </row>
        <row r="29">
          <cell r="C29" t="str">
            <v>Royal Caribbean Insurance Limited</v>
          </cell>
        </row>
        <row r="30">
          <cell r="C30" t="str">
            <v>Sagicor General Insurance Inc.</v>
          </cell>
        </row>
        <row r="31">
          <cell r="C31" t="str">
            <v>Sagicor Life Inc</v>
          </cell>
        </row>
        <row r="32">
          <cell r="C32" t="str">
            <v>Scotialife Trinidad and Tobago Limited</v>
          </cell>
        </row>
        <row r="33">
          <cell r="C33" t="str">
            <v>Sun Life Assurance Company of Canada</v>
          </cell>
        </row>
        <row r="34">
          <cell r="C34" t="str">
            <v>Tatil Life Assurance Limited</v>
          </cell>
        </row>
        <row r="35">
          <cell r="C35" t="str">
            <v>The Beacon Insurance Company Limited</v>
          </cell>
        </row>
        <row r="36">
          <cell r="C36" t="str">
            <v>The Great Northern Insurance Company Limited</v>
          </cell>
        </row>
        <row r="37">
          <cell r="C37" t="str">
            <v>The Mountain General Insurance Company Limited</v>
          </cell>
        </row>
        <row r="38">
          <cell r="C38" t="str">
            <v>The New India Assurance Company Limited</v>
          </cell>
        </row>
        <row r="39">
          <cell r="C39" t="str">
            <v>The Presidential Insurance Company Limited</v>
          </cell>
        </row>
        <row r="40">
          <cell r="C40" t="str">
            <v>The Reinsurance Company of Trinidad and Tobago Limited</v>
          </cell>
        </row>
        <row r="41">
          <cell r="C41" t="str">
            <v>The Western General Insurance Company Limited</v>
          </cell>
        </row>
        <row r="42">
          <cell r="C42" t="str">
            <v>Trinidad and Tobago Insurance Limited</v>
          </cell>
        </row>
        <row r="43">
          <cell r="C43" t="str">
            <v>United Insurance Company Limited</v>
          </cell>
        </row>
        <row r="44">
          <cell r="C44" t="str">
            <v>United Security Life Insurance Company Limited</v>
          </cell>
        </row>
      </sheetData>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Listing"/>
      <sheetName val="1 Capital Ratios"/>
      <sheetName val="2 RWA Summary"/>
      <sheetName val="3 Capital"/>
      <sheetName val="3A Capital from Subs"/>
      <sheetName val="3B Supp. Subs. Info."/>
      <sheetName val="4 Allowance"/>
      <sheetName val="5 Sovereign"/>
      <sheetName val="6 PSEs"/>
      <sheetName val="7 MDBs"/>
      <sheetName val="8 Bank &amp; Sec. Firms LT"/>
      <sheetName val="8A Bank &amp; Sec. Firms ST"/>
      <sheetName val=" 9 Corp. &amp; Sec. firms LT"/>
      <sheetName val="9A Corp. &amp; Sec. Firms ST"/>
      <sheetName val="10 Commercial Real Estate"/>
      <sheetName val="11 Residential Real Estate"/>
      <sheetName val="12 Other Retail"/>
      <sheetName val="13 SBE Other Retail"/>
      <sheetName val="14 Private Equity"/>
      <sheetName val="15 Trading"/>
      <sheetName val="16 Securitization Calcn"/>
      <sheetName val="17 Other Assets"/>
      <sheetName val="18 Off-Balance Sheet"/>
      <sheetName val="19 Derivatives"/>
      <sheetName val="20 Securitization Banking book"/>
      <sheetName val="21 Market Risk - Foreign Exch."/>
      <sheetName val="21A Market  Risk - Trigger"/>
      <sheetName val="21B Market Risk - IRR Spec."/>
      <sheetName val="21C Market Risk - IRR Gen."/>
      <sheetName val="21D Market Risk - Equity &amp; Com."/>
      <sheetName val="21E Market Risk - Options"/>
      <sheetName val="22 Op Risk"/>
      <sheetName val="23 Obligor - Guarantor"/>
      <sheetName val="24 Reconciliation"/>
      <sheetName val="Lists"/>
      <sheetName val="Validations"/>
      <sheetName val="ASCI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C1" t="str">
            <v>Select Return Date</v>
          </cell>
        </row>
        <row r="2">
          <cell r="C2">
            <v>42766</v>
          </cell>
        </row>
        <row r="3">
          <cell r="C3">
            <v>42794</v>
          </cell>
        </row>
        <row r="4">
          <cell r="C4">
            <v>42825</v>
          </cell>
        </row>
        <row r="5">
          <cell r="C5">
            <v>42855</v>
          </cell>
        </row>
        <row r="6">
          <cell r="C6">
            <v>42886</v>
          </cell>
        </row>
        <row r="7">
          <cell r="C7">
            <v>42916</v>
          </cell>
        </row>
        <row r="8">
          <cell r="C8">
            <v>42947</v>
          </cell>
        </row>
        <row r="9">
          <cell r="C9">
            <v>42978</v>
          </cell>
        </row>
        <row r="10">
          <cell r="C10">
            <v>43008</v>
          </cell>
        </row>
        <row r="11">
          <cell r="C11">
            <v>43039</v>
          </cell>
        </row>
        <row r="12">
          <cell r="C12">
            <v>43069</v>
          </cell>
        </row>
        <row r="13">
          <cell r="C13">
            <v>43100</v>
          </cell>
        </row>
        <row r="14">
          <cell r="C14">
            <v>43131</v>
          </cell>
        </row>
        <row r="15">
          <cell r="C15">
            <v>43159</v>
          </cell>
        </row>
        <row r="16">
          <cell r="C16">
            <v>43190</v>
          </cell>
        </row>
        <row r="17">
          <cell r="C17">
            <v>43220</v>
          </cell>
        </row>
        <row r="18">
          <cell r="C18">
            <v>43251</v>
          </cell>
        </row>
        <row r="19">
          <cell r="C19">
            <v>43281</v>
          </cell>
        </row>
        <row r="20">
          <cell r="C20">
            <v>43312</v>
          </cell>
        </row>
        <row r="21">
          <cell r="C21">
            <v>43343</v>
          </cell>
        </row>
        <row r="22">
          <cell r="C22">
            <v>43373</v>
          </cell>
        </row>
        <row r="23">
          <cell r="C23">
            <v>43404</v>
          </cell>
        </row>
        <row r="24">
          <cell r="C24">
            <v>43434</v>
          </cell>
        </row>
        <row r="25">
          <cell r="C25">
            <v>43465</v>
          </cell>
        </row>
        <row r="26">
          <cell r="C26">
            <v>43496</v>
          </cell>
        </row>
        <row r="27">
          <cell r="C27">
            <v>43524</v>
          </cell>
        </row>
        <row r="28">
          <cell r="C28">
            <v>43555</v>
          </cell>
        </row>
        <row r="29">
          <cell r="C29">
            <v>43585</v>
          </cell>
        </row>
        <row r="30">
          <cell r="C30">
            <v>43616</v>
          </cell>
        </row>
        <row r="31">
          <cell r="C31">
            <v>43646</v>
          </cell>
        </row>
        <row r="32">
          <cell r="C32">
            <v>43677</v>
          </cell>
        </row>
        <row r="33">
          <cell r="C33">
            <v>43708</v>
          </cell>
        </row>
        <row r="34">
          <cell r="C34">
            <v>43738</v>
          </cell>
        </row>
        <row r="35">
          <cell r="C35">
            <v>43769</v>
          </cell>
        </row>
        <row r="36">
          <cell r="C36">
            <v>43799</v>
          </cell>
        </row>
        <row r="37">
          <cell r="C37">
            <v>43830</v>
          </cell>
        </row>
        <row r="38">
          <cell r="C38">
            <v>43861</v>
          </cell>
        </row>
        <row r="39">
          <cell r="C39">
            <v>43890</v>
          </cell>
        </row>
        <row r="40">
          <cell r="C40">
            <v>43921</v>
          </cell>
        </row>
        <row r="41">
          <cell r="C41">
            <v>43951</v>
          </cell>
        </row>
        <row r="42">
          <cell r="C42">
            <v>43982</v>
          </cell>
        </row>
        <row r="43">
          <cell r="C43">
            <v>44012</v>
          </cell>
        </row>
        <row r="44">
          <cell r="C44">
            <v>44043</v>
          </cell>
        </row>
        <row r="45">
          <cell r="C45">
            <v>44074</v>
          </cell>
        </row>
        <row r="46">
          <cell r="C46">
            <v>44104</v>
          </cell>
        </row>
        <row r="47">
          <cell r="C47">
            <v>44135</v>
          </cell>
        </row>
        <row r="48">
          <cell r="C48">
            <v>44165</v>
          </cell>
        </row>
        <row r="49">
          <cell r="C49">
            <v>44196</v>
          </cell>
        </row>
        <row r="50">
          <cell r="C50">
            <v>44227</v>
          </cell>
        </row>
        <row r="51">
          <cell r="C51">
            <v>44255</v>
          </cell>
        </row>
        <row r="52">
          <cell r="C52">
            <v>44286</v>
          </cell>
        </row>
        <row r="53">
          <cell r="C53">
            <v>44316</v>
          </cell>
        </row>
        <row r="54">
          <cell r="C54">
            <v>44347</v>
          </cell>
        </row>
        <row r="55">
          <cell r="C55">
            <v>44377</v>
          </cell>
        </row>
        <row r="56">
          <cell r="C56">
            <v>44408</v>
          </cell>
        </row>
        <row r="57">
          <cell r="C57">
            <v>44439</v>
          </cell>
        </row>
        <row r="58">
          <cell r="C58">
            <v>44469</v>
          </cell>
        </row>
        <row r="59">
          <cell r="C59">
            <v>44500</v>
          </cell>
        </row>
        <row r="60">
          <cell r="C60">
            <v>44530</v>
          </cell>
        </row>
        <row r="61">
          <cell r="C61">
            <v>44561</v>
          </cell>
        </row>
        <row r="62">
          <cell r="C62">
            <v>44592</v>
          </cell>
        </row>
        <row r="63">
          <cell r="C63">
            <v>44620</v>
          </cell>
        </row>
        <row r="64">
          <cell r="C64">
            <v>44651</v>
          </cell>
        </row>
        <row r="65">
          <cell r="C65">
            <v>44681</v>
          </cell>
        </row>
        <row r="66">
          <cell r="C66">
            <v>44712</v>
          </cell>
        </row>
        <row r="67">
          <cell r="C67">
            <v>44742</v>
          </cell>
        </row>
        <row r="68">
          <cell r="C68">
            <v>44773</v>
          </cell>
        </row>
        <row r="69">
          <cell r="C69">
            <v>44804</v>
          </cell>
        </row>
        <row r="70">
          <cell r="C70">
            <v>44834</v>
          </cell>
        </row>
        <row r="71">
          <cell r="C71">
            <v>44865</v>
          </cell>
        </row>
        <row r="72">
          <cell r="C72">
            <v>44895</v>
          </cell>
        </row>
        <row r="73">
          <cell r="C73">
            <v>44926</v>
          </cell>
        </row>
        <row r="74">
          <cell r="C74">
            <v>44957</v>
          </cell>
        </row>
        <row r="75">
          <cell r="C75">
            <v>44985</v>
          </cell>
        </row>
        <row r="76">
          <cell r="C76">
            <v>45016</v>
          </cell>
        </row>
        <row r="77">
          <cell r="C77">
            <v>45046</v>
          </cell>
        </row>
        <row r="78">
          <cell r="C78">
            <v>45077</v>
          </cell>
        </row>
        <row r="79">
          <cell r="C79">
            <v>45107</v>
          </cell>
        </row>
        <row r="80">
          <cell r="C80">
            <v>45138</v>
          </cell>
        </row>
        <row r="81">
          <cell r="C81">
            <v>45169</v>
          </cell>
        </row>
        <row r="82">
          <cell r="C82">
            <v>45199</v>
          </cell>
        </row>
        <row r="83">
          <cell r="C83">
            <v>45230</v>
          </cell>
        </row>
        <row r="84">
          <cell r="C84">
            <v>45260</v>
          </cell>
        </row>
        <row r="85">
          <cell r="C85">
            <v>45291</v>
          </cell>
        </row>
        <row r="86">
          <cell r="C86">
            <v>45322</v>
          </cell>
        </row>
        <row r="87">
          <cell r="C87">
            <v>45351</v>
          </cell>
        </row>
        <row r="88">
          <cell r="C88">
            <v>45382</v>
          </cell>
        </row>
        <row r="89">
          <cell r="C89">
            <v>45412</v>
          </cell>
        </row>
        <row r="90">
          <cell r="C90">
            <v>45443</v>
          </cell>
        </row>
        <row r="91">
          <cell r="C91">
            <v>45473</v>
          </cell>
        </row>
        <row r="92">
          <cell r="C92">
            <v>45504</v>
          </cell>
        </row>
        <row r="93">
          <cell r="C93">
            <v>45535</v>
          </cell>
        </row>
        <row r="94">
          <cell r="C94">
            <v>45565</v>
          </cell>
        </row>
        <row r="95">
          <cell r="C95">
            <v>45596</v>
          </cell>
        </row>
        <row r="96">
          <cell r="C96">
            <v>45626</v>
          </cell>
        </row>
        <row r="97">
          <cell r="C97">
            <v>45657</v>
          </cell>
        </row>
        <row r="98">
          <cell r="C98">
            <v>45688</v>
          </cell>
        </row>
        <row r="99">
          <cell r="C99">
            <v>45716</v>
          </cell>
        </row>
        <row r="100">
          <cell r="C100">
            <v>45747</v>
          </cell>
        </row>
        <row r="101">
          <cell r="C101">
            <v>45777</v>
          </cell>
        </row>
        <row r="102">
          <cell r="C102">
            <v>45808</v>
          </cell>
        </row>
        <row r="103">
          <cell r="C103">
            <v>45838</v>
          </cell>
        </row>
        <row r="104">
          <cell r="C104">
            <v>45869</v>
          </cell>
        </row>
        <row r="105">
          <cell r="C105">
            <v>45900</v>
          </cell>
        </row>
        <row r="106">
          <cell r="C106">
            <v>45930</v>
          </cell>
        </row>
        <row r="107">
          <cell r="C107">
            <v>45961</v>
          </cell>
        </row>
        <row r="108">
          <cell r="C108">
            <v>45991</v>
          </cell>
        </row>
        <row r="109">
          <cell r="C109">
            <v>46022</v>
          </cell>
        </row>
        <row r="110">
          <cell r="C110">
            <v>46053</v>
          </cell>
        </row>
        <row r="111">
          <cell r="C111">
            <v>46081</v>
          </cell>
        </row>
        <row r="112">
          <cell r="C112">
            <v>46112</v>
          </cell>
        </row>
        <row r="113">
          <cell r="C113">
            <v>46142</v>
          </cell>
        </row>
        <row r="114">
          <cell r="C114">
            <v>46173</v>
          </cell>
        </row>
        <row r="115">
          <cell r="C115">
            <v>46203</v>
          </cell>
        </row>
        <row r="116">
          <cell r="C116">
            <v>46234</v>
          </cell>
        </row>
        <row r="117">
          <cell r="C117">
            <v>46265</v>
          </cell>
        </row>
        <row r="118">
          <cell r="C118">
            <v>46295</v>
          </cell>
        </row>
        <row r="119">
          <cell r="C119">
            <v>46326</v>
          </cell>
        </row>
        <row r="120">
          <cell r="C120">
            <v>46356</v>
          </cell>
        </row>
        <row r="121">
          <cell r="C121">
            <v>46387</v>
          </cell>
        </row>
        <row r="122">
          <cell r="C122">
            <v>46418</v>
          </cell>
        </row>
        <row r="123">
          <cell r="C123">
            <v>46446</v>
          </cell>
        </row>
        <row r="124">
          <cell r="C124">
            <v>46477</v>
          </cell>
        </row>
        <row r="125">
          <cell r="C125">
            <v>46507</v>
          </cell>
        </row>
        <row r="126">
          <cell r="C126">
            <v>46538</v>
          </cell>
        </row>
        <row r="127">
          <cell r="C127">
            <v>46568</v>
          </cell>
        </row>
        <row r="128">
          <cell r="C128">
            <v>46599</v>
          </cell>
        </row>
        <row r="129">
          <cell r="C129">
            <v>46630</v>
          </cell>
        </row>
        <row r="130">
          <cell r="C130">
            <v>46660</v>
          </cell>
        </row>
        <row r="131">
          <cell r="C131">
            <v>46691</v>
          </cell>
        </row>
        <row r="132">
          <cell r="C132">
            <v>46721</v>
          </cell>
        </row>
        <row r="133">
          <cell r="C133">
            <v>46752</v>
          </cell>
        </row>
        <row r="134">
          <cell r="C134">
            <v>46783</v>
          </cell>
        </row>
        <row r="135">
          <cell r="C135">
            <v>46812</v>
          </cell>
        </row>
        <row r="136">
          <cell r="C136">
            <v>46843</v>
          </cell>
        </row>
        <row r="137">
          <cell r="C137">
            <v>46873</v>
          </cell>
        </row>
        <row r="138">
          <cell r="C138">
            <v>46904</v>
          </cell>
        </row>
        <row r="139">
          <cell r="C139">
            <v>46934</v>
          </cell>
        </row>
        <row r="140">
          <cell r="C140">
            <v>46965</v>
          </cell>
        </row>
        <row r="141">
          <cell r="C141">
            <v>46996</v>
          </cell>
        </row>
        <row r="142">
          <cell r="C142">
            <v>47026</v>
          </cell>
        </row>
        <row r="143">
          <cell r="C143">
            <v>47057</v>
          </cell>
        </row>
        <row r="144">
          <cell r="C144">
            <v>47087</v>
          </cell>
        </row>
        <row r="145">
          <cell r="C145">
            <v>47118</v>
          </cell>
        </row>
        <row r="146">
          <cell r="C146">
            <v>47149</v>
          </cell>
        </row>
        <row r="147">
          <cell r="C147">
            <v>47177</v>
          </cell>
        </row>
        <row r="148">
          <cell r="C148">
            <v>47208</v>
          </cell>
        </row>
        <row r="149">
          <cell r="C149">
            <v>47238</v>
          </cell>
        </row>
        <row r="150">
          <cell r="C150">
            <v>47269</v>
          </cell>
        </row>
        <row r="151">
          <cell r="C151">
            <v>47299</v>
          </cell>
        </row>
        <row r="152">
          <cell r="C152">
            <v>47330</v>
          </cell>
        </row>
        <row r="153">
          <cell r="C153">
            <v>47361</v>
          </cell>
        </row>
        <row r="154">
          <cell r="C154">
            <v>47391</v>
          </cell>
        </row>
        <row r="155">
          <cell r="C155">
            <v>47422</v>
          </cell>
        </row>
        <row r="156">
          <cell r="C156">
            <v>47452</v>
          </cell>
        </row>
        <row r="157">
          <cell r="C157">
            <v>47483</v>
          </cell>
        </row>
        <row r="158">
          <cell r="C158">
            <v>47514</v>
          </cell>
        </row>
        <row r="159">
          <cell r="C159">
            <v>47542</v>
          </cell>
        </row>
        <row r="160">
          <cell r="C160">
            <v>47573</v>
          </cell>
        </row>
        <row r="161">
          <cell r="C161">
            <v>47603</v>
          </cell>
        </row>
        <row r="162">
          <cell r="C162">
            <v>47634</v>
          </cell>
        </row>
        <row r="163">
          <cell r="C163">
            <v>47664</v>
          </cell>
        </row>
        <row r="164">
          <cell r="C164">
            <v>47695</v>
          </cell>
        </row>
        <row r="165">
          <cell r="C165">
            <v>47726</v>
          </cell>
        </row>
        <row r="166">
          <cell r="C166">
            <v>47756</v>
          </cell>
        </row>
        <row r="167">
          <cell r="C167">
            <v>47787</v>
          </cell>
        </row>
        <row r="168">
          <cell r="C168">
            <v>47817</v>
          </cell>
        </row>
        <row r="169">
          <cell r="C169">
            <v>47848</v>
          </cell>
        </row>
        <row r="170">
          <cell r="C170">
            <v>47879</v>
          </cell>
        </row>
        <row r="171">
          <cell r="C171">
            <v>47907</v>
          </cell>
        </row>
        <row r="172">
          <cell r="C172">
            <v>47938</v>
          </cell>
        </row>
        <row r="173">
          <cell r="C173">
            <v>47968</v>
          </cell>
        </row>
        <row r="174">
          <cell r="C174">
            <v>47999</v>
          </cell>
        </row>
        <row r="175">
          <cell r="C175">
            <v>48029</v>
          </cell>
        </row>
        <row r="176">
          <cell r="C176">
            <v>48060</v>
          </cell>
        </row>
        <row r="177">
          <cell r="C177">
            <v>48091</v>
          </cell>
        </row>
        <row r="178">
          <cell r="C178">
            <v>48121</v>
          </cell>
        </row>
        <row r="179">
          <cell r="C179">
            <v>48152</v>
          </cell>
        </row>
        <row r="180">
          <cell r="C180">
            <v>48182</v>
          </cell>
        </row>
        <row r="181">
          <cell r="C181">
            <v>48213</v>
          </cell>
        </row>
        <row r="182">
          <cell r="C182">
            <v>48244</v>
          </cell>
        </row>
        <row r="183">
          <cell r="C183">
            <v>48273</v>
          </cell>
        </row>
        <row r="184">
          <cell r="C184">
            <v>48304</v>
          </cell>
        </row>
        <row r="185">
          <cell r="C185">
            <v>48334</v>
          </cell>
        </row>
        <row r="186">
          <cell r="C186">
            <v>48365</v>
          </cell>
        </row>
        <row r="187">
          <cell r="C187">
            <v>48395</v>
          </cell>
        </row>
        <row r="188">
          <cell r="C188">
            <v>48426</v>
          </cell>
        </row>
        <row r="189">
          <cell r="C189">
            <v>48457</v>
          </cell>
        </row>
        <row r="190">
          <cell r="C190">
            <v>48487</v>
          </cell>
        </row>
        <row r="191">
          <cell r="C191">
            <v>48518</v>
          </cell>
        </row>
        <row r="192">
          <cell r="C192">
            <v>48548</v>
          </cell>
        </row>
        <row r="193">
          <cell r="C193">
            <v>48579</v>
          </cell>
        </row>
        <row r="194">
          <cell r="C194">
            <v>48610</v>
          </cell>
        </row>
        <row r="195">
          <cell r="C195">
            <v>48638</v>
          </cell>
        </row>
        <row r="196">
          <cell r="C196">
            <v>48669</v>
          </cell>
        </row>
        <row r="197">
          <cell r="C197">
            <v>48699</v>
          </cell>
        </row>
        <row r="198">
          <cell r="C198">
            <v>48730</v>
          </cell>
        </row>
        <row r="199">
          <cell r="C199">
            <v>48760</v>
          </cell>
        </row>
        <row r="200">
          <cell r="C200">
            <v>48791</v>
          </cell>
        </row>
        <row r="201">
          <cell r="C201">
            <v>48822</v>
          </cell>
        </row>
        <row r="202">
          <cell r="C202">
            <v>48852</v>
          </cell>
        </row>
        <row r="203">
          <cell r="C203">
            <v>48883</v>
          </cell>
        </row>
        <row r="204">
          <cell r="C204">
            <v>48913</v>
          </cell>
        </row>
        <row r="205">
          <cell r="C205">
            <v>48944</v>
          </cell>
        </row>
        <row r="206">
          <cell r="C206">
            <v>48975</v>
          </cell>
        </row>
        <row r="207">
          <cell r="C207">
            <v>49003</v>
          </cell>
        </row>
        <row r="208">
          <cell r="C208">
            <v>49034</v>
          </cell>
        </row>
        <row r="209">
          <cell r="C209">
            <v>49064</v>
          </cell>
        </row>
        <row r="210">
          <cell r="C210">
            <v>49095</v>
          </cell>
        </row>
        <row r="211">
          <cell r="C211">
            <v>49125</v>
          </cell>
        </row>
        <row r="212">
          <cell r="C212">
            <v>49156</v>
          </cell>
        </row>
        <row r="213">
          <cell r="C213">
            <v>49187</v>
          </cell>
        </row>
        <row r="214">
          <cell r="C214">
            <v>49217</v>
          </cell>
        </row>
        <row r="215">
          <cell r="C215">
            <v>49248</v>
          </cell>
        </row>
        <row r="216">
          <cell r="C216">
            <v>49278</v>
          </cell>
        </row>
        <row r="217">
          <cell r="C217">
            <v>49309</v>
          </cell>
        </row>
        <row r="218">
          <cell r="C218">
            <v>49340</v>
          </cell>
        </row>
        <row r="219">
          <cell r="C219">
            <v>49368</v>
          </cell>
        </row>
        <row r="220">
          <cell r="C220">
            <v>49399</v>
          </cell>
        </row>
        <row r="221">
          <cell r="C221">
            <v>49429</v>
          </cell>
        </row>
        <row r="222">
          <cell r="C222">
            <v>49460</v>
          </cell>
        </row>
        <row r="223">
          <cell r="C223">
            <v>49490</v>
          </cell>
        </row>
        <row r="224">
          <cell r="C224">
            <v>49521</v>
          </cell>
        </row>
        <row r="225">
          <cell r="C225">
            <v>49552</v>
          </cell>
        </row>
        <row r="226">
          <cell r="C226">
            <v>49582</v>
          </cell>
        </row>
        <row r="227">
          <cell r="C227">
            <v>49613</v>
          </cell>
        </row>
        <row r="228">
          <cell r="C228">
            <v>49643</v>
          </cell>
        </row>
        <row r="229">
          <cell r="C229">
            <v>49674</v>
          </cell>
        </row>
        <row r="230">
          <cell r="C230">
            <v>49705</v>
          </cell>
        </row>
        <row r="231">
          <cell r="C231">
            <v>49734</v>
          </cell>
        </row>
        <row r="232">
          <cell r="C232">
            <v>49765</v>
          </cell>
        </row>
        <row r="233">
          <cell r="C233">
            <v>49795</v>
          </cell>
        </row>
        <row r="234">
          <cell r="C234">
            <v>49826</v>
          </cell>
        </row>
        <row r="235">
          <cell r="C235">
            <v>49856</v>
          </cell>
        </row>
        <row r="236">
          <cell r="C236">
            <v>49887</v>
          </cell>
        </row>
        <row r="237">
          <cell r="C237">
            <v>49918</v>
          </cell>
        </row>
        <row r="238">
          <cell r="C238">
            <v>49948</v>
          </cell>
        </row>
        <row r="239">
          <cell r="C239">
            <v>49979</v>
          </cell>
        </row>
        <row r="240">
          <cell r="C240">
            <v>50009</v>
          </cell>
        </row>
        <row r="241">
          <cell r="C241">
            <v>50040</v>
          </cell>
        </row>
      </sheetData>
      <sheetData sheetId="35"/>
      <sheetData sheetId="3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https://www.central-bank.org.tt/cbtt_storage/2025/08/CB120-lcr-instructions-for-completion-august2025.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7.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82C44"/>
  </sheetPr>
  <dimension ref="A1:M80"/>
  <sheetViews>
    <sheetView showGridLines="0" tabSelected="1" zoomScaleNormal="100" workbookViewId="0">
      <selection activeCell="F10" sqref="F10:G10"/>
    </sheetView>
  </sheetViews>
  <sheetFormatPr defaultColWidth="0" defaultRowHeight="15" zeroHeight="1"/>
  <cols>
    <col min="1" max="1" width="9" style="134" customWidth="1"/>
    <col min="2" max="2" width="9.140625" style="134" customWidth="1"/>
    <col min="3" max="3" width="16.5703125" style="134" customWidth="1"/>
    <col min="4" max="4" width="14.7109375" style="134" customWidth="1"/>
    <col min="5" max="5" width="18.85546875" style="134" customWidth="1"/>
    <col min="6" max="6" width="16.7109375" style="134" customWidth="1"/>
    <col min="7" max="7" width="16.85546875" style="134" customWidth="1"/>
    <col min="8" max="8" width="9.140625" style="134" customWidth="1"/>
    <col min="9" max="10" width="15" style="134" customWidth="1"/>
    <col min="11" max="12" width="9.140625" style="134" customWidth="1"/>
    <col min="13" max="13" width="20.85546875" style="134" hidden="1" customWidth="1"/>
    <col min="14" max="16384" width="9.140625" style="134" hidden="1"/>
  </cols>
  <sheetData>
    <row r="1" spans="1:12">
      <c r="A1" s="243"/>
      <c r="B1" s="243"/>
      <c r="C1" s="243"/>
      <c r="D1" s="243"/>
      <c r="E1" s="243"/>
      <c r="F1" s="243"/>
      <c r="G1" s="243"/>
      <c r="H1" s="243"/>
      <c r="I1" s="243"/>
      <c r="J1" s="243"/>
      <c r="K1" s="243"/>
      <c r="L1" s="243"/>
    </row>
    <row r="2" spans="1:12" ht="22.15" customHeight="1">
      <c r="A2" s="243"/>
      <c r="B2" s="244"/>
      <c r="C2" s="415" t="s">
        <v>183</v>
      </c>
      <c r="D2" s="415"/>
      <c r="E2" s="415"/>
      <c r="F2" s="415"/>
      <c r="G2" s="415"/>
      <c r="H2" s="415"/>
      <c r="I2" s="415"/>
      <c r="J2" s="415"/>
      <c r="K2" s="243"/>
      <c r="L2" s="243"/>
    </row>
    <row r="3" spans="1:12" ht="22.15" customHeight="1">
      <c r="A3" s="243"/>
      <c r="B3" s="244"/>
      <c r="C3" s="419" t="s">
        <v>3376</v>
      </c>
      <c r="D3" s="419"/>
      <c r="E3" s="419"/>
      <c r="F3" s="419"/>
      <c r="G3" s="419"/>
      <c r="H3" s="419"/>
      <c r="I3" s="419"/>
      <c r="J3" s="419"/>
      <c r="K3" s="243"/>
      <c r="L3" s="243"/>
    </row>
    <row r="4" spans="1:12" ht="22.15" customHeight="1">
      <c r="A4" s="243"/>
      <c r="B4" s="244"/>
      <c r="C4" s="415" t="s">
        <v>1519</v>
      </c>
      <c r="D4" s="415"/>
      <c r="E4" s="415"/>
      <c r="F4" s="415"/>
      <c r="G4" s="415"/>
      <c r="H4" s="415"/>
      <c r="I4" s="415"/>
      <c r="J4" s="415"/>
      <c r="K4" s="243"/>
      <c r="L4" s="243"/>
    </row>
    <row r="5" spans="1:12" ht="22.15" customHeight="1">
      <c r="A5" s="243"/>
      <c r="B5" s="244"/>
      <c r="C5" s="415" t="s">
        <v>3377</v>
      </c>
      <c r="D5" s="415"/>
      <c r="E5" s="415"/>
      <c r="F5" s="415"/>
      <c r="G5" s="415"/>
      <c r="H5" s="415"/>
      <c r="I5" s="415"/>
      <c r="J5" s="415"/>
      <c r="K5" s="243"/>
      <c r="L5" s="243"/>
    </row>
    <row r="6" spans="1:12" ht="22.15" customHeight="1">
      <c r="A6" s="243"/>
      <c r="B6" s="244"/>
      <c r="C6" s="420" t="s">
        <v>184</v>
      </c>
      <c r="D6" s="420"/>
      <c r="E6" s="420"/>
      <c r="F6" s="420"/>
      <c r="G6" s="420"/>
      <c r="H6" s="420"/>
      <c r="I6" s="420"/>
      <c r="J6" s="420"/>
      <c r="K6" s="243"/>
      <c r="L6" s="243"/>
    </row>
    <row r="7" spans="1:12" ht="22.15" customHeight="1">
      <c r="A7" s="243"/>
      <c r="B7" s="244"/>
      <c r="C7" s="416" t="s">
        <v>188</v>
      </c>
      <c r="D7" s="416"/>
      <c r="E7" s="416"/>
      <c r="F7" s="416"/>
      <c r="G7" s="416"/>
      <c r="H7" s="416"/>
      <c r="I7" s="416"/>
      <c r="J7" s="416"/>
      <c r="K7" s="289" t="e">
        <f>VLOOKUP($C$7,Institution_Codes!$A$2:$B$35,2,FALSE)</f>
        <v>#N/A</v>
      </c>
      <c r="L7" s="243"/>
    </row>
    <row r="8" spans="1:12" ht="22.15" customHeight="1" thickBot="1">
      <c r="A8" s="243"/>
      <c r="B8" s="244"/>
      <c r="C8" s="412" t="s">
        <v>2094</v>
      </c>
      <c r="D8" s="412"/>
      <c r="E8" s="412"/>
      <c r="F8" s="412"/>
      <c r="G8" s="412"/>
      <c r="H8" s="412"/>
      <c r="I8" s="412"/>
      <c r="J8" s="412"/>
      <c r="K8" s="243"/>
      <c r="L8" s="243"/>
    </row>
    <row r="9" spans="1:12" ht="22.15" customHeight="1" thickBot="1">
      <c r="A9" s="243"/>
      <c r="B9" s="244"/>
      <c r="C9" s="421" t="s">
        <v>2095</v>
      </c>
      <c r="D9" s="421"/>
      <c r="E9" s="422"/>
      <c r="F9" s="417" t="s">
        <v>187</v>
      </c>
      <c r="G9" s="418"/>
      <c r="H9" s="423"/>
      <c r="I9" s="414"/>
      <c r="J9" s="414"/>
      <c r="K9" s="243"/>
      <c r="L9" s="243"/>
    </row>
    <row r="10" spans="1:12" ht="22.15" customHeight="1" thickBot="1">
      <c r="A10" s="243"/>
      <c r="B10" s="244"/>
      <c r="C10" s="287"/>
      <c r="D10" s="287"/>
      <c r="E10" s="245" t="s">
        <v>186</v>
      </c>
      <c r="F10" s="417">
        <v>2025</v>
      </c>
      <c r="G10" s="418"/>
      <c r="H10" s="287"/>
      <c r="I10" s="287"/>
      <c r="J10" s="287"/>
      <c r="K10" s="243"/>
      <c r="L10" s="243"/>
    </row>
    <row r="11" spans="1:12" ht="22.15" customHeight="1">
      <c r="A11" s="243"/>
      <c r="B11" s="244"/>
      <c r="C11" s="412" t="s">
        <v>2096</v>
      </c>
      <c r="D11" s="412"/>
      <c r="E11" s="412"/>
      <c r="F11" s="412"/>
      <c r="G11" s="412"/>
      <c r="H11" s="412"/>
      <c r="I11" s="412"/>
      <c r="J11" s="412"/>
      <c r="K11" s="243"/>
      <c r="L11" s="243"/>
    </row>
    <row r="12" spans="1:12" ht="22.15" customHeight="1">
      <c r="A12" s="243"/>
      <c r="B12" s="244"/>
      <c r="C12" s="246"/>
      <c r="D12" s="246"/>
      <c r="E12" s="413" t="s">
        <v>3371</v>
      </c>
      <c r="F12" s="413"/>
      <c r="G12" s="413"/>
      <c r="H12" s="413"/>
      <c r="I12" s="246"/>
      <c r="J12" s="246"/>
      <c r="K12" s="243"/>
      <c r="L12" s="243"/>
    </row>
    <row r="13" spans="1:12" ht="22.15" customHeight="1">
      <c r="A13" s="243"/>
      <c r="B13" s="243"/>
      <c r="C13" s="287"/>
      <c r="D13" s="287"/>
      <c r="E13" s="414" t="s">
        <v>2097</v>
      </c>
      <c r="F13" s="414"/>
      <c r="G13" s="414"/>
      <c r="H13" s="414"/>
      <c r="I13" s="287"/>
      <c r="J13" s="287"/>
      <c r="K13" s="243"/>
      <c r="L13" s="243"/>
    </row>
    <row r="14" spans="1:12">
      <c r="A14" s="243"/>
      <c r="B14" s="243"/>
      <c r="C14" s="243"/>
      <c r="D14" s="243"/>
      <c r="E14" s="243"/>
      <c r="F14" s="243"/>
      <c r="G14" s="243"/>
      <c r="H14" s="243"/>
      <c r="I14" s="243"/>
      <c r="J14" s="243"/>
      <c r="K14" s="243"/>
      <c r="L14" s="243"/>
    </row>
    <row r="15" spans="1:12" hidden="1"/>
    <row r="16" spans="1:12"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sheetData>
  <sheetProtection algorithmName="SHA-512" hashValue="S7LdPQHcStyxQihok0Fdi3H7+TtYtoUQXbpqzNgc2IJ9maqcruJsGzzcAZZZ8mjdbK+u7RbnQ2EYWCoDdARMjA==" saltValue="b1ABulwPpqsRKebY3OuBPw==" spinCount="100000" sheet="1" selectLockedCells="1"/>
  <mergeCells count="14">
    <mergeCell ref="C2:J2"/>
    <mergeCell ref="C3:J3"/>
    <mergeCell ref="C6:J6"/>
    <mergeCell ref="C9:E9"/>
    <mergeCell ref="F9:G9"/>
    <mergeCell ref="H9:J9"/>
    <mergeCell ref="C11:J11"/>
    <mergeCell ref="E12:H12"/>
    <mergeCell ref="E13:H13"/>
    <mergeCell ref="C4:J4"/>
    <mergeCell ref="C5:J5"/>
    <mergeCell ref="C7:J7"/>
    <mergeCell ref="C8:J8"/>
    <mergeCell ref="F10:G10"/>
  </mergeCells>
  <dataValidations count="2">
    <dataValidation type="date" allowBlank="1" showInputMessage="1" showErrorMessage="1" sqref="C12:C13">
      <formula1>41275</formula1>
      <formula2>46022</formula2>
    </dataValidation>
    <dataValidation type="list" allowBlank="1" showInputMessage="1" showErrorMessage="1" sqref="C12:C13">
      <formula1>$C$7:$C$12</formula1>
    </dataValidation>
  </dataValidations>
  <pageMargins left="0.7" right="0.7" top="0.75" bottom="0.75" header="0.3" footer="0.3"/>
  <pageSetup orientation="portrait" r:id="rId1"/>
  <ignoredErrors>
    <ignoredError sqref="K7" evalError="1"/>
  </ignoredErrors>
  <extLst>
    <ext xmlns:x14="http://schemas.microsoft.com/office/spreadsheetml/2009/9/main" uri="{CCE6A557-97BC-4b89-ADB6-D9C93CAAB3DF}">
      <x14:dataValidations xmlns:xm="http://schemas.microsoft.com/office/excel/2006/main" count="3">
        <x14:dataValidation type="list" allowBlank="1" showInputMessage="1" showErrorMessage="1">
          <x14:formula1>
            <xm:f>Institution_Codes!$H$2:$H$29</xm:f>
          </x14:formula1>
          <xm:sqref>F10:G10</xm:sqref>
        </x14:dataValidation>
        <x14:dataValidation type="list" allowBlank="1" showInputMessage="1" showErrorMessage="1">
          <x14:formula1>
            <xm:f>Institution_Codes!$D$1:$D$13</xm:f>
          </x14:formula1>
          <xm:sqref>F9:G9</xm:sqref>
        </x14:dataValidation>
        <x14:dataValidation type="list" allowBlank="1" showInputMessage="1" showErrorMessage="1">
          <x14:formula1>
            <xm:f>Institution_Codes!$A$1:$A$35</xm:f>
          </x14:formula1>
          <xm:sqref>C7:J7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I35"/>
  <sheetViews>
    <sheetView workbookViewId="0"/>
  </sheetViews>
  <sheetFormatPr defaultRowHeight="15"/>
  <cols>
    <col min="1" max="1" width="49.42578125" bestFit="1" customWidth="1"/>
    <col min="2" max="2" width="12.140625" bestFit="1" customWidth="1"/>
  </cols>
  <sheetData>
    <row r="1" spans="1:9">
      <c r="A1" t="s">
        <v>188</v>
      </c>
      <c r="B1" t="s">
        <v>2042</v>
      </c>
      <c r="D1" t="s">
        <v>187</v>
      </c>
      <c r="H1" t="s">
        <v>186</v>
      </c>
    </row>
    <row r="2" spans="1:9">
      <c r="A2" t="s">
        <v>190</v>
      </c>
      <c r="B2" t="s">
        <v>2043</v>
      </c>
      <c r="D2" t="s">
        <v>2044</v>
      </c>
      <c r="E2">
        <v>1</v>
      </c>
      <c r="H2">
        <v>2023</v>
      </c>
      <c r="I2">
        <v>23</v>
      </c>
    </row>
    <row r="3" spans="1:9">
      <c r="A3" t="s">
        <v>195</v>
      </c>
      <c r="B3" t="s">
        <v>2045</v>
      </c>
      <c r="D3" t="s">
        <v>2046</v>
      </c>
      <c r="E3">
        <v>2</v>
      </c>
      <c r="H3">
        <v>2024</v>
      </c>
      <c r="I3">
        <v>24</v>
      </c>
    </row>
    <row r="4" spans="1:9">
      <c r="A4" t="s">
        <v>208</v>
      </c>
      <c r="B4" t="s">
        <v>2047</v>
      </c>
      <c r="D4" t="s">
        <v>2048</v>
      </c>
      <c r="E4">
        <v>3</v>
      </c>
      <c r="H4">
        <v>2025</v>
      </c>
      <c r="I4">
        <v>25</v>
      </c>
    </row>
    <row r="5" spans="1:9">
      <c r="A5" t="s">
        <v>196</v>
      </c>
      <c r="B5" t="s">
        <v>2049</v>
      </c>
      <c r="D5" t="s">
        <v>2050</v>
      </c>
      <c r="E5">
        <v>4</v>
      </c>
      <c r="H5">
        <v>2026</v>
      </c>
      <c r="I5">
        <v>26</v>
      </c>
    </row>
    <row r="6" spans="1:9">
      <c r="A6" t="s">
        <v>1514</v>
      </c>
      <c r="B6" t="s">
        <v>2051</v>
      </c>
      <c r="D6" t="s">
        <v>2052</v>
      </c>
      <c r="E6">
        <v>5</v>
      </c>
      <c r="H6">
        <v>2027</v>
      </c>
      <c r="I6">
        <v>27</v>
      </c>
    </row>
    <row r="7" spans="1:9">
      <c r="A7" t="s">
        <v>191</v>
      </c>
      <c r="B7" t="s">
        <v>2053</v>
      </c>
      <c r="D7" t="s">
        <v>2054</v>
      </c>
      <c r="E7">
        <v>6</v>
      </c>
      <c r="H7">
        <v>2028</v>
      </c>
      <c r="I7">
        <v>28</v>
      </c>
    </row>
    <row r="8" spans="1:9">
      <c r="A8" t="s">
        <v>197</v>
      </c>
      <c r="B8" t="s">
        <v>2055</v>
      </c>
      <c r="D8" t="s">
        <v>2056</v>
      </c>
      <c r="E8">
        <v>7</v>
      </c>
      <c r="H8">
        <v>2029</v>
      </c>
      <c r="I8">
        <v>29</v>
      </c>
    </row>
    <row r="9" spans="1:9">
      <c r="A9" t="s">
        <v>209</v>
      </c>
      <c r="B9" t="s">
        <v>2057</v>
      </c>
      <c r="D9" t="s">
        <v>2058</v>
      </c>
      <c r="E9">
        <v>8</v>
      </c>
      <c r="H9">
        <v>2030</v>
      </c>
      <c r="I9">
        <v>30</v>
      </c>
    </row>
    <row r="10" spans="1:9">
      <c r="A10" t="s">
        <v>198</v>
      </c>
      <c r="B10" t="s">
        <v>2059</v>
      </c>
      <c r="D10" t="s">
        <v>2060</v>
      </c>
      <c r="E10">
        <v>9</v>
      </c>
      <c r="H10">
        <v>2031</v>
      </c>
      <c r="I10">
        <v>31</v>
      </c>
    </row>
    <row r="11" spans="1:9">
      <c r="A11" t="s">
        <v>199</v>
      </c>
      <c r="B11" t="s">
        <v>2061</v>
      </c>
      <c r="D11" t="s">
        <v>2062</v>
      </c>
      <c r="E11">
        <v>10</v>
      </c>
      <c r="H11">
        <v>2032</v>
      </c>
      <c r="I11">
        <v>32</v>
      </c>
    </row>
    <row r="12" spans="1:9">
      <c r="A12" t="s">
        <v>189</v>
      </c>
      <c r="B12" t="s">
        <v>2063</v>
      </c>
      <c r="D12" t="s">
        <v>2064</v>
      </c>
      <c r="E12">
        <v>11</v>
      </c>
      <c r="H12">
        <v>2033</v>
      </c>
      <c r="I12">
        <v>33</v>
      </c>
    </row>
    <row r="13" spans="1:9">
      <c r="A13" t="s">
        <v>210</v>
      </c>
      <c r="B13" t="s">
        <v>2065</v>
      </c>
      <c r="D13" t="s">
        <v>2066</v>
      </c>
      <c r="E13">
        <v>12</v>
      </c>
      <c r="H13">
        <v>2034</v>
      </c>
      <c r="I13">
        <v>34</v>
      </c>
    </row>
    <row r="14" spans="1:9">
      <c r="A14" t="s">
        <v>200</v>
      </c>
      <c r="B14" t="s">
        <v>2067</v>
      </c>
      <c r="H14">
        <v>2035</v>
      </c>
      <c r="I14">
        <v>35</v>
      </c>
    </row>
    <row r="15" spans="1:9">
      <c r="A15" t="s">
        <v>211</v>
      </c>
      <c r="B15" t="s">
        <v>2068</v>
      </c>
      <c r="H15">
        <v>2036</v>
      </c>
      <c r="I15">
        <v>36</v>
      </c>
    </row>
    <row r="16" spans="1:9">
      <c r="A16" t="s">
        <v>201</v>
      </c>
      <c r="B16" t="s">
        <v>2069</v>
      </c>
      <c r="H16">
        <v>2037</v>
      </c>
      <c r="I16">
        <v>37</v>
      </c>
    </row>
    <row r="17" spans="1:9">
      <c r="A17" t="s">
        <v>2070</v>
      </c>
      <c r="B17" t="s">
        <v>2071</v>
      </c>
      <c r="H17">
        <v>2038</v>
      </c>
      <c r="I17">
        <v>38</v>
      </c>
    </row>
    <row r="18" spans="1:9">
      <c r="A18" t="s">
        <v>2072</v>
      </c>
      <c r="B18" t="s">
        <v>2073</v>
      </c>
      <c r="H18">
        <v>2039</v>
      </c>
      <c r="I18">
        <v>39</v>
      </c>
    </row>
    <row r="19" spans="1:9">
      <c r="A19" t="s">
        <v>2074</v>
      </c>
      <c r="B19" t="s">
        <v>2075</v>
      </c>
      <c r="H19">
        <v>2040</v>
      </c>
      <c r="I19">
        <v>40</v>
      </c>
    </row>
    <row r="20" spans="1:9">
      <c r="A20" t="s">
        <v>192</v>
      </c>
      <c r="B20" t="s">
        <v>2076</v>
      </c>
      <c r="H20">
        <v>2041</v>
      </c>
      <c r="I20">
        <v>41</v>
      </c>
    </row>
    <row r="21" spans="1:9">
      <c r="A21" t="s">
        <v>212</v>
      </c>
      <c r="B21" t="s">
        <v>2077</v>
      </c>
      <c r="H21">
        <v>2042</v>
      </c>
      <c r="I21">
        <v>42</v>
      </c>
    </row>
    <row r="22" spans="1:9">
      <c r="A22" t="s">
        <v>202</v>
      </c>
      <c r="B22" t="s">
        <v>2078</v>
      </c>
      <c r="H22">
        <v>2043</v>
      </c>
      <c r="I22">
        <v>43</v>
      </c>
    </row>
    <row r="23" spans="1:9">
      <c r="A23" t="s">
        <v>203</v>
      </c>
      <c r="B23" t="s">
        <v>2079</v>
      </c>
      <c r="H23">
        <v>2044</v>
      </c>
      <c r="I23">
        <v>44</v>
      </c>
    </row>
    <row r="24" spans="1:9">
      <c r="A24" t="s">
        <v>204</v>
      </c>
      <c r="B24" t="s">
        <v>2080</v>
      </c>
      <c r="H24">
        <v>2045</v>
      </c>
      <c r="I24">
        <v>45</v>
      </c>
    </row>
    <row r="25" spans="1:9">
      <c r="A25" t="s">
        <v>213</v>
      </c>
      <c r="B25" t="s">
        <v>2081</v>
      </c>
      <c r="H25">
        <v>2046</v>
      </c>
      <c r="I25">
        <v>46</v>
      </c>
    </row>
    <row r="26" spans="1:9">
      <c r="A26" t="s">
        <v>205</v>
      </c>
      <c r="B26" t="s">
        <v>2082</v>
      </c>
      <c r="H26">
        <v>2047</v>
      </c>
      <c r="I26">
        <v>47</v>
      </c>
    </row>
    <row r="27" spans="1:9">
      <c r="A27" t="s">
        <v>206</v>
      </c>
      <c r="B27" t="s">
        <v>2083</v>
      </c>
      <c r="H27">
        <v>2048</v>
      </c>
      <c r="I27">
        <v>48</v>
      </c>
    </row>
    <row r="28" spans="1:9">
      <c r="A28" t="s">
        <v>2084</v>
      </c>
      <c r="B28" t="s">
        <v>2085</v>
      </c>
      <c r="H28">
        <v>2049</v>
      </c>
      <c r="I28">
        <v>49</v>
      </c>
    </row>
    <row r="29" spans="1:9">
      <c r="A29" t="s">
        <v>2086</v>
      </c>
      <c r="B29" t="s">
        <v>2087</v>
      </c>
      <c r="H29">
        <v>2050</v>
      </c>
      <c r="I29">
        <v>50</v>
      </c>
    </row>
    <row r="30" spans="1:9">
      <c r="A30" t="s">
        <v>193</v>
      </c>
      <c r="B30" t="s">
        <v>2088</v>
      </c>
    </row>
    <row r="31" spans="1:9">
      <c r="A31" t="s">
        <v>214</v>
      </c>
      <c r="B31" t="s">
        <v>2089</v>
      </c>
    </row>
    <row r="32" spans="1:9">
      <c r="A32" t="s">
        <v>215</v>
      </c>
      <c r="B32" t="s">
        <v>2090</v>
      </c>
    </row>
    <row r="33" spans="1:2">
      <c r="A33" t="s">
        <v>207</v>
      </c>
      <c r="B33" t="s">
        <v>2091</v>
      </c>
    </row>
    <row r="34" spans="1:2">
      <c r="A34" t="s">
        <v>194</v>
      </c>
      <c r="B34" t="s">
        <v>2092</v>
      </c>
    </row>
    <row r="35" spans="1:2">
      <c r="A35" t="s">
        <v>216</v>
      </c>
      <c r="B35" t="s">
        <v>2093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26"/>
  <sheetViews>
    <sheetView showGridLines="0" zoomScaleNormal="100" workbookViewId="0">
      <selection activeCell="B1" sqref="B1"/>
    </sheetView>
  </sheetViews>
  <sheetFormatPr defaultColWidth="0" defaultRowHeight="15" zeroHeight="1"/>
  <cols>
    <col min="1" max="1" width="5.5703125" style="247" customWidth="1"/>
    <col min="2" max="2" width="86" style="249" customWidth="1"/>
    <col min="3" max="5" width="8.5703125" style="249" customWidth="1"/>
    <col min="6" max="16384" width="8.5703125" style="249" hidden="1"/>
  </cols>
  <sheetData>
    <row r="1" spans="1:4">
      <c r="B1" s="248" t="s">
        <v>2388</v>
      </c>
      <c r="C1" s="284"/>
      <c r="D1" s="247"/>
    </row>
    <row r="2" spans="1:4">
      <c r="B2" s="250" t="s">
        <v>2389</v>
      </c>
      <c r="C2" s="284"/>
      <c r="D2" s="247"/>
    </row>
    <row r="3" spans="1:4">
      <c r="B3" s="401" t="s">
        <v>3359</v>
      </c>
    </row>
    <row r="4" spans="1:4">
      <c r="B4" s="251"/>
    </row>
    <row r="5" spans="1:4">
      <c r="B5" s="252" t="s">
        <v>2098</v>
      </c>
    </row>
    <row r="6" spans="1:4">
      <c r="A6" s="247">
        <v>1</v>
      </c>
      <c r="B6" s="250" t="s">
        <v>2099</v>
      </c>
    </row>
    <row r="7" spans="1:4">
      <c r="A7" s="247">
        <v>2</v>
      </c>
      <c r="B7" s="250" t="s">
        <v>2100</v>
      </c>
    </row>
    <row r="8" spans="1:4">
      <c r="A8" s="247">
        <v>3</v>
      </c>
      <c r="B8" s="250" t="s">
        <v>2101</v>
      </c>
    </row>
    <row r="9" spans="1:4" ht="30">
      <c r="A9" s="253">
        <v>4</v>
      </c>
      <c r="B9" s="250" t="s">
        <v>2102</v>
      </c>
    </row>
    <row r="10" spans="1:4">
      <c r="A10" s="247">
        <v>5</v>
      </c>
      <c r="B10" s="250" t="s">
        <v>2103</v>
      </c>
    </row>
    <row r="11" spans="1:4">
      <c r="A11" s="247">
        <v>6</v>
      </c>
      <c r="B11" s="254" t="s">
        <v>2104</v>
      </c>
    </row>
    <row r="12" spans="1:4">
      <c r="A12" s="247">
        <v>7</v>
      </c>
      <c r="B12" s="250" t="s">
        <v>2105</v>
      </c>
    </row>
    <row r="13" spans="1:4" ht="30">
      <c r="A13" s="253">
        <v>8</v>
      </c>
      <c r="B13" s="250" t="s">
        <v>2106</v>
      </c>
    </row>
    <row r="14" spans="1:4">
      <c r="A14" s="247">
        <v>9</v>
      </c>
      <c r="B14" s="250" t="s">
        <v>2107</v>
      </c>
    </row>
    <row r="15" spans="1:4">
      <c r="B15" s="250"/>
    </row>
    <row r="16" spans="1:4">
      <c r="B16" s="252" t="s">
        <v>2108</v>
      </c>
    </row>
    <row r="17" spans="1:3">
      <c r="A17" s="247">
        <v>10</v>
      </c>
      <c r="B17" s="250" t="s">
        <v>3378</v>
      </c>
    </row>
    <row r="18" spans="1:3">
      <c r="A18" s="247">
        <v>11</v>
      </c>
      <c r="B18" s="250" t="s">
        <v>2109</v>
      </c>
    </row>
    <row r="19" spans="1:3">
      <c r="A19" s="247">
        <v>12</v>
      </c>
      <c r="B19" s="255" t="s">
        <v>2110</v>
      </c>
    </row>
    <row r="20" spans="1:3" s="256" customFormat="1"/>
    <row r="21" spans="1:3" s="256" customFormat="1">
      <c r="B21" s="293" t="s">
        <v>2111</v>
      </c>
    </row>
    <row r="22" spans="1:3" s="256" customFormat="1" ht="30">
      <c r="A22" s="253">
        <v>13</v>
      </c>
      <c r="B22" s="294" t="s">
        <v>2112</v>
      </c>
      <c r="C22" s="134"/>
    </row>
    <row r="23" spans="1:3" s="256" customFormat="1">
      <c r="A23" s="247">
        <v>14</v>
      </c>
      <c r="B23" s="294" t="s">
        <v>2113</v>
      </c>
      <c r="C23" s="134"/>
    </row>
    <row r="24" spans="1:3" s="256" customFormat="1">
      <c r="A24" s="247">
        <v>15</v>
      </c>
      <c r="B24" s="294" t="s">
        <v>2114</v>
      </c>
      <c r="C24" s="134"/>
    </row>
    <row r="25" spans="1:3" ht="30">
      <c r="A25" s="253">
        <v>16</v>
      </c>
      <c r="B25" s="294" t="s">
        <v>3379</v>
      </c>
      <c r="C25" s="134"/>
    </row>
    <row r="26" spans="1:3">
      <c r="A26" s="247">
        <v>17</v>
      </c>
      <c r="B26" s="295" t="s">
        <v>2115</v>
      </c>
      <c r="C26" s="134"/>
    </row>
  </sheetData>
  <sheetProtection algorithmName="SHA-512" hashValue="oNT8+sfcUpkZ9KfLDWLb/roJsZ+PRfHK55Wr8AiOOdFFbbrIEDXib3zBZu7B6hzoFSFF7eJ03etGM26oJ6rchQ==" saltValue="bc6XI/6bwk0FdkzxDUL/Tg==" spinCount="100000" sheet="1" objects="1" scenarios="1"/>
  <hyperlinks>
    <hyperlink ref="B3"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1212"/>
  <sheetViews>
    <sheetView workbookViewId="0">
      <selection activeCell="D1" sqref="D1"/>
    </sheetView>
  </sheetViews>
  <sheetFormatPr defaultRowHeight="15"/>
  <cols>
    <col min="1" max="1" width="23.140625" bestFit="1" customWidth="1"/>
    <col min="2" max="2" width="17.28515625" customWidth="1"/>
    <col min="3" max="3" width="9.140625" customWidth="1"/>
  </cols>
  <sheetData>
    <row r="1" spans="1:2">
      <c r="B1" t="str">
        <f>VLOOKUP('Cover Page'!$C$7,Institution_Codes!$A$1:$B$35,2,)</f>
        <v>-</v>
      </c>
    </row>
    <row r="2" spans="1:2">
      <c r="A2" t="e">
        <f>VLOOKUP('Cover Page'!F9,Institution_Codes!D2:E13,2,FALSE)</f>
        <v>#N/A</v>
      </c>
    </row>
    <row r="3" spans="1:2">
      <c r="A3">
        <f>VLOOKUP('Cover Page'!F10,Institution_Codes!H2:I44,2,)</f>
        <v>25</v>
      </c>
    </row>
    <row r="5" spans="1:2">
      <c r="A5" s="283" t="s">
        <v>2144</v>
      </c>
      <c r="B5" s="432">
        <f>ROUND('1.HQLA'!C10,5)</f>
        <v>0</v>
      </c>
    </row>
    <row r="6" spans="1:2">
      <c r="A6" s="283" t="s">
        <v>2145</v>
      </c>
      <c r="B6" s="432">
        <f>ROUND('1.HQLA'!C11,5)</f>
        <v>0</v>
      </c>
    </row>
    <row r="7" spans="1:2">
      <c r="A7" s="283" t="s">
        <v>2146</v>
      </c>
      <c r="B7" s="432">
        <f>ROUND('1.HQLA'!C12,5)</f>
        <v>0</v>
      </c>
    </row>
    <row r="8" spans="1:2">
      <c r="A8" s="283" t="s">
        <v>2147</v>
      </c>
      <c r="B8" s="432">
        <f>ROUND('1.HQLA'!C13,5)</f>
        <v>0</v>
      </c>
    </row>
    <row r="9" spans="1:2">
      <c r="A9" s="283" t="s">
        <v>2148</v>
      </c>
      <c r="B9" s="432">
        <f>ROUND('1.HQLA'!C15,5)</f>
        <v>0</v>
      </c>
    </row>
    <row r="10" spans="1:2">
      <c r="A10" s="283" t="s">
        <v>2149</v>
      </c>
      <c r="B10" s="432">
        <f>ROUND('1.HQLA'!C16,5)</f>
        <v>0</v>
      </c>
    </row>
    <row r="11" spans="1:2">
      <c r="A11" s="283" t="s">
        <v>2150</v>
      </c>
      <c r="B11" s="432">
        <f>ROUND('1.HQLA'!C17,5)</f>
        <v>0</v>
      </c>
    </row>
    <row r="12" spans="1:2">
      <c r="A12" s="283" t="s">
        <v>2151</v>
      </c>
      <c r="B12" s="432">
        <f>ROUND('1.HQLA'!C18,5)</f>
        <v>0</v>
      </c>
    </row>
    <row r="13" spans="1:2">
      <c r="A13" s="283" t="s">
        <v>2152</v>
      </c>
      <c r="B13" s="432">
        <f>ROUND('1.HQLA'!C20,5)</f>
        <v>0</v>
      </c>
    </row>
    <row r="14" spans="1:2">
      <c r="A14" s="283" t="s">
        <v>2153</v>
      </c>
      <c r="B14" s="432">
        <f>ROUND('1.HQLA'!C21,5)</f>
        <v>0</v>
      </c>
    </row>
    <row r="15" spans="1:2">
      <c r="A15" s="283" t="s">
        <v>2154</v>
      </c>
      <c r="B15" s="432">
        <f>ROUND('1.HQLA'!C22,5)</f>
        <v>0</v>
      </c>
    </row>
    <row r="16" spans="1:2">
      <c r="A16" s="283" t="s">
        <v>2155</v>
      </c>
      <c r="B16" s="432">
        <f>ROUND('1.HQLA'!C25,5)</f>
        <v>0</v>
      </c>
    </row>
    <row r="17" spans="1:2">
      <c r="A17" s="283" t="s">
        <v>2156</v>
      </c>
      <c r="B17" s="432">
        <f>ROUND('1.HQLA'!C26,5)</f>
        <v>0</v>
      </c>
    </row>
    <row r="18" spans="1:2">
      <c r="A18" s="283" t="s">
        <v>2157</v>
      </c>
      <c r="B18" s="432">
        <f>ROUND('1.HQLA'!C27,5)</f>
        <v>0</v>
      </c>
    </row>
    <row r="19" spans="1:2">
      <c r="A19" s="283" t="s">
        <v>2158</v>
      </c>
      <c r="B19" s="432">
        <f>ROUND('1.HQLA'!C28,5)</f>
        <v>0</v>
      </c>
    </row>
    <row r="20" spans="1:2">
      <c r="A20" s="283" t="s">
        <v>2159</v>
      </c>
      <c r="B20" s="432">
        <f>ROUND('1.HQLA'!C29,5)</f>
        <v>0</v>
      </c>
    </row>
    <row r="21" spans="1:2">
      <c r="A21" s="283" t="s">
        <v>2160</v>
      </c>
      <c r="B21" s="432">
        <f>ROUND('1.HQLA'!C30,5)</f>
        <v>0</v>
      </c>
    </row>
    <row r="22" spans="1:2">
      <c r="A22" s="283" t="s">
        <v>2161</v>
      </c>
      <c r="B22" s="432">
        <f>ROUND('1.HQLA'!C32,5)</f>
        <v>0</v>
      </c>
    </row>
    <row r="23" spans="1:2">
      <c r="A23" s="283" t="s">
        <v>2162</v>
      </c>
      <c r="B23" s="432">
        <f>ROUND('1.HQLA'!C33,5)</f>
        <v>0</v>
      </c>
    </row>
    <row r="24" spans="1:2">
      <c r="A24" s="283" t="s">
        <v>2163</v>
      </c>
      <c r="B24" s="432">
        <f>ROUND('1.HQLA'!C34,5)</f>
        <v>0</v>
      </c>
    </row>
    <row r="25" spans="1:2">
      <c r="A25" s="283" t="s">
        <v>2164</v>
      </c>
      <c r="B25" s="432">
        <f>ROUND('1.HQLA'!E10,5)</f>
        <v>0</v>
      </c>
    </row>
    <row r="26" spans="1:2">
      <c r="A26" s="283" t="s">
        <v>2165</v>
      </c>
      <c r="B26" s="432">
        <f>ROUND('1.HQLA'!E11,5)</f>
        <v>0</v>
      </c>
    </row>
    <row r="27" spans="1:2">
      <c r="A27" s="283" t="s">
        <v>2166</v>
      </c>
      <c r="B27" s="432">
        <f>ROUND('1.HQLA'!E12,5)</f>
        <v>0</v>
      </c>
    </row>
    <row r="28" spans="1:2">
      <c r="A28" s="283" t="s">
        <v>2167</v>
      </c>
      <c r="B28" s="432">
        <f>ROUND('1.HQLA'!E13,5)</f>
        <v>0</v>
      </c>
    </row>
    <row r="29" spans="1:2">
      <c r="A29" s="283" t="s">
        <v>2168</v>
      </c>
      <c r="B29" s="432">
        <f>ROUND('1.HQLA'!E15,5)</f>
        <v>0</v>
      </c>
    </row>
    <row r="30" spans="1:2">
      <c r="A30" s="283" t="s">
        <v>2169</v>
      </c>
      <c r="B30" s="432">
        <f>ROUND('1.HQLA'!E16,5)</f>
        <v>0</v>
      </c>
    </row>
    <row r="31" spans="1:2">
      <c r="A31" s="283" t="s">
        <v>2170</v>
      </c>
      <c r="B31" s="432">
        <f>ROUND('1.HQLA'!E17,5)</f>
        <v>0</v>
      </c>
    </row>
    <row r="32" spans="1:2">
      <c r="A32" s="283" t="s">
        <v>2171</v>
      </c>
      <c r="B32" s="432">
        <f>ROUND('1.HQLA'!E18,5)</f>
        <v>0</v>
      </c>
    </row>
    <row r="33" spans="1:2">
      <c r="A33" s="283" t="s">
        <v>2172</v>
      </c>
      <c r="B33" s="432">
        <f>ROUND('1.HQLA'!E20,5)</f>
        <v>0</v>
      </c>
    </row>
    <row r="34" spans="1:2">
      <c r="A34" s="283" t="s">
        <v>2173</v>
      </c>
      <c r="B34" s="432">
        <f>ROUND('1.HQLA'!E21,5)</f>
        <v>0</v>
      </c>
    </row>
    <row r="35" spans="1:2">
      <c r="A35" s="283" t="s">
        <v>2174</v>
      </c>
      <c r="B35" s="432">
        <f>ROUND('1.HQLA'!E22,5)</f>
        <v>0</v>
      </c>
    </row>
    <row r="36" spans="1:2">
      <c r="A36" s="283" t="s">
        <v>2175</v>
      </c>
      <c r="B36" s="432">
        <f>ROUND('1.HQLA'!E25,5)</f>
        <v>0</v>
      </c>
    </row>
    <row r="37" spans="1:2">
      <c r="A37" s="283" t="s">
        <v>2176</v>
      </c>
      <c r="B37" s="432">
        <f>ROUND('1.HQLA'!E26,5)</f>
        <v>0</v>
      </c>
    </row>
    <row r="38" spans="1:2">
      <c r="A38" s="283" t="s">
        <v>2177</v>
      </c>
      <c r="B38" s="432">
        <f>ROUND('1.HQLA'!E27,5)</f>
        <v>0</v>
      </c>
    </row>
    <row r="39" spans="1:2">
      <c r="A39" s="283" t="s">
        <v>2178</v>
      </c>
      <c r="B39" s="432">
        <f>ROUND('1.HQLA'!E28,5)</f>
        <v>0</v>
      </c>
    </row>
    <row r="40" spans="1:2">
      <c r="A40" s="283" t="s">
        <v>2179</v>
      </c>
      <c r="B40" s="432">
        <f>ROUND('1.HQLA'!E29,5)</f>
        <v>0</v>
      </c>
    </row>
    <row r="41" spans="1:2">
      <c r="A41" s="283" t="s">
        <v>2180</v>
      </c>
      <c r="B41" s="432">
        <f>ROUND('1.HQLA'!E30,5)</f>
        <v>0</v>
      </c>
    </row>
    <row r="42" spans="1:2">
      <c r="A42" s="283" t="s">
        <v>2181</v>
      </c>
      <c r="B42" s="432">
        <f>ROUND('1.HQLA'!E32,5)</f>
        <v>0</v>
      </c>
    </row>
    <row r="43" spans="1:2">
      <c r="A43" s="283" t="s">
        <v>2182</v>
      </c>
      <c r="B43" s="432">
        <f>ROUND('1.HQLA'!E33,5)</f>
        <v>0</v>
      </c>
    </row>
    <row r="44" spans="1:2">
      <c r="A44" s="283" t="s">
        <v>2183</v>
      </c>
      <c r="B44" s="432">
        <f>ROUND('1.HQLA'!E34,5)</f>
        <v>0</v>
      </c>
    </row>
    <row r="45" spans="1:2">
      <c r="A45" s="283" t="s">
        <v>2184</v>
      </c>
      <c r="B45" s="432">
        <f>ROUND('1.HQLA'!E36,5)</f>
        <v>0</v>
      </c>
    </row>
    <row r="46" spans="1:2">
      <c r="A46" s="283" t="s">
        <v>2185</v>
      </c>
      <c r="B46" s="432">
        <f>ROUND('1.HQLA'!E37,5)</f>
        <v>0</v>
      </c>
    </row>
    <row r="47" spans="1:2">
      <c r="A47" s="283" t="s">
        <v>2186</v>
      </c>
      <c r="B47" s="432">
        <f>ROUND('1.HQLA'!E38,5)</f>
        <v>0</v>
      </c>
    </row>
    <row r="48" spans="1:2">
      <c r="A48" s="283" t="s">
        <v>2187</v>
      </c>
      <c r="B48" s="432">
        <f>ROUND('2.Outflows'!C9,5)</f>
        <v>0</v>
      </c>
    </row>
    <row r="49" spans="1:2">
      <c r="A49" s="283" t="s">
        <v>2188</v>
      </c>
      <c r="B49" s="432">
        <f>ROUND('2.Outflows'!C11,5)</f>
        <v>0</v>
      </c>
    </row>
    <row r="50" spans="1:2">
      <c r="A50" s="283" t="s">
        <v>2189</v>
      </c>
      <c r="B50" s="432">
        <f>ROUND('2.Outflows'!C12,5)</f>
        <v>0</v>
      </c>
    </row>
    <row r="51" spans="1:2">
      <c r="A51" s="283" t="s">
        <v>2190</v>
      </c>
      <c r="B51" s="432">
        <f>ROUND('2.Outflows'!C13,5)</f>
        <v>0</v>
      </c>
    </row>
    <row r="52" spans="1:2">
      <c r="A52" s="283" t="s">
        <v>2191</v>
      </c>
      <c r="B52" s="432">
        <f>ROUND('2.Outflows'!C14,5)</f>
        <v>0</v>
      </c>
    </row>
    <row r="53" spans="1:2">
      <c r="A53" s="283" t="s">
        <v>2192</v>
      </c>
      <c r="B53" s="432">
        <f>ROUND('2.Outflows'!C15,5)</f>
        <v>0</v>
      </c>
    </row>
    <row r="54" spans="1:2">
      <c r="A54" s="283" t="s">
        <v>2193</v>
      </c>
      <c r="B54" s="432">
        <f>ROUND('2.Outflows'!C16,5)</f>
        <v>0</v>
      </c>
    </row>
    <row r="55" spans="1:2">
      <c r="A55" s="283" t="s">
        <v>2194</v>
      </c>
      <c r="B55" s="432">
        <f>ROUND('2.Outflows'!C18,5)</f>
        <v>0</v>
      </c>
    </row>
    <row r="56" spans="1:2">
      <c r="A56" s="283" t="s">
        <v>2195</v>
      </c>
      <c r="B56" s="432">
        <f>ROUND('2.Outflows'!C19,5)</f>
        <v>0</v>
      </c>
    </row>
    <row r="57" spans="1:2">
      <c r="A57" s="283" t="s">
        <v>2196</v>
      </c>
      <c r="B57" s="432">
        <f>ROUND('2.Outflows'!C20,5)</f>
        <v>0</v>
      </c>
    </row>
    <row r="58" spans="1:2">
      <c r="A58" s="283" t="s">
        <v>2197</v>
      </c>
      <c r="B58" s="432">
        <f>ROUND('2.Outflows'!C21,5)</f>
        <v>0</v>
      </c>
    </row>
    <row r="59" spans="1:2">
      <c r="A59" s="283" t="s">
        <v>2198</v>
      </c>
      <c r="B59" s="432">
        <f>ROUND('2.Outflows'!C22,5)</f>
        <v>0</v>
      </c>
    </row>
    <row r="60" spans="1:2">
      <c r="A60" s="283" t="s">
        <v>2199</v>
      </c>
      <c r="B60" s="432">
        <f>ROUND('2.Outflows'!C23,5)</f>
        <v>0</v>
      </c>
    </row>
    <row r="61" spans="1:2">
      <c r="A61" s="283" t="s">
        <v>2200</v>
      </c>
      <c r="B61" s="432">
        <f>ROUND('2.Outflows'!C24,5)</f>
        <v>0</v>
      </c>
    </row>
    <row r="62" spans="1:2">
      <c r="A62" s="283" t="s">
        <v>2201</v>
      </c>
      <c r="B62" s="432">
        <f>ROUND('2.Outflows'!C28,5)</f>
        <v>0</v>
      </c>
    </row>
    <row r="63" spans="1:2">
      <c r="A63" s="283" t="s">
        <v>2202</v>
      </c>
      <c r="B63" s="432">
        <f>ROUND('2.Outflows'!C29,5)</f>
        <v>0</v>
      </c>
    </row>
    <row r="64" spans="1:2">
      <c r="A64" s="283" t="s">
        <v>2203</v>
      </c>
      <c r="B64" s="432">
        <f>ROUND('2.Outflows'!C30,5)</f>
        <v>0</v>
      </c>
    </row>
    <row r="65" spans="1:2">
      <c r="A65" s="283" t="s">
        <v>2204</v>
      </c>
      <c r="B65" s="432">
        <f>ROUND('2.Outflows'!C31,5)</f>
        <v>0</v>
      </c>
    </row>
    <row r="66" spans="1:2">
      <c r="A66" s="283" t="s">
        <v>2205</v>
      </c>
      <c r="B66" s="432">
        <f>ROUND('2.Outflows'!C32,5)</f>
        <v>0</v>
      </c>
    </row>
    <row r="67" spans="1:2">
      <c r="A67" s="283" t="s">
        <v>2206</v>
      </c>
      <c r="B67" s="432">
        <f>ROUND('2.Outflows'!C33,5)</f>
        <v>0</v>
      </c>
    </row>
    <row r="68" spans="1:2">
      <c r="A68" s="283" t="s">
        <v>2207</v>
      </c>
      <c r="B68" s="432">
        <f>ROUND('2.Outflows'!C35,5)</f>
        <v>0</v>
      </c>
    </row>
    <row r="69" spans="1:2">
      <c r="A69" s="283" t="s">
        <v>2208</v>
      </c>
      <c r="B69" s="432">
        <f>ROUND('2.Outflows'!C36,5)</f>
        <v>0</v>
      </c>
    </row>
    <row r="70" spans="1:2">
      <c r="A70" s="283" t="s">
        <v>2209</v>
      </c>
      <c r="B70" s="432">
        <f>ROUND('2.Outflows'!C37,5)</f>
        <v>0</v>
      </c>
    </row>
    <row r="71" spans="1:2">
      <c r="A71" s="283" t="s">
        <v>2210</v>
      </c>
      <c r="B71" s="432">
        <f>ROUND('2.Outflows'!C38,5)</f>
        <v>0</v>
      </c>
    </row>
    <row r="72" spans="1:2">
      <c r="A72" s="283" t="s">
        <v>2211</v>
      </c>
      <c r="B72" s="432">
        <f>ROUND('2.Outflows'!C39,5)</f>
        <v>0</v>
      </c>
    </row>
    <row r="73" spans="1:2">
      <c r="A73" s="283" t="s">
        <v>2212</v>
      </c>
      <c r="B73" s="432">
        <f>ROUND('2.Outflows'!C40,5)</f>
        <v>0</v>
      </c>
    </row>
    <row r="74" spans="1:2">
      <c r="A74" s="283" t="s">
        <v>2213</v>
      </c>
      <c r="B74" s="432">
        <f>ROUND('2.Outflows'!C41,5)</f>
        <v>0</v>
      </c>
    </row>
    <row r="75" spans="1:2">
      <c r="A75" s="283" t="s">
        <v>2214</v>
      </c>
      <c r="B75" s="432">
        <f>ROUND('2.Outflows'!C43,5)</f>
        <v>0</v>
      </c>
    </row>
    <row r="76" spans="1:2">
      <c r="A76" s="283" t="s">
        <v>2215</v>
      </c>
      <c r="B76" s="432">
        <f>ROUND('2.Outflows'!C44,5)</f>
        <v>0</v>
      </c>
    </row>
    <row r="77" spans="1:2">
      <c r="A77" s="283" t="s">
        <v>2216</v>
      </c>
      <c r="B77" s="432">
        <f>ROUND('2.Outflows'!C46,5)</f>
        <v>0</v>
      </c>
    </row>
    <row r="78" spans="1:2">
      <c r="A78" s="283" t="s">
        <v>2217</v>
      </c>
      <c r="B78" s="432">
        <f>ROUND('2.Outflows'!C47,5)</f>
        <v>0</v>
      </c>
    </row>
    <row r="79" spans="1:2">
      <c r="A79" s="283" t="s">
        <v>2218</v>
      </c>
      <c r="B79" s="432">
        <f>ROUND('2.Outflows'!C48,5)</f>
        <v>0</v>
      </c>
    </row>
    <row r="80" spans="1:2">
      <c r="A80" s="283" t="s">
        <v>2219</v>
      </c>
      <c r="B80" s="432">
        <f>ROUND('2.Outflows'!C49,5)</f>
        <v>0</v>
      </c>
    </row>
    <row r="81" spans="1:2">
      <c r="A81" s="283" t="s">
        <v>2220</v>
      </c>
      <c r="B81" s="432">
        <f>ROUND('2.Outflows'!C51,5)</f>
        <v>0</v>
      </c>
    </row>
    <row r="82" spans="1:2">
      <c r="A82" s="283" t="s">
        <v>2221</v>
      </c>
      <c r="B82" s="432">
        <f>ROUND('2.Outflows'!C52,5)</f>
        <v>0</v>
      </c>
    </row>
    <row r="83" spans="1:2">
      <c r="A83" s="283" t="s">
        <v>2222</v>
      </c>
      <c r="B83" s="432">
        <f>ROUND('2.Outflows'!C53,5)</f>
        <v>0</v>
      </c>
    </row>
    <row r="84" spans="1:2">
      <c r="A84" s="283" t="s">
        <v>2223</v>
      </c>
      <c r="B84" s="432">
        <f>ROUND('2.Outflows'!C54,5)</f>
        <v>0</v>
      </c>
    </row>
    <row r="85" spans="1:2">
      <c r="A85" s="283" t="s">
        <v>2224</v>
      </c>
      <c r="B85" s="432">
        <f>ROUND('2.Outflows'!C55,5)</f>
        <v>0</v>
      </c>
    </row>
    <row r="86" spans="1:2">
      <c r="A86" s="283" t="s">
        <v>2225</v>
      </c>
      <c r="B86" s="432">
        <f>ROUND('2.Outflows'!C56,5)</f>
        <v>0</v>
      </c>
    </row>
    <row r="87" spans="1:2">
      <c r="A87" s="283" t="s">
        <v>2226</v>
      </c>
      <c r="B87" s="432">
        <f>ROUND('2.Outflows'!C57,5)</f>
        <v>0</v>
      </c>
    </row>
    <row r="88" spans="1:2">
      <c r="A88" s="283" t="s">
        <v>2227</v>
      </c>
      <c r="B88" s="432">
        <f>ROUND('2.Outflows'!C59,5)</f>
        <v>0</v>
      </c>
    </row>
    <row r="89" spans="1:2">
      <c r="A89" s="283" t="s">
        <v>2228</v>
      </c>
      <c r="B89" s="432">
        <f>ROUND('2.Outflows'!C60,5)</f>
        <v>0</v>
      </c>
    </row>
    <row r="90" spans="1:2">
      <c r="A90" s="283" t="s">
        <v>2229</v>
      </c>
      <c r="B90" s="432">
        <f>ROUND('2.Outflows'!C61,5)</f>
        <v>0</v>
      </c>
    </row>
    <row r="91" spans="1:2">
      <c r="A91" s="283" t="s">
        <v>2230</v>
      </c>
      <c r="B91" s="432">
        <f>ROUND('2.Outflows'!C62,5)</f>
        <v>0</v>
      </c>
    </row>
    <row r="92" spans="1:2">
      <c r="A92" s="283" t="s">
        <v>2231</v>
      </c>
      <c r="B92" s="432">
        <f>ROUND('2.Outflows'!C63,5)</f>
        <v>0</v>
      </c>
    </row>
    <row r="93" spans="1:2">
      <c r="A93" s="283" t="s">
        <v>2232</v>
      </c>
      <c r="B93" s="432">
        <f>ROUND('2.Outflows'!C64,5)</f>
        <v>0</v>
      </c>
    </row>
    <row r="94" spans="1:2">
      <c r="A94" s="283" t="s">
        <v>2233</v>
      </c>
      <c r="B94" s="432">
        <f>ROUND('2.Outflows'!C65,5)</f>
        <v>0</v>
      </c>
    </row>
    <row r="95" spans="1:2">
      <c r="A95" s="283" t="s">
        <v>2234</v>
      </c>
      <c r="B95" s="432">
        <f>ROUND('2.Outflows'!C66,5)</f>
        <v>0</v>
      </c>
    </row>
    <row r="96" spans="1:2">
      <c r="A96" s="283" t="s">
        <v>2235</v>
      </c>
      <c r="B96" s="432">
        <f>ROUND('2.Outflows'!C67,5)</f>
        <v>0</v>
      </c>
    </row>
    <row r="97" spans="1:2">
      <c r="A97" s="283" t="s">
        <v>2236</v>
      </c>
      <c r="B97" s="432">
        <f>ROUND('2.Outflows'!C68,5)</f>
        <v>0</v>
      </c>
    </row>
    <row r="98" spans="1:2">
      <c r="A98" s="283" t="s">
        <v>2237</v>
      </c>
      <c r="B98" s="432">
        <f>ROUND('2.Outflows'!C70,5)</f>
        <v>0</v>
      </c>
    </row>
    <row r="99" spans="1:2">
      <c r="A99" s="283" t="s">
        <v>2238</v>
      </c>
      <c r="B99" s="432">
        <f>ROUND('2.Outflows'!C71,5)</f>
        <v>0</v>
      </c>
    </row>
    <row r="100" spans="1:2">
      <c r="A100" s="283" t="s">
        <v>2239</v>
      </c>
      <c r="B100" s="432">
        <f>ROUND('2.Outflows'!C72,5)</f>
        <v>0</v>
      </c>
    </row>
    <row r="101" spans="1:2">
      <c r="A101" s="283" t="s">
        <v>2240</v>
      </c>
      <c r="B101" s="432">
        <f>ROUND('2.Outflows'!C73,5)</f>
        <v>0</v>
      </c>
    </row>
    <row r="102" spans="1:2">
      <c r="A102" s="283" t="s">
        <v>2241</v>
      </c>
      <c r="B102" s="432">
        <f>ROUND('2.Outflows'!C74,5)</f>
        <v>0</v>
      </c>
    </row>
    <row r="103" spans="1:2">
      <c r="A103" s="283" t="s">
        <v>2242</v>
      </c>
      <c r="B103" s="432">
        <f>ROUND('2.Outflows'!C75,5)</f>
        <v>0</v>
      </c>
    </row>
    <row r="104" spans="1:2">
      <c r="A104" s="283" t="s">
        <v>2243</v>
      </c>
      <c r="B104" s="432">
        <f>ROUND('2.Outflows'!C76,5)</f>
        <v>0</v>
      </c>
    </row>
    <row r="105" spans="1:2">
      <c r="A105" s="283" t="s">
        <v>2244</v>
      </c>
      <c r="B105" s="432">
        <f>ROUND('2.Outflows'!C77,5)</f>
        <v>0</v>
      </c>
    </row>
    <row r="106" spans="1:2">
      <c r="A106" s="283" t="s">
        <v>2245</v>
      </c>
      <c r="B106" s="432">
        <f>ROUND('2.Outflows'!C79,5)</f>
        <v>0</v>
      </c>
    </row>
    <row r="107" spans="1:2">
      <c r="A107" s="283" t="s">
        <v>2246</v>
      </c>
      <c r="B107" s="432">
        <f>ROUND('2.Outflows'!C81,5)</f>
        <v>0</v>
      </c>
    </row>
    <row r="108" spans="1:2">
      <c r="A108" s="283" t="s">
        <v>2247</v>
      </c>
      <c r="B108" s="432">
        <f>ROUND('2.Outflows'!C83,5)</f>
        <v>0</v>
      </c>
    </row>
    <row r="109" spans="1:2">
      <c r="A109" s="283" t="s">
        <v>2248</v>
      </c>
      <c r="B109" s="432">
        <f>ROUND('2.Outflows'!C84,5)</f>
        <v>0</v>
      </c>
    </row>
    <row r="110" spans="1:2">
      <c r="A110" s="283" t="s">
        <v>2249</v>
      </c>
      <c r="B110" s="432">
        <f>ROUND('2.Outflows'!C86,5)</f>
        <v>0</v>
      </c>
    </row>
    <row r="111" spans="1:2">
      <c r="A111" s="283" t="s">
        <v>2250</v>
      </c>
      <c r="B111" s="432">
        <f>ROUND('2.Outflows'!C87,5)</f>
        <v>0</v>
      </c>
    </row>
    <row r="112" spans="1:2">
      <c r="A112" s="283" t="s">
        <v>2251</v>
      </c>
      <c r="B112" s="432">
        <f>ROUND('2.Outflows'!C88,5)</f>
        <v>0</v>
      </c>
    </row>
    <row r="113" spans="1:2">
      <c r="A113" s="283" t="s">
        <v>2252</v>
      </c>
      <c r="B113" s="432">
        <f>ROUND('2.Outflows'!C89,5)</f>
        <v>0</v>
      </c>
    </row>
    <row r="114" spans="1:2">
      <c r="A114" s="283" t="s">
        <v>2253</v>
      </c>
      <c r="B114" s="432">
        <f>ROUND('2.Outflows'!C90,5)</f>
        <v>0</v>
      </c>
    </row>
    <row r="115" spans="1:2">
      <c r="A115" s="283" t="s">
        <v>2254</v>
      </c>
      <c r="B115" s="432">
        <f>ROUND('2.Outflows'!C91,5)</f>
        <v>0</v>
      </c>
    </row>
    <row r="116" spans="1:2">
      <c r="A116" s="283" t="s">
        <v>2255</v>
      </c>
      <c r="B116" s="432">
        <f>ROUND('2.Outflows'!C93,5)</f>
        <v>0</v>
      </c>
    </row>
    <row r="117" spans="1:2">
      <c r="A117" s="283" t="s">
        <v>2256</v>
      </c>
      <c r="B117" s="432">
        <f>ROUND('2.Outflows'!C94,5)</f>
        <v>0</v>
      </c>
    </row>
    <row r="118" spans="1:2">
      <c r="A118" s="283" t="s">
        <v>2257</v>
      </c>
      <c r="B118" s="432">
        <f>ROUND('2.Outflows'!E9,5)</f>
        <v>0</v>
      </c>
    </row>
    <row r="119" spans="1:2">
      <c r="A119" s="283" t="s">
        <v>2258</v>
      </c>
      <c r="B119" s="432">
        <f>ROUND('2.Outflows'!E11,5)</f>
        <v>0</v>
      </c>
    </row>
    <row r="120" spans="1:2">
      <c r="A120" s="283" t="s">
        <v>2259</v>
      </c>
      <c r="B120" s="432">
        <f>ROUND('2.Outflows'!E12,5)</f>
        <v>0</v>
      </c>
    </row>
    <row r="121" spans="1:2">
      <c r="A121" s="283" t="s">
        <v>2260</v>
      </c>
      <c r="B121" s="432">
        <f>ROUND('2.Outflows'!E13,5)</f>
        <v>0</v>
      </c>
    </row>
    <row r="122" spans="1:2">
      <c r="A122" s="283" t="s">
        <v>2261</v>
      </c>
      <c r="B122" s="432">
        <f>ROUND('2.Outflows'!E14,5)</f>
        <v>0</v>
      </c>
    </row>
    <row r="123" spans="1:2">
      <c r="A123" s="283" t="s">
        <v>2262</v>
      </c>
      <c r="B123" s="432">
        <f>ROUND('2.Outflows'!E15,5)</f>
        <v>0</v>
      </c>
    </row>
    <row r="124" spans="1:2">
      <c r="A124" s="283" t="s">
        <v>2263</v>
      </c>
      <c r="B124" s="432">
        <f>ROUND('2.Outflows'!E16,5)</f>
        <v>0</v>
      </c>
    </row>
    <row r="125" spans="1:2">
      <c r="A125" s="283" t="s">
        <v>2264</v>
      </c>
      <c r="B125" s="432">
        <f>ROUND('2.Outflows'!E18,5)</f>
        <v>0</v>
      </c>
    </row>
    <row r="126" spans="1:2">
      <c r="A126" s="283" t="s">
        <v>2265</v>
      </c>
      <c r="B126" s="432">
        <f>ROUND('2.Outflows'!E19,5)</f>
        <v>0</v>
      </c>
    </row>
    <row r="127" spans="1:2">
      <c r="A127" s="283" t="s">
        <v>2266</v>
      </c>
      <c r="B127" s="432">
        <f>ROUND('2.Outflows'!E20,5)</f>
        <v>0</v>
      </c>
    </row>
    <row r="128" spans="1:2">
      <c r="A128" s="283" t="s">
        <v>2267</v>
      </c>
      <c r="B128" s="432">
        <f>ROUND('2.Outflows'!E21,5)</f>
        <v>0</v>
      </c>
    </row>
    <row r="129" spans="1:2">
      <c r="A129" s="283" t="s">
        <v>2268</v>
      </c>
      <c r="B129" s="432">
        <f>ROUND('2.Outflows'!E22,5)</f>
        <v>0</v>
      </c>
    </row>
    <row r="130" spans="1:2">
      <c r="A130" s="283" t="s">
        <v>2269</v>
      </c>
      <c r="B130" s="432">
        <f>ROUND('2.Outflows'!E23,5)</f>
        <v>0</v>
      </c>
    </row>
    <row r="131" spans="1:2">
      <c r="A131" s="283" t="s">
        <v>2270</v>
      </c>
      <c r="B131" s="432">
        <f>ROUND('2.Outflows'!E24,5)</f>
        <v>0</v>
      </c>
    </row>
    <row r="132" spans="1:2">
      <c r="A132" s="283" t="s">
        <v>2271</v>
      </c>
      <c r="B132" s="432">
        <f>ROUND('2.Outflows'!E28,5)</f>
        <v>0</v>
      </c>
    </row>
    <row r="133" spans="1:2">
      <c r="A133" s="283" t="s">
        <v>2272</v>
      </c>
      <c r="B133" s="432">
        <f>ROUND('2.Outflows'!E29,5)</f>
        <v>0</v>
      </c>
    </row>
    <row r="134" spans="1:2">
      <c r="A134" s="283" t="s">
        <v>2273</v>
      </c>
      <c r="B134" s="432">
        <f>ROUND('2.Outflows'!E30,5)</f>
        <v>0</v>
      </c>
    </row>
    <row r="135" spans="1:2">
      <c r="A135" s="283" t="s">
        <v>2274</v>
      </c>
      <c r="B135" s="432">
        <f>ROUND('2.Outflows'!E31,5)</f>
        <v>0</v>
      </c>
    </row>
    <row r="136" spans="1:2">
      <c r="A136" s="283" t="s">
        <v>2275</v>
      </c>
      <c r="B136" s="432">
        <f>ROUND('2.Outflows'!E32,5)</f>
        <v>0</v>
      </c>
    </row>
    <row r="137" spans="1:2">
      <c r="A137" s="283" t="s">
        <v>2276</v>
      </c>
      <c r="B137" s="432">
        <f>ROUND('2.Outflows'!E33,5)</f>
        <v>0</v>
      </c>
    </row>
    <row r="138" spans="1:2">
      <c r="A138" s="283" t="s">
        <v>2277</v>
      </c>
      <c r="B138" s="432">
        <f>ROUND('2.Outflows'!E35,5)</f>
        <v>0</v>
      </c>
    </row>
    <row r="139" spans="1:2">
      <c r="A139" s="283" t="s">
        <v>2278</v>
      </c>
      <c r="B139" s="432">
        <f>ROUND('2.Outflows'!E36,5)</f>
        <v>0</v>
      </c>
    </row>
    <row r="140" spans="1:2">
      <c r="A140" s="283" t="s">
        <v>2279</v>
      </c>
      <c r="B140" s="432">
        <f>ROUND('2.Outflows'!E37,5)</f>
        <v>0</v>
      </c>
    </row>
    <row r="141" spans="1:2">
      <c r="A141" s="283" t="s">
        <v>2280</v>
      </c>
      <c r="B141" s="432">
        <f>ROUND('2.Outflows'!E38,5)</f>
        <v>0</v>
      </c>
    </row>
    <row r="142" spans="1:2">
      <c r="A142" s="283" t="s">
        <v>2281</v>
      </c>
      <c r="B142" s="432">
        <f>ROUND('2.Outflows'!E39,5)</f>
        <v>0</v>
      </c>
    </row>
    <row r="143" spans="1:2">
      <c r="A143" s="283" t="s">
        <v>2282</v>
      </c>
      <c r="B143" s="432">
        <f>ROUND('2.Outflows'!E40,5)</f>
        <v>0</v>
      </c>
    </row>
    <row r="144" spans="1:2">
      <c r="A144" s="283" t="s">
        <v>2283</v>
      </c>
      <c r="B144" s="432">
        <f>ROUND('2.Outflows'!E41,5)</f>
        <v>0</v>
      </c>
    </row>
    <row r="145" spans="1:2">
      <c r="A145" s="283" t="s">
        <v>2284</v>
      </c>
      <c r="B145" s="432">
        <f>ROUND('2.Outflows'!E43,5)</f>
        <v>0</v>
      </c>
    </row>
    <row r="146" spans="1:2">
      <c r="A146" s="283" t="s">
        <v>2285</v>
      </c>
      <c r="B146" s="432">
        <f>ROUND('2.Outflows'!E44,5)</f>
        <v>0</v>
      </c>
    </row>
    <row r="147" spans="1:2">
      <c r="A147" s="283" t="s">
        <v>2286</v>
      </c>
      <c r="B147" s="432">
        <f>ROUND('2.Outflows'!E46,5)</f>
        <v>0</v>
      </c>
    </row>
    <row r="148" spans="1:2">
      <c r="A148" s="283" t="s">
        <v>2287</v>
      </c>
      <c r="B148" s="432">
        <f>ROUND('2.Outflows'!E47,5)</f>
        <v>0</v>
      </c>
    </row>
    <row r="149" spans="1:2">
      <c r="A149" s="283" t="s">
        <v>2288</v>
      </c>
      <c r="B149" s="432">
        <f>ROUND('2.Outflows'!E48,5)</f>
        <v>0</v>
      </c>
    </row>
    <row r="150" spans="1:2">
      <c r="A150" s="283" t="s">
        <v>2289</v>
      </c>
      <c r="B150" s="432">
        <f>ROUND('2.Outflows'!E49,5)</f>
        <v>0</v>
      </c>
    </row>
    <row r="151" spans="1:2">
      <c r="A151" s="283" t="s">
        <v>2290</v>
      </c>
      <c r="B151" s="432">
        <f>ROUND('2.Outflows'!E51,5)</f>
        <v>0</v>
      </c>
    </row>
    <row r="152" spans="1:2">
      <c r="A152" s="283" t="s">
        <v>2291</v>
      </c>
      <c r="B152" s="432">
        <f>ROUND('2.Outflows'!E52,5)</f>
        <v>0</v>
      </c>
    </row>
    <row r="153" spans="1:2">
      <c r="A153" s="283" t="s">
        <v>2292</v>
      </c>
      <c r="B153" s="432">
        <f>ROUND('2.Outflows'!E53,5)</f>
        <v>0</v>
      </c>
    </row>
    <row r="154" spans="1:2">
      <c r="A154" s="283" t="s">
        <v>2293</v>
      </c>
      <c r="B154" s="432">
        <f>ROUND('2.Outflows'!E54,5)</f>
        <v>0</v>
      </c>
    </row>
    <row r="155" spans="1:2">
      <c r="A155" s="283" t="s">
        <v>2294</v>
      </c>
      <c r="B155" s="432">
        <f>ROUND('2.Outflows'!E55,5)</f>
        <v>0</v>
      </c>
    </row>
    <row r="156" spans="1:2">
      <c r="A156" s="283" t="s">
        <v>2295</v>
      </c>
      <c r="B156" s="432">
        <f>ROUND('2.Outflows'!E56,5)</f>
        <v>0</v>
      </c>
    </row>
    <row r="157" spans="1:2">
      <c r="A157" s="283" t="s">
        <v>2296</v>
      </c>
      <c r="B157" s="432">
        <f>ROUND('2.Outflows'!E57,5)</f>
        <v>0</v>
      </c>
    </row>
    <row r="158" spans="1:2">
      <c r="A158" s="283" t="s">
        <v>2297</v>
      </c>
      <c r="B158" s="432">
        <f>ROUND('2.Outflows'!E59,5)</f>
        <v>0</v>
      </c>
    </row>
    <row r="159" spans="1:2">
      <c r="A159" s="283" t="s">
        <v>2298</v>
      </c>
      <c r="B159" s="432">
        <f>ROUND('2.Outflows'!E60,5)</f>
        <v>0</v>
      </c>
    </row>
    <row r="160" spans="1:2">
      <c r="A160" s="283" t="s">
        <v>2299</v>
      </c>
      <c r="B160" s="432">
        <f>ROUND('2.Outflows'!E61,5)</f>
        <v>0</v>
      </c>
    </row>
    <row r="161" spans="1:2">
      <c r="A161" s="283" t="s">
        <v>2300</v>
      </c>
      <c r="B161" s="432">
        <f>ROUND('2.Outflows'!E62,5)</f>
        <v>0</v>
      </c>
    </row>
    <row r="162" spans="1:2">
      <c r="A162" s="283" t="s">
        <v>2301</v>
      </c>
      <c r="B162" s="432">
        <f>ROUND('2.Outflows'!E63,5)</f>
        <v>0</v>
      </c>
    </row>
    <row r="163" spans="1:2">
      <c r="A163" s="283" t="s">
        <v>2302</v>
      </c>
      <c r="B163" s="432">
        <f>ROUND('2.Outflows'!E64,5)</f>
        <v>0</v>
      </c>
    </row>
    <row r="164" spans="1:2">
      <c r="A164" s="283" t="s">
        <v>2303</v>
      </c>
      <c r="B164" s="432">
        <f>ROUND('2.Outflows'!E65,5)</f>
        <v>0</v>
      </c>
    </row>
    <row r="165" spans="1:2">
      <c r="A165" s="283" t="s">
        <v>2304</v>
      </c>
      <c r="B165" s="432">
        <f>ROUND('2.Outflows'!E66,5)</f>
        <v>0</v>
      </c>
    </row>
    <row r="166" spans="1:2">
      <c r="A166" s="283" t="s">
        <v>2305</v>
      </c>
      <c r="B166" s="432">
        <f>ROUND('2.Outflows'!E67,5)</f>
        <v>0</v>
      </c>
    </row>
    <row r="167" spans="1:2">
      <c r="A167" s="283" t="s">
        <v>2306</v>
      </c>
      <c r="B167" s="432">
        <f>ROUND('2.Outflows'!E68,5)</f>
        <v>0</v>
      </c>
    </row>
    <row r="168" spans="1:2">
      <c r="A168" s="283" t="s">
        <v>2307</v>
      </c>
      <c r="B168" s="432">
        <f>ROUND('2.Outflows'!E70,5)</f>
        <v>0</v>
      </c>
    </row>
    <row r="169" spans="1:2">
      <c r="A169" s="283" t="s">
        <v>2308</v>
      </c>
      <c r="B169" s="432">
        <f>ROUND('2.Outflows'!E71,5)</f>
        <v>0</v>
      </c>
    </row>
    <row r="170" spans="1:2">
      <c r="A170" s="283" t="s">
        <v>2309</v>
      </c>
      <c r="B170" s="432">
        <f>ROUND('2.Outflows'!E72,5)</f>
        <v>0</v>
      </c>
    </row>
    <row r="171" spans="1:2">
      <c r="A171" s="283" t="s">
        <v>2310</v>
      </c>
      <c r="B171" s="432">
        <f>ROUND('2.Outflows'!E73,5)</f>
        <v>0</v>
      </c>
    </row>
    <row r="172" spans="1:2">
      <c r="A172" s="283" t="s">
        <v>2311</v>
      </c>
      <c r="B172" s="432">
        <f>ROUND('2.Outflows'!E74,5)</f>
        <v>0</v>
      </c>
    </row>
    <row r="173" spans="1:2">
      <c r="A173" s="283" t="s">
        <v>2312</v>
      </c>
      <c r="B173" s="432">
        <f>ROUND('2.Outflows'!E75,5)</f>
        <v>0</v>
      </c>
    </row>
    <row r="174" spans="1:2">
      <c r="A174" s="283" t="s">
        <v>2313</v>
      </c>
      <c r="B174" s="432">
        <f>ROUND('2.Outflows'!E76,5)</f>
        <v>0</v>
      </c>
    </row>
    <row r="175" spans="1:2">
      <c r="A175" s="283" t="s">
        <v>2314</v>
      </c>
      <c r="B175" s="432">
        <f>ROUND('2.Outflows'!E77,5)</f>
        <v>0</v>
      </c>
    </row>
    <row r="176" spans="1:2">
      <c r="A176" s="283" t="s">
        <v>2315</v>
      </c>
      <c r="B176" s="432">
        <f>ROUND('2.Outflows'!E79,5)</f>
        <v>0</v>
      </c>
    </row>
    <row r="177" spans="1:2">
      <c r="A177" s="283" t="s">
        <v>2316</v>
      </c>
      <c r="B177" s="432">
        <f>ROUND('2.Outflows'!E81,5)</f>
        <v>0</v>
      </c>
    </row>
    <row r="178" spans="1:2">
      <c r="A178" s="283" t="s">
        <v>2317</v>
      </c>
      <c r="B178" s="432">
        <f>ROUND('2.Outflows'!E83,5)</f>
        <v>0</v>
      </c>
    </row>
    <row r="179" spans="1:2">
      <c r="A179" s="283" t="s">
        <v>2318</v>
      </c>
      <c r="B179" s="432">
        <f>ROUND('2.Outflows'!E84,5)</f>
        <v>0</v>
      </c>
    </row>
    <row r="180" spans="1:2">
      <c r="A180" s="283" t="s">
        <v>2319</v>
      </c>
      <c r="B180" s="432">
        <f>ROUND('2.Outflows'!E86,5)</f>
        <v>0</v>
      </c>
    </row>
    <row r="181" spans="1:2">
      <c r="A181" s="283" t="s">
        <v>2320</v>
      </c>
      <c r="B181" s="432">
        <f>ROUND('2.Outflows'!E87,5)</f>
        <v>0</v>
      </c>
    </row>
    <row r="182" spans="1:2">
      <c r="A182" s="283" t="s">
        <v>2321</v>
      </c>
      <c r="B182" s="432">
        <f>ROUND('2.Outflows'!E88,5)</f>
        <v>0</v>
      </c>
    </row>
    <row r="183" spans="1:2">
      <c r="A183" s="283" t="s">
        <v>2322</v>
      </c>
      <c r="B183" s="432">
        <f>ROUND('2.Outflows'!E89,5)</f>
        <v>0</v>
      </c>
    </row>
    <row r="184" spans="1:2">
      <c r="A184" s="283" t="s">
        <v>2323</v>
      </c>
      <c r="B184" s="432">
        <f>ROUND('2.Outflows'!E90,5)</f>
        <v>0</v>
      </c>
    </row>
    <row r="185" spans="1:2">
      <c r="A185" s="283" t="s">
        <v>2324</v>
      </c>
      <c r="B185" s="432">
        <f>ROUND('2.Outflows'!E91,5)</f>
        <v>0</v>
      </c>
    </row>
    <row r="186" spans="1:2">
      <c r="A186" s="283" t="s">
        <v>2325</v>
      </c>
      <c r="B186" s="432">
        <f>ROUND('2.Outflows'!E93,5)</f>
        <v>0</v>
      </c>
    </row>
    <row r="187" spans="1:2">
      <c r="A187" s="283" t="s">
        <v>2326</v>
      </c>
      <c r="B187" s="432">
        <f>ROUND('2.Outflows'!E94,5)</f>
        <v>0</v>
      </c>
    </row>
    <row r="188" spans="1:2">
      <c r="A188" s="283" t="s">
        <v>2327</v>
      </c>
      <c r="B188" s="432">
        <f>ROUND('3.Inflows'!C10,5)</f>
        <v>0</v>
      </c>
    </row>
    <row r="189" spans="1:2">
      <c r="A189" s="283" t="s">
        <v>2328</v>
      </c>
      <c r="B189" s="432">
        <f>ROUND('3.Inflows'!C11,5)</f>
        <v>0</v>
      </c>
    </row>
    <row r="190" spans="1:2">
      <c r="A190" s="283" t="s">
        <v>2329</v>
      </c>
      <c r="B190" s="432">
        <f>ROUND('3.Inflows'!C12,5)</f>
        <v>0</v>
      </c>
    </row>
    <row r="191" spans="1:2">
      <c r="A191" s="283" t="s">
        <v>2330</v>
      </c>
      <c r="B191" s="432">
        <f>ROUND('3.Inflows'!C13,5)</f>
        <v>0</v>
      </c>
    </row>
    <row r="192" spans="1:2">
      <c r="A192" s="283" t="s">
        <v>2331</v>
      </c>
      <c r="B192" s="432">
        <f>ROUND('3.Inflows'!C14,5)</f>
        <v>0</v>
      </c>
    </row>
    <row r="193" spans="1:10">
      <c r="A193" s="283" t="s">
        <v>2332</v>
      </c>
      <c r="B193" s="432">
        <f>ROUND('3.Inflows'!C15,5)</f>
        <v>0</v>
      </c>
    </row>
    <row r="194" spans="1:10">
      <c r="A194" s="283" t="s">
        <v>2341</v>
      </c>
      <c r="B194" s="432">
        <f>ROUND('3.Inflows'!C16,5)</f>
        <v>0</v>
      </c>
    </row>
    <row r="195" spans="1:10">
      <c r="A195" s="283" t="s">
        <v>2333</v>
      </c>
      <c r="B195" s="432">
        <f>ROUND('3.Inflows'!C18,5)</f>
        <v>0</v>
      </c>
    </row>
    <row r="196" spans="1:10">
      <c r="A196" s="283" t="s">
        <v>2987</v>
      </c>
      <c r="B196" s="432">
        <f>ROUND('3.Inflows'!C19,5)</f>
        <v>0</v>
      </c>
    </row>
    <row r="197" spans="1:10">
      <c r="A197" s="283" t="s">
        <v>2334</v>
      </c>
      <c r="B197" s="432">
        <f>ROUND('3.Inflows'!C21,5)</f>
        <v>0</v>
      </c>
    </row>
    <row r="198" spans="1:10">
      <c r="A198" s="283" t="s">
        <v>2335</v>
      </c>
      <c r="B198" s="432">
        <f>ROUND('3.Inflows'!C22,5)</f>
        <v>0</v>
      </c>
    </row>
    <row r="199" spans="1:10">
      <c r="A199" s="283" t="s">
        <v>2336</v>
      </c>
      <c r="B199" s="432">
        <f>ROUND('3.Inflows'!C23,5)</f>
        <v>0</v>
      </c>
    </row>
    <row r="200" spans="1:10">
      <c r="A200" s="283" t="s">
        <v>2337</v>
      </c>
      <c r="B200" s="432">
        <f>ROUND('3.Inflows'!C24,5)</f>
        <v>0</v>
      </c>
    </row>
    <row r="201" spans="1:10">
      <c r="A201" s="283" t="s">
        <v>2338</v>
      </c>
      <c r="B201" s="432">
        <f>ROUND('3.Inflows'!C25,5)</f>
        <v>0</v>
      </c>
    </row>
    <row r="202" spans="1:10">
      <c r="A202" s="283" t="s">
        <v>2339</v>
      </c>
      <c r="B202" s="432">
        <f>ROUND('3.Inflows'!C26,5)</f>
        <v>0</v>
      </c>
    </row>
    <row r="203" spans="1:10">
      <c r="A203" s="283" t="s">
        <v>2340</v>
      </c>
      <c r="B203" s="432">
        <f>ROUND('3.Inflows'!C27,5)</f>
        <v>0</v>
      </c>
    </row>
    <row r="204" spans="1:10">
      <c r="A204" s="283" t="s">
        <v>2342</v>
      </c>
      <c r="B204" s="432">
        <f>ROUND('3.Inflows'!C29,5)</f>
        <v>0</v>
      </c>
      <c r="J204" t="s">
        <v>9</v>
      </c>
    </row>
    <row r="205" spans="1:10">
      <c r="A205" s="283" t="s">
        <v>2343</v>
      </c>
      <c r="B205" s="432">
        <f>ROUND('3.Inflows'!C30,5)</f>
        <v>0</v>
      </c>
    </row>
    <row r="206" spans="1:10">
      <c r="A206" s="283" t="s">
        <v>2344</v>
      </c>
      <c r="B206" s="432">
        <f>ROUND('3.Inflows'!C31,5)</f>
        <v>0</v>
      </c>
    </row>
    <row r="207" spans="1:10">
      <c r="A207" s="283" t="s">
        <v>2345</v>
      </c>
      <c r="B207" s="432">
        <f>ROUND('3.Inflows'!C32,5)</f>
        <v>0</v>
      </c>
    </row>
    <row r="208" spans="1:10">
      <c r="A208" s="283" t="s">
        <v>2346</v>
      </c>
      <c r="B208" s="432">
        <f>ROUND('3.Inflows'!E10,5)</f>
        <v>0</v>
      </c>
    </row>
    <row r="209" spans="1:2">
      <c r="A209" s="283" t="s">
        <v>2347</v>
      </c>
      <c r="B209" s="432">
        <f>ROUND('3.Inflows'!E11,5)</f>
        <v>0</v>
      </c>
    </row>
    <row r="210" spans="1:2">
      <c r="A210" s="283" t="s">
        <v>2348</v>
      </c>
      <c r="B210" s="432">
        <f>ROUND('3.Inflows'!E12,5)</f>
        <v>0</v>
      </c>
    </row>
    <row r="211" spans="1:2">
      <c r="A211" s="283" t="s">
        <v>2349</v>
      </c>
      <c r="B211" s="432">
        <f>ROUND('3.Inflows'!E13,5)</f>
        <v>0</v>
      </c>
    </row>
    <row r="212" spans="1:2">
      <c r="A212" s="283" t="s">
        <v>2350</v>
      </c>
      <c r="B212" s="432">
        <f>ROUND('3.Inflows'!E14,5)</f>
        <v>0</v>
      </c>
    </row>
    <row r="213" spans="1:2">
      <c r="A213" s="283" t="s">
        <v>2351</v>
      </c>
      <c r="B213" s="432">
        <f>ROUND('3.Inflows'!E15,5)</f>
        <v>0</v>
      </c>
    </row>
    <row r="214" spans="1:2">
      <c r="A214" s="283" t="s">
        <v>2352</v>
      </c>
      <c r="B214" s="432">
        <f>ROUND('3.Inflows'!E16,5)</f>
        <v>0</v>
      </c>
    </row>
    <row r="215" spans="1:2">
      <c r="A215" s="283" t="s">
        <v>2353</v>
      </c>
      <c r="B215" s="432">
        <f>ROUND('3.Inflows'!E18,5)</f>
        <v>0</v>
      </c>
    </row>
    <row r="216" spans="1:2">
      <c r="A216" s="283" t="s">
        <v>2988</v>
      </c>
      <c r="B216" s="432">
        <f>ROUND('3.Inflows'!E19,5)</f>
        <v>0</v>
      </c>
    </row>
    <row r="217" spans="1:2">
      <c r="A217" s="283" t="s">
        <v>2354</v>
      </c>
      <c r="B217" s="432">
        <f>ROUND('3.Inflows'!E21,5)</f>
        <v>0</v>
      </c>
    </row>
    <row r="218" spans="1:2">
      <c r="A218" s="283" t="s">
        <v>2355</v>
      </c>
      <c r="B218" s="432">
        <f>ROUND('3.Inflows'!E22,5)</f>
        <v>0</v>
      </c>
    </row>
    <row r="219" spans="1:2">
      <c r="A219" s="283" t="s">
        <v>2356</v>
      </c>
      <c r="B219" s="432">
        <f>ROUND('3.Inflows'!E23,5)</f>
        <v>0</v>
      </c>
    </row>
    <row r="220" spans="1:2">
      <c r="A220" s="283" t="s">
        <v>2357</v>
      </c>
      <c r="B220" s="432">
        <f>ROUND('3.Inflows'!E24,5)</f>
        <v>0</v>
      </c>
    </row>
    <row r="221" spans="1:2">
      <c r="A221" s="283" t="s">
        <v>2358</v>
      </c>
      <c r="B221" s="432">
        <f>ROUND('3.Inflows'!E25,5)</f>
        <v>0</v>
      </c>
    </row>
    <row r="222" spans="1:2">
      <c r="A222" s="283" t="s">
        <v>2359</v>
      </c>
      <c r="B222" s="432">
        <f>ROUND('3.Inflows'!E26,5)</f>
        <v>0</v>
      </c>
    </row>
    <row r="223" spans="1:2">
      <c r="A223" s="283" t="s">
        <v>2360</v>
      </c>
      <c r="B223" s="432">
        <f>ROUND('3.Inflows'!E27,5)</f>
        <v>0</v>
      </c>
    </row>
    <row r="224" spans="1:2">
      <c r="A224" s="283" t="s">
        <v>2361</v>
      </c>
      <c r="B224" s="432">
        <f>ROUND('3.Inflows'!E29,5)</f>
        <v>0</v>
      </c>
    </row>
    <row r="225" spans="1:2">
      <c r="A225" s="283" t="s">
        <v>2362</v>
      </c>
      <c r="B225" s="432">
        <f>ROUND('3.Inflows'!E30,5)</f>
        <v>0</v>
      </c>
    </row>
    <row r="226" spans="1:2">
      <c r="A226" s="283" t="s">
        <v>2363</v>
      </c>
      <c r="B226" s="432">
        <f>ROUND('3.Inflows'!E31,5)</f>
        <v>0</v>
      </c>
    </row>
    <row r="227" spans="1:2">
      <c r="A227" s="283" t="s">
        <v>2364</v>
      </c>
      <c r="B227" s="432">
        <f>ROUND('3.Inflows'!E32,5)</f>
        <v>0</v>
      </c>
    </row>
    <row r="228" spans="1:2">
      <c r="A228" s="283" t="s">
        <v>2365</v>
      </c>
      <c r="B228" s="432">
        <f>ROUND('4.LCR calculation'!C8,5)</f>
        <v>0</v>
      </c>
    </row>
    <row r="229" spans="1:2">
      <c r="A229" s="283" t="s">
        <v>2366</v>
      </c>
      <c r="B229" s="432">
        <f>ROUND('4.LCR calculation'!C9,5)</f>
        <v>0</v>
      </c>
    </row>
    <row r="230" spans="1:2">
      <c r="A230" s="283" t="s">
        <v>2367</v>
      </c>
      <c r="B230" s="432">
        <f>ROUND('4.LCR calculation'!C10,5)</f>
        <v>0</v>
      </c>
    </row>
    <row r="231" spans="1:2">
      <c r="A231" s="283" t="s">
        <v>2368</v>
      </c>
      <c r="B231" s="432">
        <f>ROUND('4.LCR calculation'!C11,5)</f>
        <v>0</v>
      </c>
    </row>
    <row r="232" spans="1:2">
      <c r="A232" s="283" t="s">
        <v>2369</v>
      </c>
      <c r="B232" s="432">
        <f>ROUND('4.LCR calculation'!C12,5)</f>
        <v>0</v>
      </c>
    </row>
    <row r="233" spans="1:2">
      <c r="A233" s="283" t="s">
        <v>2370</v>
      </c>
      <c r="B233" s="432">
        <f>ROUND('4.LCR calculation'!C13,5)</f>
        <v>0</v>
      </c>
    </row>
    <row r="234" spans="1:2">
      <c r="A234" s="283" t="s">
        <v>2371</v>
      </c>
      <c r="B234" s="432">
        <f>ROUND('4.LCR calculation'!C14,5)</f>
        <v>0</v>
      </c>
    </row>
    <row r="235" spans="1:2">
      <c r="A235" s="283" t="s">
        <v>2372</v>
      </c>
      <c r="B235" s="432">
        <f>ROUND('4.LCR calculation'!C16,5)</f>
        <v>0</v>
      </c>
    </row>
    <row r="236" spans="1:2">
      <c r="A236" s="283" t="s">
        <v>2373</v>
      </c>
      <c r="B236" s="432">
        <f>ROUND('4.LCR calculation'!C17,5)</f>
        <v>0</v>
      </c>
    </row>
    <row r="237" spans="1:2">
      <c r="A237" s="283" t="s">
        <v>2374</v>
      </c>
      <c r="B237" s="432">
        <f>ROUND('4.LCR calculation'!C18,5)</f>
        <v>0</v>
      </c>
    </row>
    <row r="238" spans="1:2">
      <c r="A238" s="283" t="s">
        <v>2375</v>
      </c>
      <c r="B238" s="432">
        <f>ROUND('4.LCR calculation'!C19,5)</f>
        <v>0</v>
      </c>
    </row>
    <row r="239" spans="1:2">
      <c r="A239" s="283" t="s">
        <v>2376</v>
      </c>
      <c r="B239" s="432">
        <f>ROUND('4.LCR calculation'!C20,5)</f>
        <v>0</v>
      </c>
    </row>
    <row r="240" spans="1:2">
      <c r="A240" s="283" t="s">
        <v>2377</v>
      </c>
      <c r="B240" s="432">
        <f>ROUND('4.LCR calculation'!C21,5)</f>
        <v>0</v>
      </c>
    </row>
    <row r="241" spans="1:2">
      <c r="A241" s="283" t="s">
        <v>2378</v>
      </c>
      <c r="B241" s="432">
        <f>ROUND('4.LCR calculation'!C22,5)</f>
        <v>0</v>
      </c>
    </row>
    <row r="242" spans="1:2">
      <c r="A242" s="283" t="s">
        <v>2379</v>
      </c>
      <c r="B242" s="432">
        <f>ROUND('4.LCR calculation'!C23,5)</f>
        <v>0</v>
      </c>
    </row>
    <row r="243" spans="1:2">
      <c r="A243" s="283" t="s">
        <v>2380</v>
      </c>
      <c r="B243" s="432">
        <f>ROUND('4.LCR calculation'!C24,5)</f>
        <v>0</v>
      </c>
    </row>
    <row r="244" spans="1:2">
      <c r="A244" s="283" t="s">
        <v>2381</v>
      </c>
      <c r="B244" s="432">
        <f>ROUND('4.LCR calculation'!C26,5)</f>
        <v>0</v>
      </c>
    </row>
    <row r="245" spans="1:2">
      <c r="A245" s="283" t="s">
        <v>2382</v>
      </c>
      <c r="B245" s="432">
        <f>ROUND('4.LCR calculation'!C27,5)</f>
        <v>0</v>
      </c>
    </row>
    <row r="246" spans="1:2">
      <c r="A246" s="283" t="s">
        <v>2383</v>
      </c>
      <c r="B246" s="432">
        <f>ROUND('4.LCR calculation'!C28,5)</f>
        <v>0</v>
      </c>
    </row>
    <row r="247" spans="1:2">
      <c r="A247" s="283" t="s">
        <v>2384</v>
      </c>
      <c r="B247" s="432">
        <f>ROUND('4.LCR calculation'!C29,5)</f>
        <v>0</v>
      </c>
    </row>
    <row r="248" spans="1:2">
      <c r="A248" s="283" t="s">
        <v>2385</v>
      </c>
      <c r="B248" s="432">
        <f>ROUND('4.LCR calculation'!C30,5)</f>
        <v>0</v>
      </c>
    </row>
    <row r="249" spans="1:2">
      <c r="A249" s="283" t="s">
        <v>2386</v>
      </c>
      <c r="B249" s="432">
        <f>ROUND('4.LCR calculation'!C31,5)</f>
        <v>0</v>
      </c>
    </row>
    <row r="250" spans="1:2">
      <c r="A250" s="283" t="s">
        <v>2387</v>
      </c>
      <c r="B250" s="432">
        <f>ROUND('4.LCR calculation'!C33,5)</f>
        <v>0</v>
      </c>
    </row>
    <row r="251" spans="1:2">
      <c r="A251" s="285" t="s">
        <v>2390</v>
      </c>
      <c r="B251" s="432">
        <f>ROUND('5.HQLA-TTD'!C10,5)</f>
        <v>0</v>
      </c>
    </row>
    <row r="252" spans="1:2">
      <c r="A252" t="s">
        <v>2391</v>
      </c>
      <c r="B252" s="432">
        <f>ROUND('5.HQLA-TTD'!C11,5)</f>
        <v>0</v>
      </c>
    </row>
    <row r="253" spans="1:2">
      <c r="A253" t="s">
        <v>2392</v>
      </c>
      <c r="B253" s="432">
        <f>ROUND('5.HQLA-TTD'!C12,5)</f>
        <v>0</v>
      </c>
    </row>
    <row r="254" spans="1:2">
      <c r="A254" t="s">
        <v>2393</v>
      </c>
      <c r="B254" s="432">
        <f>ROUND('5.HQLA-TTD'!C13,5)</f>
        <v>0</v>
      </c>
    </row>
    <row r="255" spans="1:2">
      <c r="A255" t="s">
        <v>2394</v>
      </c>
      <c r="B255" s="432">
        <f>ROUND('5.HQLA-TTD'!C15,5)</f>
        <v>0</v>
      </c>
    </row>
    <row r="256" spans="1:2">
      <c r="A256" t="s">
        <v>2395</v>
      </c>
      <c r="B256" s="432">
        <f>ROUND('5.HQLA-TTD'!C16,5)</f>
        <v>0</v>
      </c>
    </row>
    <row r="257" spans="1:2">
      <c r="A257" t="s">
        <v>2396</v>
      </c>
      <c r="B257" s="432">
        <f>ROUND('5.HQLA-TTD'!C17,5)</f>
        <v>0</v>
      </c>
    </row>
    <row r="258" spans="1:2">
      <c r="A258" t="s">
        <v>2397</v>
      </c>
      <c r="B258" s="432">
        <f>ROUND('5.HQLA-TTD'!C18,5)</f>
        <v>0</v>
      </c>
    </row>
    <row r="259" spans="1:2">
      <c r="A259" t="s">
        <v>2398</v>
      </c>
      <c r="B259" s="432">
        <f>ROUND('5.HQLA-TTD'!C20,5)</f>
        <v>0</v>
      </c>
    </row>
    <row r="260" spans="1:2">
      <c r="A260" t="s">
        <v>2399</v>
      </c>
      <c r="B260" s="432">
        <f>ROUND('5.HQLA-TTD'!C21,5)</f>
        <v>0</v>
      </c>
    </row>
    <row r="261" spans="1:2">
      <c r="A261" t="s">
        <v>2400</v>
      </c>
      <c r="B261" s="432">
        <f>ROUND('5.HQLA-TTD'!C22,5)</f>
        <v>0</v>
      </c>
    </row>
    <row r="262" spans="1:2">
      <c r="A262" t="s">
        <v>2401</v>
      </c>
      <c r="B262" s="432">
        <f>ROUND('5.HQLA-TTD'!C25,5)</f>
        <v>0</v>
      </c>
    </row>
    <row r="263" spans="1:2">
      <c r="A263" t="s">
        <v>2402</v>
      </c>
      <c r="B263" s="432">
        <f>ROUND('5.HQLA-TTD'!C26,5)</f>
        <v>0</v>
      </c>
    </row>
    <row r="264" spans="1:2">
      <c r="A264" t="s">
        <v>2403</v>
      </c>
      <c r="B264" s="432">
        <f>ROUND('5.HQLA-TTD'!C27,5)</f>
        <v>0</v>
      </c>
    </row>
    <row r="265" spans="1:2">
      <c r="A265" t="s">
        <v>2404</v>
      </c>
      <c r="B265" s="432">
        <f>ROUND('5.HQLA-TTD'!C28,5)</f>
        <v>0</v>
      </c>
    </row>
    <row r="266" spans="1:2">
      <c r="A266" t="s">
        <v>2405</v>
      </c>
      <c r="B266" s="432">
        <f>ROUND('5.HQLA-TTD'!C29,5)</f>
        <v>0</v>
      </c>
    </row>
    <row r="267" spans="1:2">
      <c r="A267" t="s">
        <v>2406</v>
      </c>
      <c r="B267" s="432">
        <f>ROUND('5.HQLA-TTD'!C30,5)</f>
        <v>0</v>
      </c>
    </row>
    <row r="268" spans="1:2">
      <c r="A268" t="s">
        <v>2407</v>
      </c>
      <c r="B268" s="432">
        <f>ROUND('5.HQLA-TTD'!C32,5)</f>
        <v>0</v>
      </c>
    </row>
    <row r="269" spans="1:2">
      <c r="A269" t="s">
        <v>2408</v>
      </c>
      <c r="B269" s="432">
        <f>ROUND('5.HQLA-TTD'!C33,5)</f>
        <v>0</v>
      </c>
    </row>
    <row r="270" spans="1:2">
      <c r="A270" t="s">
        <v>2409</v>
      </c>
      <c r="B270" s="432">
        <f>ROUND('5.HQLA-TTD'!C34,5)</f>
        <v>0</v>
      </c>
    </row>
    <row r="271" spans="1:2">
      <c r="A271" t="s">
        <v>2410</v>
      </c>
      <c r="B271" s="432">
        <f>ROUND('5.HQLA-TTD'!E10,5)</f>
        <v>0</v>
      </c>
    </row>
    <row r="272" spans="1:2">
      <c r="A272" t="s">
        <v>2411</v>
      </c>
      <c r="B272" s="432">
        <f>ROUND('5.HQLA-TTD'!E11,5)</f>
        <v>0</v>
      </c>
    </row>
    <row r="273" spans="1:2">
      <c r="A273" t="s">
        <v>2412</v>
      </c>
      <c r="B273" s="432">
        <f>ROUND('5.HQLA-TTD'!E12,5)</f>
        <v>0</v>
      </c>
    </row>
    <row r="274" spans="1:2">
      <c r="A274" t="s">
        <v>2413</v>
      </c>
      <c r="B274" s="432">
        <f>ROUND('5.HQLA-TTD'!E13,5)</f>
        <v>0</v>
      </c>
    </row>
    <row r="275" spans="1:2">
      <c r="A275" t="s">
        <v>2414</v>
      </c>
      <c r="B275" s="432">
        <f>ROUND('5.HQLA-TTD'!E15,5)</f>
        <v>0</v>
      </c>
    </row>
    <row r="276" spans="1:2">
      <c r="A276" t="s">
        <v>2415</v>
      </c>
      <c r="B276" s="432">
        <f>ROUND('5.HQLA-TTD'!E16,5)</f>
        <v>0</v>
      </c>
    </row>
    <row r="277" spans="1:2">
      <c r="A277" t="s">
        <v>2416</v>
      </c>
      <c r="B277" s="432">
        <f>ROUND('5.HQLA-TTD'!E17,5)</f>
        <v>0</v>
      </c>
    </row>
    <row r="278" spans="1:2">
      <c r="A278" t="s">
        <v>2417</v>
      </c>
      <c r="B278" s="432">
        <f>ROUND('5.HQLA-TTD'!E18,5)</f>
        <v>0</v>
      </c>
    </row>
    <row r="279" spans="1:2">
      <c r="A279" t="s">
        <v>2418</v>
      </c>
      <c r="B279" s="432">
        <f>ROUND('5.HQLA-TTD'!E20,5)</f>
        <v>0</v>
      </c>
    </row>
    <row r="280" spans="1:2">
      <c r="A280" t="s">
        <v>2419</v>
      </c>
      <c r="B280" s="432">
        <f>ROUND('5.HQLA-TTD'!E21,5)</f>
        <v>0</v>
      </c>
    </row>
    <row r="281" spans="1:2">
      <c r="A281" t="s">
        <v>2420</v>
      </c>
      <c r="B281" s="432">
        <f>ROUND('5.HQLA-TTD'!E22,5)</f>
        <v>0</v>
      </c>
    </row>
    <row r="282" spans="1:2">
      <c r="A282" t="s">
        <v>2421</v>
      </c>
      <c r="B282" s="432">
        <f>ROUND('5.HQLA-TTD'!E25,5)</f>
        <v>0</v>
      </c>
    </row>
    <row r="283" spans="1:2">
      <c r="A283" t="s">
        <v>2422</v>
      </c>
      <c r="B283" s="432">
        <f>ROUND('5.HQLA-TTD'!E26,5)</f>
        <v>0</v>
      </c>
    </row>
    <row r="284" spans="1:2">
      <c r="A284" t="s">
        <v>2423</v>
      </c>
      <c r="B284" s="432">
        <f>ROUND('5.HQLA-TTD'!E27,5)</f>
        <v>0</v>
      </c>
    </row>
    <row r="285" spans="1:2">
      <c r="A285" t="s">
        <v>2424</v>
      </c>
      <c r="B285" s="432">
        <f>ROUND('5.HQLA-TTD'!E28,5)</f>
        <v>0</v>
      </c>
    </row>
    <row r="286" spans="1:2">
      <c r="A286" t="s">
        <v>2425</v>
      </c>
      <c r="B286" s="432">
        <f>ROUND('5.HQLA-TTD'!E29,5)</f>
        <v>0</v>
      </c>
    </row>
    <row r="287" spans="1:2">
      <c r="A287" t="s">
        <v>2426</v>
      </c>
      <c r="B287" s="432">
        <f>ROUND('5.HQLA-TTD'!E30,5)</f>
        <v>0</v>
      </c>
    </row>
    <row r="288" spans="1:2">
      <c r="A288" t="s">
        <v>2427</v>
      </c>
      <c r="B288" s="432">
        <f>ROUND('5.HQLA-TTD'!E32,5)</f>
        <v>0</v>
      </c>
    </row>
    <row r="289" spans="1:2">
      <c r="A289" t="s">
        <v>2428</v>
      </c>
      <c r="B289" s="432">
        <f>ROUND('5.HQLA-TTD'!E33,5)</f>
        <v>0</v>
      </c>
    </row>
    <row r="290" spans="1:2">
      <c r="A290" t="s">
        <v>2429</v>
      </c>
      <c r="B290" s="432">
        <f>ROUND('5.HQLA-TTD'!E34,5)</f>
        <v>0</v>
      </c>
    </row>
    <row r="291" spans="1:2">
      <c r="A291" t="s">
        <v>2430</v>
      </c>
      <c r="B291" s="432">
        <f>ROUND('5.HQLA-TTD'!E36,5)</f>
        <v>0</v>
      </c>
    </row>
    <row r="292" spans="1:2">
      <c r="A292" t="s">
        <v>2431</v>
      </c>
      <c r="B292" s="432">
        <f>ROUND('5.HQLA-TTD'!E37,5)</f>
        <v>0</v>
      </c>
    </row>
    <row r="293" spans="1:2">
      <c r="A293" t="s">
        <v>2432</v>
      </c>
      <c r="B293" s="432">
        <f>ROUND('5.HQLA-TTD'!E38,5)</f>
        <v>0</v>
      </c>
    </row>
    <row r="294" spans="1:2">
      <c r="A294" t="s">
        <v>2433</v>
      </c>
      <c r="B294" s="432">
        <f>ROUND('6.Outflows-TTD'!C9,5)</f>
        <v>0</v>
      </c>
    </row>
    <row r="295" spans="1:2">
      <c r="A295" t="s">
        <v>2434</v>
      </c>
      <c r="B295" s="432">
        <f>ROUND('6.Outflows-TTD'!C11,5)</f>
        <v>0</v>
      </c>
    </row>
    <row r="296" spans="1:2">
      <c r="A296" t="s">
        <v>2435</v>
      </c>
      <c r="B296" s="432">
        <f>ROUND('6.Outflows-TTD'!C12,5)</f>
        <v>0</v>
      </c>
    </row>
    <row r="297" spans="1:2">
      <c r="A297" t="s">
        <v>2436</v>
      </c>
      <c r="B297" s="432">
        <f>ROUND('6.Outflows-TTD'!C13,5)</f>
        <v>0</v>
      </c>
    </row>
    <row r="298" spans="1:2">
      <c r="A298" t="s">
        <v>2437</v>
      </c>
      <c r="B298" s="432">
        <f>ROUND('6.Outflows-TTD'!C14,5)</f>
        <v>0</v>
      </c>
    </row>
    <row r="299" spans="1:2">
      <c r="A299" t="s">
        <v>2438</v>
      </c>
      <c r="B299" s="432">
        <f>ROUND('6.Outflows-TTD'!C15,5)</f>
        <v>0</v>
      </c>
    </row>
    <row r="300" spans="1:2">
      <c r="A300" t="s">
        <v>2439</v>
      </c>
      <c r="B300" s="432">
        <f>ROUND('6.Outflows-TTD'!C16,5)</f>
        <v>0</v>
      </c>
    </row>
    <row r="301" spans="1:2">
      <c r="A301" t="s">
        <v>2440</v>
      </c>
      <c r="B301" s="432">
        <f>ROUND('6.Outflows-TTD'!C18,5)</f>
        <v>0</v>
      </c>
    </row>
    <row r="302" spans="1:2">
      <c r="A302" t="s">
        <v>2441</v>
      </c>
      <c r="B302" s="432">
        <f>ROUND('6.Outflows-TTD'!C19,5)</f>
        <v>0</v>
      </c>
    </row>
    <row r="303" spans="1:2">
      <c r="A303" t="s">
        <v>2442</v>
      </c>
      <c r="B303" s="432">
        <f>ROUND('6.Outflows-TTD'!C20,5)</f>
        <v>0</v>
      </c>
    </row>
    <row r="304" spans="1:2">
      <c r="A304" t="s">
        <v>2443</v>
      </c>
      <c r="B304" s="432">
        <f>ROUND('6.Outflows-TTD'!C21,5)</f>
        <v>0</v>
      </c>
    </row>
    <row r="305" spans="1:2">
      <c r="A305" t="s">
        <v>2444</v>
      </c>
      <c r="B305" s="432">
        <f>ROUND('6.Outflows-TTD'!C22,5)</f>
        <v>0</v>
      </c>
    </row>
    <row r="306" spans="1:2">
      <c r="A306" t="s">
        <v>2445</v>
      </c>
      <c r="B306" s="432">
        <f>ROUND('6.Outflows-TTD'!C23,5)</f>
        <v>0</v>
      </c>
    </row>
    <row r="307" spans="1:2">
      <c r="A307" t="s">
        <v>2446</v>
      </c>
      <c r="B307" s="432">
        <f>ROUND('6.Outflows-TTD'!C24,5)</f>
        <v>0</v>
      </c>
    </row>
    <row r="308" spans="1:2">
      <c r="A308" t="s">
        <v>2447</v>
      </c>
      <c r="B308" s="432">
        <f>ROUND('6.Outflows-TTD'!C28,5)</f>
        <v>0</v>
      </c>
    </row>
    <row r="309" spans="1:2">
      <c r="A309" t="s">
        <v>2448</v>
      </c>
      <c r="B309" s="432">
        <f>ROUND('6.Outflows-TTD'!C29,5)</f>
        <v>0</v>
      </c>
    </row>
    <row r="310" spans="1:2">
      <c r="A310" t="s">
        <v>2449</v>
      </c>
      <c r="B310" s="432">
        <f>ROUND('6.Outflows-TTD'!C30,5)</f>
        <v>0</v>
      </c>
    </row>
    <row r="311" spans="1:2">
      <c r="A311" t="s">
        <v>2450</v>
      </c>
      <c r="B311" s="432">
        <f>ROUND('6.Outflows-TTD'!C31,5)</f>
        <v>0</v>
      </c>
    </row>
    <row r="312" spans="1:2">
      <c r="A312" t="s">
        <v>2451</v>
      </c>
      <c r="B312" s="432">
        <f>ROUND('6.Outflows-TTD'!C32,5)</f>
        <v>0</v>
      </c>
    </row>
    <row r="313" spans="1:2">
      <c r="A313" t="s">
        <v>2452</v>
      </c>
      <c r="B313" s="432">
        <f>ROUND('6.Outflows-TTD'!C33,5)</f>
        <v>0</v>
      </c>
    </row>
    <row r="314" spans="1:2">
      <c r="A314" t="s">
        <v>2453</v>
      </c>
      <c r="B314" s="432">
        <f>ROUND('6.Outflows-TTD'!C35,5)</f>
        <v>0</v>
      </c>
    </row>
    <row r="315" spans="1:2">
      <c r="A315" t="s">
        <v>2454</v>
      </c>
      <c r="B315" s="432">
        <f>ROUND('6.Outflows-TTD'!C36,5)</f>
        <v>0</v>
      </c>
    </row>
    <row r="316" spans="1:2">
      <c r="A316" t="s">
        <v>2455</v>
      </c>
      <c r="B316" s="432">
        <f>ROUND('6.Outflows-TTD'!C37,5)</f>
        <v>0</v>
      </c>
    </row>
    <row r="317" spans="1:2">
      <c r="A317" t="s">
        <v>2456</v>
      </c>
      <c r="B317" s="432">
        <f>ROUND('6.Outflows-TTD'!C38,5)</f>
        <v>0</v>
      </c>
    </row>
    <row r="318" spans="1:2">
      <c r="A318" t="s">
        <v>2457</v>
      </c>
      <c r="B318" s="432">
        <f>ROUND('6.Outflows-TTD'!C39,5)</f>
        <v>0</v>
      </c>
    </row>
    <row r="319" spans="1:2">
      <c r="A319" t="s">
        <v>2458</v>
      </c>
      <c r="B319" s="432">
        <f>ROUND('6.Outflows-TTD'!C40,5)</f>
        <v>0</v>
      </c>
    </row>
    <row r="320" spans="1:2">
      <c r="A320" t="s">
        <v>2459</v>
      </c>
      <c r="B320" s="432">
        <f>ROUND('6.Outflows-TTD'!C41,5)</f>
        <v>0</v>
      </c>
    </row>
    <row r="321" spans="1:2">
      <c r="A321" t="s">
        <v>2460</v>
      </c>
      <c r="B321" s="432">
        <f>ROUND('6.Outflows-TTD'!C43,5)</f>
        <v>0</v>
      </c>
    </row>
    <row r="322" spans="1:2">
      <c r="A322" t="s">
        <v>2461</v>
      </c>
      <c r="B322" s="432">
        <f>ROUND('6.Outflows-TTD'!C44,5)</f>
        <v>0</v>
      </c>
    </row>
    <row r="323" spans="1:2">
      <c r="A323" t="s">
        <v>2462</v>
      </c>
      <c r="B323" s="432">
        <f>ROUND('6.Outflows-TTD'!C46,5)</f>
        <v>0</v>
      </c>
    </row>
    <row r="324" spans="1:2">
      <c r="A324" t="s">
        <v>2463</v>
      </c>
      <c r="B324" s="432">
        <f>ROUND('6.Outflows-TTD'!C47,5)</f>
        <v>0</v>
      </c>
    </row>
    <row r="325" spans="1:2">
      <c r="A325" t="s">
        <v>2464</v>
      </c>
      <c r="B325" s="432">
        <f>ROUND('6.Outflows-TTD'!C48,5)</f>
        <v>0</v>
      </c>
    </row>
    <row r="326" spans="1:2">
      <c r="A326" t="s">
        <v>2465</v>
      </c>
      <c r="B326" s="432">
        <f>ROUND('6.Outflows-TTD'!C49,5)</f>
        <v>0</v>
      </c>
    </row>
    <row r="327" spans="1:2">
      <c r="A327" t="s">
        <v>2466</v>
      </c>
      <c r="B327" s="432">
        <f>ROUND('6.Outflows-TTD'!C51,5)</f>
        <v>0</v>
      </c>
    </row>
    <row r="328" spans="1:2">
      <c r="A328" t="s">
        <v>2467</v>
      </c>
      <c r="B328" s="432">
        <f>ROUND('6.Outflows-TTD'!C52,5)</f>
        <v>0</v>
      </c>
    </row>
    <row r="329" spans="1:2">
      <c r="A329" t="s">
        <v>2468</v>
      </c>
      <c r="B329" s="432">
        <f>ROUND('6.Outflows-TTD'!C53,5)</f>
        <v>0</v>
      </c>
    </row>
    <row r="330" spans="1:2">
      <c r="A330" t="s">
        <v>2469</v>
      </c>
      <c r="B330" s="432">
        <f>ROUND('6.Outflows-TTD'!C54,5)</f>
        <v>0</v>
      </c>
    </row>
    <row r="331" spans="1:2">
      <c r="A331" t="s">
        <v>2470</v>
      </c>
      <c r="B331" s="432">
        <f>ROUND('6.Outflows-TTD'!C55,5)</f>
        <v>0</v>
      </c>
    </row>
    <row r="332" spans="1:2">
      <c r="A332" t="s">
        <v>2471</v>
      </c>
      <c r="B332" s="432">
        <f>ROUND('6.Outflows-TTD'!C56,5)</f>
        <v>0</v>
      </c>
    </row>
    <row r="333" spans="1:2">
      <c r="A333" t="s">
        <v>2472</v>
      </c>
      <c r="B333" s="432">
        <f>ROUND('6.Outflows-TTD'!C57,5)</f>
        <v>0</v>
      </c>
    </row>
    <row r="334" spans="1:2">
      <c r="A334" t="s">
        <v>2473</v>
      </c>
      <c r="B334" s="432">
        <f>ROUND('6.Outflows-TTD'!C59,5)</f>
        <v>0</v>
      </c>
    </row>
    <row r="335" spans="1:2">
      <c r="A335" t="s">
        <v>2474</v>
      </c>
      <c r="B335" s="432">
        <f>ROUND('6.Outflows-TTD'!C60,5)</f>
        <v>0</v>
      </c>
    </row>
    <row r="336" spans="1:2">
      <c r="A336" t="s">
        <v>2475</v>
      </c>
      <c r="B336" s="432">
        <f>ROUND('6.Outflows-TTD'!C61,5)</f>
        <v>0</v>
      </c>
    </row>
    <row r="337" spans="1:2">
      <c r="A337" t="s">
        <v>2476</v>
      </c>
      <c r="B337" s="432">
        <f>ROUND('6.Outflows-TTD'!C62,5)</f>
        <v>0</v>
      </c>
    </row>
    <row r="338" spans="1:2">
      <c r="A338" t="s">
        <v>2477</v>
      </c>
      <c r="B338" s="432">
        <f>ROUND('6.Outflows-TTD'!C63,5)</f>
        <v>0</v>
      </c>
    </row>
    <row r="339" spans="1:2">
      <c r="A339" t="s">
        <v>2478</v>
      </c>
      <c r="B339" s="432">
        <f>ROUND('6.Outflows-TTD'!C64,5)</f>
        <v>0</v>
      </c>
    </row>
    <row r="340" spans="1:2">
      <c r="A340" t="s">
        <v>2479</v>
      </c>
      <c r="B340" s="432">
        <f>ROUND('6.Outflows-TTD'!C65,5)</f>
        <v>0</v>
      </c>
    </row>
    <row r="341" spans="1:2">
      <c r="A341" t="s">
        <v>2480</v>
      </c>
      <c r="B341" s="432">
        <f>ROUND('6.Outflows-TTD'!C66,5)</f>
        <v>0</v>
      </c>
    </row>
    <row r="342" spans="1:2">
      <c r="A342" t="s">
        <v>2481</v>
      </c>
      <c r="B342" s="432">
        <f>ROUND('6.Outflows-TTD'!C67,5)</f>
        <v>0</v>
      </c>
    </row>
    <row r="343" spans="1:2">
      <c r="A343" t="s">
        <v>2482</v>
      </c>
      <c r="B343" s="432">
        <f>ROUND('6.Outflows-TTD'!C68,5)</f>
        <v>0</v>
      </c>
    </row>
    <row r="344" spans="1:2">
      <c r="A344" t="s">
        <v>2483</v>
      </c>
      <c r="B344" s="432">
        <f>ROUND('6.Outflows-TTD'!C70,5)</f>
        <v>0</v>
      </c>
    </row>
    <row r="345" spans="1:2">
      <c r="A345" t="s">
        <v>2484</v>
      </c>
      <c r="B345" s="432">
        <f>ROUND('6.Outflows-TTD'!C71,5)</f>
        <v>0</v>
      </c>
    </row>
    <row r="346" spans="1:2">
      <c r="A346" t="s">
        <v>2485</v>
      </c>
      <c r="B346" s="432">
        <f>ROUND('6.Outflows-TTD'!C72,5)</f>
        <v>0</v>
      </c>
    </row>
    <row r="347" spans="1:2">
      <c r="A347" t="s">
        <v>2486</v>
      </c>
      <c r="B347" s="432">
        <f>ROUND('6.Outflows-TTD'!C73,5)</f>
        <v>0</v>
      </c>
    </row>
    <row r="348" spans="1:2">
      <c r="A348" t="s">
        <v>2487</v>
      </c>
      <c r="B348" s="432">
        <f>ROUND('6.Outflows-TTD'!C74,5)</f>
        <v>0</v>
      </c>
    </row>
    <row r="349" spans="1:2">
      <c r="A349" t="s">
        <v>2488</v>
      </c>
      <c r="B349" s="432">
        <f>ROUND('6.Outflows-TTD'!C75,5)</f>
        <v>0</v>
      </c>
    </row>
    <row r="350" spans="1:2">
      <c r="A350" t="s">
        <v>2489</v>
      </c>
      <c r="B350" s="432">
        <f>ROUND('6.Outflows-TTD'!C76,5)</f>
        <v>0</v>
      </c>
    </row>
    <row r="351" spans="1:2">
      <c r="A351" t="s">
        <v>2490</v>
      </c>
      <c r="B351" s="432">
        <f>ROUND('6.Outflows-TTD'!C77,5)</f>
        <v>0</v>
      </c>
    </row>
    <row r="352" spans="1:2">
      <c r="A352" t="s">
        <v>2491</v>
      </c>
      <c r="B352" s="432">
        <f>ROUND('6.Outflows-TTD'!C79,5)</f>
        <v>0</v>
      </c>
    </row>
    <row r="353" spans="1:2">
      <c r="A353" t="s">
        <v>2492</v>
      </c>
      <c r="B353" s="432">
        <f>ROUND('6.Outflows-TTD'!C81,5)</f>
        <v>0</v>
      </c>
    </row>
    <row r="354" spans="1:2">
      <c r="A354" t="s">
        <v>2493</v>
      </c>
      <c r="B354" s="432">
        <f>ROUND('6.Outflows-TTD'!C83,5)</f>
        <v>0</v>
      </c>
    </row>
    <row r="355" spans="1:2">
      <c r="A355" t="s">
        <v>2494</v>
      </c>
      <c r="B355" s="432">
        <f>ROUND('6.Outflows-TTD'!C84,5)</f>
        <v>0</v>
      </c>
    </row>
    <row r="356" spans="1:2">
      <c r="A356" t="s">
        <v>2495</v>
      </c>
      <c r="B356" s="432">
        <f>ROUND('6.Outflows-TTD'!C86,5)</f>
        <v>0</v>
      </c>
    </row>
    <row r="357" spans="1:2">
      <c r="A357" t="s">
        <v>2496</v>
      </c>
      <c r="B357" s="432">
        <f>ROUND('6.Outflows-TTD'!C87,5)</f>
        <v>0</v>
      </c>
    </row>
    <row r="358" spans="1:2">
      <c r="A358" t="s">
        <v>2497</v>
      </c>
      <c r="B358" s="432">
        <f>ROUND('6.Outflows-TTD'!C88,5)</f>
        <v>0</v>
      </c>
    </row>
    <row r="359" spans="1:2">
      <c r="A359" t="s">
        <v>2498</v>
      </c>
      <c r="B359" s="432">
        <f>ROUND('6.Outflows-TTD'!C89,5)</f>
        <v>0</v>
      </c>
    </row>
    <row r="360" spans="1:2">
      <c r="A360" t="s">
        <v>2499</v>
      </c>
      <c r="B360" s="432">
        <f>ROUND('6.Outflows-TTD'!C90,5)</f>
        <v>0</v>
      </c>
    </row>
    <row r="361" spans="1:2">
      <c r="A361" t="s">
        <v>2500</v>
      </c>
      <c r="B361" s="432">
        <f>ROUND('6.Outflows-TTD'!C91,5)</f>
        <v>0</v>
      </c>
    </row>
    <row r="362" spans="1:2">
      <c r="A362" t="s">
        <v>2501</v>
      </c>
      <c r="B362" s="432">
        <f>ROUND('6.Outflows-TTD'!C93,5)</f>
        <v>0</v>
      </c>
    </row>
    <row r="363" spans="1:2">
      <c r="A363" t="s">
        <v>2502</v>
      </c>
      <c r="B363" s="432">
        <f>ROUND('6.Outflows-TTD'!C94,5)</f>
        <v>0</v>
      </c>
    </row>
    <row r="364" spans="1:2">
      <c r="A364" t="s">
        <v>2503</v>
      </c>
      <c r="B364" s="432">
        <f>ROUND('6.Outflows-TTD'!E9,5)</f>
        <v>0</v>
      </c>
    </row>
    <row r="365" spans="1:2">
      <c r="A365" t="s">
        <v>2504</v>
      </c>
      <c r="B365" s="432">
        <f>ROUND('6.Outflows-TTD'!E11,5)</f>
        <v>0</v>
      </c>
    </row>
    <row r="366" spans="1:2">
      <c r="A366" t="s">
        <v>2505</v>
      </c>
      <c r="B366" s="432">
        <f>ROUND('6.Outflows-TTD'!E12,5)</f>
        <v>0</v>
      </c>
    </row>
    <row r="367" spans="1:2">
      <c r="A367" t="s">
        <v>2506</v>
      </c>
      <c r="B367" s="432">
        <f>ROUND('6.Outflows-TTD'!E13,5)</f>
        <v>0</v>
      </c>
    </row>
    <row r="368" spans="1:2">
      <c r="A368" t="s">
        <v>2507</v>
      </c>
      <c r="B368" s="432">
        <f>ROUND('6.Outflows-TTD'!E14,5)</f>
        <v>0</v>
      </c>
    </row>
    <row r="369" spans="1:2">
      <c r="A369" t="s">
        <v>2508</v>
      </c>
      <c r="B369" s="432">
        <f>ROUND('6.Outflows-TTD'!E15,5)</f>
        <v>0</v>
      </c>
    </row>
    <row r="370" spans="1:2">
      <c r="A370" t="s">
        <v>2509</v>
      </c>
      <c r="B370" s="432">
        <f>ROUND('6.Outflows-TTD'!E16,5)</f>
        <v>0</v>
      </c>
    </row>
    <row r="371" spans="1:2">
      <c r="A371" t="s">
        <v>2510</v>
      </c>
      <c r="B371" s="432">
        <f>ROUND('6.Outflows-TTD'!E18,5)</f>
        <v>0</v>
      </c>
    </row>
    <row r="372" spans="1:2">
      <c r="A372" t="s">
        <v>2511</v>
      </c>
      <c r="B372" s="432">
        <f>ROUND('6.Outflows-TTD'!E19,5)</f>
        <v>0</v>
      </c>
    </row>
    <row r="373" spans="1:2">
      <c r="A373" t="s">
        <v>2512</v>
      </c>
      <c r="B373" s="432">
        <f>ROUND('6.Outflows-TTD'!E20,5)</f>
        <v>0</v>
      </c>
    </row>
    <row r="374" spans="1:2">
      <c r="A374" t="s">
        <v>2513</v>
      </c>
      <c r="B374" s="432">
        <f>ROUND('6.Outflows-TTD'!E21,5)</f>
        <v>0</v>
      </c>
    </row>
    <row r="375" spans="1:2">
      <c r="A375" t="s">
        <v>2514</v>
      </c>
      <c r="B375" s="432">
        <f>ROUND('6.Outflows-TTD'!E22,5)</f>
        <v>0</v>
      </c>
    </row>
    <row r="376" spans="1:2">
      <c r="A376" t="s">
        <v>2515</v>
      </c>
      <c r="B376" s="432">
        <f>ROUND('6.Outflows-TTD'!E23,5)</f>
        <v>0</v>
      </c>
    </row>
    <row r="377" spans="1:2">
      <c r="A377" t="s">
        <v>2516</v>
      </c>
      <c r="B377" s="432">
        <f>ROUND('6.Outflows-TTD'!E24,5)</f>
        <v>0</v>
      </c>
    </row>
    <row r="378" spans="1:2">
      <c r="A378" t="s">
        <v>2517</v>
      </c>
      <c r="B378" s="432">
        <f>ROUND('6.Outflows-TTD'!E28,5)</f>
        <v>0</v>
      </c>
    </row>
    <row r="379" spans="1:2">
      <c r="A379" t="s">
        <v>2518</v>
      </c>
      <c r="B379" s="432">
        <f>ROUND('6.Outflows-TTD'!E29,5)</f>
        <v>0</v>
      </c>
    </row>
    <row r="380" spans="1:2">
      <c r="A380" t="s">
        <v>2519</v>
      </c>
      <c r="B380" s="432">
        <f>ROUND('6.Outflows-TTD'!E30,5)</f>
        <v>0</v>
      </c>
    </row>
    <row r="381" spans="1:2">
      <c r="A381" t="s">
        <v>2520</v>
      </c>
      <c r="B381" s="432">
        <f>ROUND('6.Outflows-TTD'!E31,5)</f>
        <v>0</v>
      </c>
    </row>
    <row r="382" spans="1:2">
      <c r="A382" t="s">
        <v>2521</v>
      </c>
      <c r="B382" s="432">
        <f>ROUND('6.Outflows-TTD'!E32,5)</f>
        <v>0</v>
      </c>
    </row>
    <row r="383" spans="1:2">
      <c r="A383" t="s">
        <v>2522</v>
      </c>
      <c r="B383" s="432">
        <f>ROUND('6.Outflows-TTD'!E33,5)</f>
        <v>0</v>
      </c>
    </row>
    <row r="384" spans="1:2">
      <c r="A384" t="s">
        <v>2523</v>
      </c>
      <c r="B384" s="432">
        <f>ROUND('6.Outflows-TTD'!E35,5)</f>
        <v>0</v>
      </c>
    </row>
    <row r="385" spans="1:2">
      <c r="A385" t="s">
        <v>2524</v>
      </c>
      <c r="B385" s="432">
        <f>ROUND('6.Outflows-TTD'!E36,5)</f>
        <v>0</v>
      </c>
    </row>
    <row r="386" spans="1:2">
      <c r="A386" t="s">
        <v>2525</v>
      </c>
      <c r="B386" s="432">
        <f>ROUND('6.Outflows-TTD'!E37,5)</f>
        <v>0</v>
      </c>
    </row>
    <row r="387" spans="1:2">
      <c r="A387" t="s">
        <v>2526</v>
      </c>
      <c r="B387" s="432">
        <f>ROUND('6.Outflows-TTD'!E38,5)</f>
        <v>0</v>
      </c>
    </row>
    <row r="388" spans="1:2">
      <c r="A388" t="s">
        <v>2527</v>
      </c>
      <c r="B388" s="432">
        <f>ROUND('6.Outflows-TTD'!E39,5)</f>
        <v>0</v>
      </c>
    </row>
    <row r="389" spans="1:2">
      <c r="A389" t="s">
        <v>2528</v>
      </c>
      <c r="B389" s="432">
        <f>ROUND('6.Outflows-TTD'!E40,5)</f>
        <v>0</v>
      </c>
    </row>
    <row r="390" spans="1:2">
      <c r="A390" t="s">
        <v>2529</v>
      </c>
      <c r="B390" s="432">
        <f>ROUND('6.Outflows-TTD'!E41,5)</f>
        <v>0</v>
      </c>
    </row>
    <row r="391" spans="1:2">
      <c r="A391" t="s">
        <v>2530</v>
      </c>
      <c r="B391" s="432">
        <f>ROUND('6.Outflows-TTD'!E43,5)</f>
        <v>0</v>
      </c>
    </row>
    <row r="392" spans="1:2">
      <c r="A392" t="s">
        <v>2531</v>
      </c>
      <c r="B392" s="432">
        <f>ROUND('6.Outflows-TTD'!E44,5)</f>
        <v>0</v>
      </c>
    </row>
    <row r="393" spans="1:2">
      <c r="A393" t="s">
        <v>2532</v>
      </c>
      <c r="B393" s="432">
        <f>ROUND('6.Outflows-TTD'!E46,5)</f>
        <v>0</v>
      </c>
    </row>
    <row r="394" spans="1:2">
      <c r="A394" t="s">
        <v>2533</v>
      </c>
      <c r="B394" s="432">
        <f>ROUND('6.Outflows-TTD'!E47,5)</f>
        <v>0</v>
      </c>
    </row>
    <row r="395" spans="1:2">
      <c r="A395" t="s">
        <v>2534</v>
      </c>
      <c r="B395" s="432">
        <f>ROUND('6.Outflows-TTD'!E48,5)</f>
        <v>0</v>
      </c>
    </row>
    <row r="396" spans="1:2">
      <c r="A396" t="s">
        <v>2535</v>
      </c>
      <c r="B396" s="432">
        <f>ROUND('6.Outflows-TTD'!E49,5)</f>
        <v>0</v>
      </c>
    </row>
    <row r="397" spans="1:2">
      <c r="A397" t="s">
        <v>2536</v>
      </c>
      <c r="B397" s="432">
        <f>ROUND('6.Outflows-TTD'!E51,5)</f>
        <v>0</v>
      </c>
    </row>
    <row r="398" spans="1:2">
      <c r="A398" t="s">
        <v>2537</v>
      </c>
      <c r="B398" s="432">
        <f>ROUND('6.Outflows-TTD'!E52,5)</f>
        <v>0</v>
      </c>
    </row>
    <row r="399" spans="1:2">
      <c r="A399" t="s">
        <v>2538</v>
      </c>
      <c r="B399" s="432">
        <f>ROUND('6.Outflows-TTD'!E53,5)</f>
        <v>0</v>
      </c>
    </row>
    <row r="400" spans="1:2">
      <c r="A400" t="s">
        <v>2539</v>
      </c>
      <c r="B400" s="432">
        <f>ROUND('6.Outflows-TTD'!E54,5)</f>
        <v>0</v>
      </c>
    </row>
    <row r="401" spans="1:2">
      <c r="A401" t="s">
        <v>2540</v>
      </c>
      <c r="B401" s="432">
        <f>ROUND('6.Outflows-TTD'!E55,5)</f>
        <v>0</v>
      </c>
    </row>
    <row r="402" spans="1:2">
      <c r="A402" t="s">
        <v>2541</v>
      </c>
      <c r="B402" s="432">
        <f>ROUND('6.Outflows-TTD'!E56,5)</f>
        <v>0</v>
      </c>
    </row>
    <row r="403" spans="1:2">
      <c r="A403" t="s">
        <v>2542</v>
      </c>
      <c r="B403" s="432">
        <f>ROUND('6.Outflows-TTD'!E57,5)</f>
        <v>0</v>
      </c>
    </row>
    <row r="404" spans="1:2">
      <c r="A404" t="s">
        <v>2543</v>
      </c>
      <c r="B404" s="432">
        <f>ROUND('6.Outflows-TTD'!E59,5)</f>
        <v>0</v>
      </c>
    </row>
    <row r="405" spans="1:2">
      <c r="A405" t="s">
        <v>2544</v>
      </c>
      <c r="B405" s="432">
        <f>ROUND('6.Outflows-TTD'!E60,5)</f>
        <v>0</v>
      </c>
    </row>
    <row r="406" spans="1:2">
      <c r="A406" t="s">
        <v>2545</v>
      </c>
      <c r="B406" s="432">
        <f>ROUND('6.Outflows-TTD'!E61,5)</f>
        <v>0</v>
      </c>
    </row>
    <row r="407" spans="1:2">
      <c r="A407" t="s">
        <v>2546</v>
      </c>
      <c r="B407" s="432">
        <f>ROUND('6.Outflows-TTD'!E62,5)</f>
        <v>0</v>
      </c>
    </row>
    <row r="408" spans="1:2">
      <c r="A408" t="s">
        <v>2547</v>
      </c>
      <c r="B408" s="432">
        <f>ROUND('6.Outflows-TTD'!E63,5)</f>
        <v>0</v>
      </c>
    </row>
    <row r="409" spans="1:2">
      <c r="A409" t="s">
        <v>2548</v>
      </c>
      <c r="B409" s="432">
        <f>ROUND('6.Outflows-TTD'!E64,5)</f>
        <v>0</v>
      </c>
    </row>
    <row r="410" spans="1:2">
      <c r="A410" t="s">
        <v>2549</v>
      </c>
      <c r="B410" s="432">
        <f>ROUND('6.Outflows-TTD'!E65,5)</f>
        <v>0</v>
      </c>
    </row>
    <row r="411" spans="1:2">
      <c r="A411" t="s">
        <v>2550</v>
      </c>
      <c r="B411" s="432">
        <f>ROUND('6.Outflows-TTD'!E66,5)</f>
        <v>0</v>
      </c>
    </row>
    <row r="412" spans="1:2">
      <c r="A412" t="s">
        <v>2551</v>
      </c>
      <c r="B412" s="432">
        <f>ROUND('6.Outflows-TTD'!E67,5)</f>
        <v>0</v>
      </c>
    </row>
    <row r="413" spans="1:2">
      <c r="A413" t="s">
        <v>2552</v>
      </c>
      <c r="B413" s="432">
        <f>ROUND('6.Outflows-TTD'!E68,5)</f>
        <v>0</v>
      </c>
    </row>
    <row r="414" spans="1:2">
      <c r="A414" t="s">
        <v>2553</v>
      </c>
      <c r="B414" s="432">
        <f>ROUND('6.Outflows-TTD'!E70,5)</f>
        <v>0</v>
      </c>
    </row>
    <row r="415" spans="1:2">
      <c r="A415" t="s">
        <v>2554</v>
      </c>
      <c r="B415" s="432">
        <f>ROUND('6.Outflows-TTD'!E71,5)</f>
        <v>0</v>
      </c>
    </row>
    <row r="416" spans="1:2">
      <c r="A416" t="s">
        <v>2555</v>
      </c>
      <c r="B416" s="432">
        <f>ROUND('6.Outflows-TTD'!E72,5)</f>
        <v>0</v>
      </c>
    </row>
    <row r="417" spans="1:2">
      <c r="A417" t="s">
        <v>2556</v>
      </c>
      <c r="B417" s="432">
        <f>ROUND('6.Outflows-TTD'!E73,5)</f>
        <v>0</v>
      </c>
    </row>
    <row r="418" spans="1:2">
      <c r="A418" t="s">
        <v>2557</v>
      </c>
      <c r="B418" s="432">
        <f>ROUND('6.Outflows-TTD'!E74,5)</f>
        <v>0</v>
      </c>
    </row>
    <row r="419" spans="1:2">
      <c r="A419" t="s">
        <v>2558</v>
      </c>
      <c r="B419" s="432">
        <f>ROUND('6.Outflows-TTD'!E75,5)</f>
        <v>0</v>
      </c>
    </row>
    <row r="420" spans="1:2">
      <c r="A420" t="s">
        <v>2559</v>
      </c>
      <c r="B420" s="432">
        <f>ROUND('6.Outflows-TTD'!E76,5)</f>
        <v>0</v>
      </c>
    </row>
    <row r="421" spans="1:2">
      <c r="A421" t="s">
        <v>2560</v>
      </c>
      <c r="B421" s="432">
        <f>ROUND('6.Outflows-TTD'!E77,5)</f>
        <v>0</v>
      </c>
    </row>
    <row r="422" spans="1:2">
      <c r="A422" t="s">
        <v>2561</v>
      </c>
      <c r="B422" s="432">
        <f>ROUND('6.Outflows-TTD'!E79,5)</f>
        <v>0</v>
      </c>
    </row>
    <row r="423" spans="1:2">
      <c r="A423" t="s">
        <v>2562</v>
      </c>
      <c r="B423" s="432">
        <f>ROUND('6.Outflows-TTD'!E81,5)</f>
        <v>0</v>
      </c>
    </row>
    <row r="424" spans="1:2">
      <c r="A424" t="s">
        <v>2563</v>
      </c>
      <c r="B424" s="432">
        <f>ROUND('6.Outflows-TTD'!E83,5)</f>
        <v>0</v>
      </c>
    </row>
    <row r="425" spans="1:2">
      <c r="A425" t="s">
        <v>2564</v>
      </c>
      <c r="B425" s="432">
        <f>ROUND('6.Outflows-TTD'!E84,5)</f>
        <v>0</v>
      </c>
    </row>
    <row r="426" spans="1:2">
      <c r="A426" t="s">
        <v>2565</v>
      </c>
      <c r="B426" s="432">
        <f>ROUND('6.Outflows-TTD'!E86,5)</f>
        <v>0</v>
      </c>
    </row>
    <row r="427" spans="1:2">
      <c r="A427" t="s">
        <v>2566</v>
      </c>
      <c r="B427" s="432">
        <f>ROUND('6.Outflows-TTD'!E87,5)</f>
        <v>0</v>
      </c>
    </row>
    <row r="428" spans="1:2">
      <c r="A428" t="s">
        <v>2567</v>
      </c>
      <c r="B428" s="432">
        <f>ROUND('6.Outflows-TTD'!E88,5)</f>
        <v>0</v>
      </c>
    </row>
    <row r="429" spans="1:2">
      <c r="A429" t="s">
        <v>2568</v>
      </c>
      <c r="B429" s="432">
        <f>ROUND('6.Outflows-TTD'!E89,5)</f>
        <v>0</v>
      </c>
    </row>
    <row r="430" spans="1:2">
      <c r="A430" t="s">
        <v>2569</v>
      </c>
      <c r="B430" s="432">
        <f>ROUND('6.Outflows-TTD'!E90,5)</f>
        <v>0</v>
      </c>
    </row>
    <row r="431" spans="1:2">
      <c r="A431" t="s">
        <v>2570</v>
      </c>
      <c r="B431" s="432">
        <f>ROUND('6.Outflows-TTD'!E91,5)</f>
        <v>0</v>
      </c>
    </row>
    <row r="432" spans="1:2">
      <c r="A432" t="s">
        <v>2571</v>
      </c>
      <c r="B432" s="432">
        <f>ROUND('6.Outflows-TTD'!E93,5)</f>
        <v>0</v>
      </c>
    </row>
    <row r="433" spans="1:2">
      <c r="A433" t="s">
        <v>2572</v>
      </c>
      <c r="B433" s="432">
        <f>ROUND('6.Outflows-TTD'!E94,5)</f>
        <v>0</v>
      </c>
    </row>
    <row r="434" spans="1:2">
      <c r="A434" t="s">
        <v>2573</v>
      </c>
      <c r="B434" s="432">
        <f>ROUND('7.Inflows-TTD'!C10,5)</f>
        <v>0</v>
      </c>
    </row>
    <row r="435" spans="1:2">
      <c r="A435" t="s">
        <v>2574</v>
      </c>
      <c r="B435" s="432">
        <f>ROUND('7.Inflows-TTD'!C11,5)</f>
        <v>0</v>
      </c>
    </row>
    <row r="436" spans="1:2">
      <c r="A436" t="s">
        <v>2575</v>
      </c>
      <c r="B436" s="432">
        <f>ROUND('7.Inflows-TTD'!C12,5)</f>
        <v>0</v>
      </c>
    </row>
    <row r="437" spans="1:2">
      <c r="A437" t="s">
        <v>2576</v>
      </c>
      <c r="B437" s="432">
        <f>ROUND('7.Inflows-TTD'!C13,5)</f>
        <v>0</v>
      </c>
    </row>
    <row r="438" spans="1:2">
      <c r="A438" t="s">
        <v>2577</v>
      </c>
      <c r="B438" s="432">
        <f>ROUND('7.Inflows-TTD'!C14,5)</f>
        <v>0</v>
      </c>
    </row>
    <row r="439" spans="1:2">
      <c r="A439" t="s">
        <v>2578</v>
      </c>
      <c r="B439" s="432">
        <f>ROUND('7.Inflows-TTD'!C15,5)</f>
        <v>0</v>
      </c>
    </row>
    <row r="440" spans="1:2">
      <c r="A440" t="s">
        <v>2579</v>
      </c>
      <c r="B440" s="432">
        <f>ROUND('7.Inflows-TTD'!C16,5)</f>
        <v>0</v>
      </c>
    </row>
    <row r="441" spans="1:2">
      <c r="A441" t="s">
        <v>2580</v>
      </c>
      <c r="B441" s="432">
        <f>ROUND('7.Inflows-TTD'!C18,5)</f>
        <v>0</v>
      </c>
    </row>
    <row r="442" spans="1:2">
      <c r="A442" t="s">
        <v>2989</v>
      </c>
      <c r="B442" s="432">
        <f>ROUND('7.Inflows-TTD'!C19,5)</f>
        <v>0</v>
      </c>
    </row>
    <row r="443" spans="1:2">
      <c r="A443" t="s">
        <v>2581</v>
      </c>
      <c r="B443" s="432">
        <f>ROUND('7.Inflows-TTD'!C21,5)</f>
        <v>0</v>
      </c>
    </row>
    <row r="444" spans="1:2">
      <c r="A444" t="s">
        <v>2582</v>
      </c>
      <c r="B444" s="432">
        <f>ROUND('7.Inflows-TTD'!C22,5)</f>
        <v>0</v>
      </c>
    </row>
    <row r="445" spans="1:2">
      <c r="A445" t="s">
        <v>2583</v>
      </c>
      <c r="B445" s="432">
        <f>ROUND('7.Inflows-TTD'!C23,5)</f>
        <v>0</v>
      </c>
    </row>
    <row r="446" spans="1:2">
      <c r="A446" t="s">
        <v>2584</v>
      </c>
      <c r="B446" s="432">
        <f>ROUND('7.Inflows-TTD'!C24,5)</f>
        <v>0</v>
      </c>
    </row>
    <row r="447" spans="1:2">
      <c r="A447" t="s">
        <v>2585</v>
      </c>
      <c r="B447" s="432">
        <f>ROUND('7.Inflows-TTD'!C25,5)</f>
        <v>0</v>
      </c>
    </row>
    <row r="448" spans="1:2">
      <c r="A448" t="s">
        <v>2586</v>
      </c>
      <c r="B448" s="432">
        <f>ROUND('7.Inflows-TTD'!C26,5)</f>
        <v>0</v>
      </c>
    </row>
    <row r="449" spans="1:2">
      <c r="A449" t="s">
        <v>2587</v>
      </c>
      <c r="B449" s="432">
        <f>ROUND('7.Inflows-TTD'!C27,5)</f>
        <v>0</v>
      </c>
    </row>
    <row r="450" spans="1:2">
      <c r="A450" t="s">
        <v>2588</v>
      </c>
      <c r="B450" s="432">
        <f>ROUND('7.Inflows-TTD'!C29,5)</f>
        <v>0</v>
      </c>
    </row>
    <row r="451" spans="1:2">
      <c r="A451" t="s">
        <v>2589</v>
      </c>
      <c r="B451" s="432">
        <f>ROUND('7.Inflows-TTD'!C30,5)</f>
        <v>0</v>
      </c>
    </row>
    <row r="452" spans="1:2">
      <c r="A452" t="s">
        <v>2590</v>
      </c>
      <c r="B452" s="432">
        <f>ROUND('7.Inflows-TTD'!C31,5)</f>
        <v>0</v>
      </c>
    </row>
    <row r="453" spans="1:2">
      <c r="A453" t="s">
        <v>2591</v>
      </c>
      <c r="B453" s="432">
        <f>ROUND('7.Inflows-TTD'!C32,5)</f>
        <v>0</v>
      </c>
    </row>
    <row r="454" spans="1:2">
      <c r="A454" t="s">
        <v>2592</v>
      </c>
      <c r="B454" s="432">
        <f>ROUND('7.Inflows-TTD'!E10,5)</f>
        <v>0</v>
      </c>
    </row>
    <row r="455" spans="1:2">
      <c r="A455" t="s">
        <v>2593</v>
      </c>
      <c r="B455" s="432">
        <f>ROUND('7.Inflows-TTD'!E11,5)</f>
        <v>0</v>
      </c>
    </row>
    <row r="456" spans="1:2">
      <c r="A456" t="s">
        <v>2594</v>
      </c>
      <c r="B456" s="432">
        <f>ROUND('7.Inflows-TTD'!E12,5)</f>
        <v>0</v>
      </c>
    </row>
    <row r="457" spans="1:2">
      <c r="A457" t="s">
        <v>2595</v>
      </c>
      <c r="B457" s="432">
        <f>ROUND('7.Inflows-TTD'!E13,5)</f>
        <v>0</v>
      </c>
    </row>
    <row r="458" spans="1:2">
      <c r="A458" t="s">
        <v>2596</v>
      </c>
      <c r="B458" s="432">
        <f>ROUND('7.Inflows-TTD'!E14,5)</f>
        <v>0</v>
      </c>
    </row>
    <row r="459" spans="1:2">
      <c r="A459" t="s">
        <v>2597</v>
      </c>
      <c r="B459" s="432">
        <f>ROUND('7.Inflows-TTD'!E15,5)</f>
        <v>0</v>
      </c>
    </row>
    <row r="460" spans="1:2">
      <c r="A460" t="s">
        <v>2598</v>
      </c>
      <c r="B460" s="432">
        <f>ROUND('7.Inflows-TTD'!E16,5)</f>
        <v>0</v>
      </c>
    </row>
    <row r="461" spans="1:2">
      <c r="A461" t="s">
        <v>2599</v>
      </c>
      <c r="B461" s="432">
        <f>ROUND('7.Inflows-TTD'!E18,5)</f>
        <v>0</v>
      </c>
    </row>
    <row r="462" spans="1:2">
      <c r="A462" t="s">
        <v>2990</v>
      </c>
      <c r="B462" s="432">
        <f>ROUND('7.Inflows-TTD'!E19,5)</f>
        <v>0</v>
      </c>
    </row>
    <row r="463" spans="1:2">
      <c r="A463" t="s">
        <v>2600</v>
      </c>
      <c r="B463" s="432">
        <f>ROUND('7.Inflows-TTD'!E21,5)</f>
        <v>0</v>
      </c>
    </row>
    <row r="464" spans="1:2">
      <c r="A464" t="s">
        <v>2601</v>
      </c>
      <c r="B464" s="432">
        <f>ROUND('7.Inflows-TTD'!E22,5)</f>
        <v>0</v>
      </c>
    </row>
    <row r="465" spans="1:2">
      <c r="A465" t="s">
        <v>2602</v>
      </c>
      <c r="B465" s="432">
        <f>ROUND('7.Inflows-TTD'!E23,5)</f>
        <v>0</v>
      </c>
    </row>
    <row r="466" spans="1:2">
      <c r="A466" t="s">
        <v>2603</v>
      </c>
      <c r="B466" s="432">
        <f>ROUND('7.Inflows-TTD'!E24,5)</f>
        <v>0</v>
      </c>
    </row>
    <row r="467" spans="1:2">
      <c r="A467" t="s">
        <v>2604</v>
      </c>
      <c r="B467" s="432">
        <f>ROUND('7.Inflows-TTD'!E25,5)</f>
        <v>0</v>
      </c>
    </row>
    <row r="468" spans="1:2">
      <c r="A468" t="s">
        <v>2605</v>
      </c>
      <c r="B468" s="432">
        <f>ROUND('7.Inflows-TTD'!E26,5)</f>
        <v>0</v>
      </c>
    </row>
    <row r="469" spans="1:2">
      <c r="A469" t="s">
        <v>2606</v>
      </c>
      <c r="B469" s="432">
        <f>ROUND('7.Inflows-TTD'!E27,5)</f>
        <v>0</v>
      </c>
    </row>
    <row r="470" spans="1:2">
      <c r="A470" t="s">
        <v>2607</v>
      </c>
      <c r="B470" s="432">
        <f>ROUND('7.Inflows-TTD'!E29,5)</f>
        <v>0</v>
      </c>
    </row>
    <row r="471" spans="1:2">
      <c r="A471" t="s">
        <v>2608</v>
      </c>
      <c r="B471" s="432">
        <f>ROUND('7.Inflows-TTD'!E30,5)</f>
        <v>0</v>
      </c>
    </row>
    <row r="472" spans="1:2">
      <c r="A472" t="s">
        <v>2609</v>
      </c>
      <c r="B472" s="432">
        <f>ROUND('7.Inflows-TTD'!E31,5)</f>
        <v>0</v>
      </c>
    </row>
    <row r="473" spans="1:2">
      <c r="A473" t="s">
        <v>2610</v>
      </c>
      <c r="B473" s="432">
        <f>ROUND('7.Inflows-TTD'!E32,5)</f>
        <v>0</v>
      </c>
    </row>
    <row r="474" spans="1:2">
      <c r="A474" t="s">
        <v>2611</v>
      </c>
      <c r="B474" s="432">
        <f>ROUND('8.LCR Calculation-TTD'!C8,5)</f>
        <v>0</v>
      </c>
    </row>
    <row r="475" spans="1:2">
      <c r="A475" t="s">
        <v>2612</v>
      </c>
      <c r="B475" s="432">
        <f>ROUND('8.LCR Calculation-TTD'!C9,5)</f>
        <v>0</v>
      </c>
    </row>
    <row r="476" spans="1:2">
      <c r="A476" t="s">
        <v>2613</v>
      </c>
      <c r="B476" s="432">
        <f>ROUND('8.LCR Calculation-TTD'!C10,5)</f>
        <v>0</v>
      </c>
    </row>
    <row r="477" spans="1:2">
      <c r="A477" t="s">
        <v>2614</v>
      </c>
      <c r="B477" s="432">
        <f>ROUND('8.LCR Calculation-TTD'!C11,5)</f>
        <v>0</v>
      </c>
    </row>
    <row r="478" spans="1:2">
      <c r="A478" t="s">
        <v>2615</v>
      </c>
      <c r="B478" s="432">
        <f>ROUND('8.LCR Calculation-TTD'!C12,5)</f>
        <v>0</v>
      </c>
    </row>
    <row r="479" spans="1:2">
      <c r="A479" t="s">
        <v>2616</v>
      </c>
      <c r="B479" s="432">
        <f>ROUND('8.LCR Calculation-TTD'!C13,5)</f>
        <v>0</v>
      </c>
    </row>
    <row r="480" spans="1:2">
      <c r="A480" t="s">
        <v>2617</v>
      </c>
      <c r="B480" s="432">
        <f>ROUND('8.LCR Calculation-TTD'!C14,5)</f>
        <v>0</v>
      </c>
    </row>
    <row r="481" spans="1:2">
      <c r="A481" t="s">
        <v>2618</v>
      </c>
      <c r="B481" s="432">
        <f>ROUND('8.LCR Calculation-TTD'!C16,5)</f>
        <v>0</v>
      </c>
    </row>
    <row r="482" spans="1:2">
      <c r="A482" t="s">
        <v>2619</v>
      </c>
      <c r="B482" s="432">
        <f>ROUND('8.LCR Calculation-TTD'!C17,5)</f>
        <v>0</v>
      </c>
    </row>
    <row r="483" spans="1:2">
      <c r="A483" t="s">
        <v>2620</v>
      </c>
      <c r="B483" s="432">
        <f>ROUND('8.LCR Calculation-TTD'!C18,5)</f>
        <v>0</v>
      </c>
    </row>
    <row r="484" spans="1:2">
      <c r="A484" t="s">
        <v>2621</v>
      </c>
      <c r="B484" s="432">
        <f>ROUND('8.LCR Calculation-TTD'!C19,5)</f>
        <v>0</v>
      </c>
    </row>
    <row r="485" spans="1:2">
      <c r="A485" t="s">
        <v>2622</v>
      </c>
      <c r="B485" s="432">
        <f>ROUND('8.LCR Calculation-TTD'!C20,5)</f>
        <v>0</v>
      </c>
    </row>
    <row r="486" spans="1:2">
      <c r="A486" t="s">
        <v>2623</v>
      </c>
      <c r="B486" s="432">
        <f>ROUND('8.LCR Calculation-TTD'!C21,5)</f>
        <v>0</v>
      </c>
    </row>
    <row r="487" spans="1:2">
      <c r="A487" t="s">
        <v>2624</v>
      </c>
      <c r="B487" s="432">
        <f>ROUND('8.LCR Calculation-TTD'!C22,5)</f>
        <v>0</v>
      </c>
    </row>
    <row r="488" spans="1:2">
      <c r="A488" t="s">
        <v>2625</v>
      </c>
      <c r="B488" s="432">
        <f>ROUND('8.LCR Calculation-TTD'!C23,5)</f>
        <v>0</v>
      </c>
    </row>
    <row r="489" spans="1:2">
      <c r="A489" t="s">
        <v>2626</v>
      </c>
      <c r="B489" s="432">
        <f>ROUND('8.LCR Calculation-TTD'!C24,5)</f>
        <v>0</v>
      </c>
    </row>
    <row r="490" spans="1:2">
      <c r="A490" t="s">
        <v>2627</v>
      </c>
      <c r="B490" s="432">
        <f>ROUND('8.LCR Calculation-TTD'!C26,5)</f>
        <v>0</v>
      </c>
    </row>
    <row r="491" spans="1:2">
      <c r="A491" t="s">
        <v>2628</v>
      </c>
      <c r="B491" s="432">
        <f>ROUND('8.LCR Calculation-TTD'!C27,5)</f>
        <v>0</v>
      </c>
    </row>
    <row r="492" spans="1:2">
      <c r="A492" t="s">
        <v>2629</v>
      </c>
      <c r="B492" s="432">
        <f>ROUND('8.LCR Calculation-TTD'!C28,5)</f>
        <v>0</v>
      </c>
    </row>
    <row r="493" spans="1:2">
      <c r="A493" t="s">
        <v>2630</v>
      </c>
      <c r="B493" s="432">
        <f>ROUND('8.LCR Calculation-TTD'!C29,5)</f>
        <v>0</v>
      </c>
    </row>
    <row r="494" spans="1:2">
      <c r="A494" t="s">
        <v>2631</v>
      </c>
      <c r="B494" s="432">
        <f>ROUND('8.LCR Calculation-TTD'!C30,5)</f>
        <v>0</v>
      </c>
    </row>
    <row r="495" spans="1:2">
      <c r="A495" t="s">
        <v>2632</v>
      </c>
      <c r="B495" s="432">
        <f>ROUND('8.LCR Calculation-TTD'!C31,5)</f>
        <v>0</v>
      </c>
    </row>
    <row r="496" spans="1:2">
      <c r="A496" s="283" t="s">
        <v>2633</v>
      </c>
      <c r="B496" s="432">
        <f>ROUND('8.LCR Calculation-TTD'!C33,5)</f>
        <v>0</v>
      </c>
    </row>
    <row r="497" spans="1:2">
      <c r="A497" s="285" t="s">
        <v>3351</v>
      </c>
      <c r="B497" s="432">
        <f>'9.HQLA-SC1'!D2</f>
        <v>0</v>
      </c>
    </row>
    <row r="498" spans="1:2">
      <c r="A498" s="283" t="s">
        <v>3350</v>
      </c>
      <c r="B498" s="432">
        <f>ROUND('9.HQLA-SC1'!D9,5)</f>
        <v>0</v>
      </c>
    </row>
    <row r="499" spans="1:2">
      <c r="A499" t="s">
        <v>2654</v>
      </c>
      <c r="B499" s="432">
        <f>ROUND('9.HQLA-SC1'!C10,5)</f>
        <v>0</v>
      </c>
    </row>
    <row r="500" spans="1:2">
      <c r="A500" t="s">
        <v>2655</v>
      </c>
      <c r="B500" s="432">
        <f>ROUND('9.HQLA-SC1'!C11,5)</f>
        <v>0</v>
      </c>
    </row>
    <row r="501" spans="1:2">
      <c r="A501" t="s">
        <v>2656</v>
      </c>
      <c r="B501" s="432">
        <f>ROUND('9.HQLA-SC1'!C12,5)</f>
        <v>0</v>
      </c>
    </row>
    <row r="502" spans="1:2">
      <c r="A502" t="s">
        <v>2657</v>
      </c>
      <c r="B502" s="432">
        <f>ROUND('9.HQLA-SC1'!C13,5)</f>
        <v>0</v>
      </c>
    </row>
    <row r="503" spans="1:2">
      <c r="A503" t="s">
        <v>2658</v>
      </c>
      <c r="B503" s="432">
        <f>ROUND('9.HQLA-SC1'!C15,5)</f>
        <v>0</v>
      </c>
    </row>
    <row r="504" spans="1:2">
      <c r="A504" t="s">
        <v>2659</v>
      </c>
      <c r="B504" s="432">
        <f>ROUND('9.HQLA-SC1'!C16,5)</f>
        <v>0</v>
      </c>
    </row>
    <row r="505" spans="1:2">
      <c r="A505" t="s">
        <v>2660</v>
      </c>
      <c r="B505" s="432">
        <f>ROUND('9.HQLA-SC1'!C17,5)</f>
        <v>0</v>
      </c>
    </row>
    <row r="506" spans="1:2">
      <c r="A506" t="s">
        <v>2661</v>
      </c>
      <c r="B506" s="432">
        <f>ROUND('9.HQLA-SC1'!C18,5)</f>
        <v>0</v>
      </c>
    </row>
    <row r="507" spans="1:2">
      <c r="A507" t="s">
        <v>2662</v>
      </c>
      <c r="B507" s="432">
        <f>ROUND('9.HQLA-SC1'!C20,5)</f>
        <v>0</v>
      </c>
    </row>
    <row r="508" spans="1:2">
      <c r="A508" t="s">
        <v>2663</v>
      </c>
      <c r="B508" s="432">
        <f>ROUND('9.HQLA-SC1'!C21,5)</f>
        <v>0</v>
      </c>
    </row>
    <row r="509" spans="1:2">
      <c r="A509" t="s">
        <v>2664</v>
      </c>
      <c r="B509" s="432">
        <f>ROUND('9.HQLA-SC1'!C22,5)</f>
        <v>0</v>
      </c>
    </row>
    <row r="510" spans="1:2">
      <c r="A510" t="s">
        <v>2665</v>
      </c>
      <c r="B510" s="432">
        <f>ROUND('9.HQLA-SC1'!C25,5)</f>
        <v>0</v>
      </c>
    </row>
    <row r="511" spans="1:2">
      <c r="A511" t="s">
        <v>2666</v>
      </c>
      <c r="B511" s="432">
        <f>ROUND('9.HQLA-SC1'!C26,5)</f>
        <v>0</v>
      </c>
    </row>
    <row r="512" spans="1:2">
      <c r="A512" t="s">
        <v>2667</v>
      </c>
      <c r="B512" s="432">
        <f>ROUND('9.HQLA-SC1'!C27,5)</f>
        <v>0</v>
      </c>
    </row>
    <row r="513" spans="1:2">
      <c r="A513" t="s">
        <v>2668</v>
      </c>
      <c r="B513" s="432">
        <f>ROUND('9.HQLA-SC1'!C28,5)</f>
        <v>0</v>
      </c>
    </row>
    <row r="514" spans="1:2">
      <c r="A514" t="s">
        <v>2669</v>
      </c>
      <c r="B514" s="432">
        <f>ROUND('9.HQLA-SC1'!C29,5)</f>
        <v>0</v>
      </c>
    </row>
    <row r="515" spans="1:2">
      <c r="A515" t="s">
        <v>2670</v>
      </c>
      <c r="B515" s="432">
        <f>ROUND('9.HQLA-SC1'!C30,5)</f>
        <v>0</v>
      </c>
    </row>
    <row r="516" spans="1:2">
      <c r="A516" t="s">
        <v>2671</v>
      </c>
      <c r="B516" s="432">
        <f>ROUND('9.HQLA-SC1'!C32,5)</f>
        <v>0</v>
      </c>
    </row>
    <row r="517" spans="1:2">
      <c r="A517" t="s">
        <v>2672</v>
      </c>
      <c r="B517" s="432">
        <f>ROUND('9.HQLA-SC1'!C33,5)</f>
        <v>0</v>
      </c>
    </row>
    <row r="518" spans="1:2">
      <c r="A518" t="s">
        <v>2673</v>
      </c>
      <c r="B518" s="432">
        <f>ROUND('9.HQLA-SC1'!C34,5)</f>
        <v>0</v>
      </c>
    </row>
    <row r="519" spans="1:2">
      <c r="A519" t="s">
        <v>2634</v>
      </c>
      <c r="B519" s="432">
        <f>ROUND('9.HQLA-SC1'!E10,5)</f>
        <v>0</v>
      </c>
    </row>
    <row r="520" spans="1:2">
      <c r="A520" t="s">
        <v>2635</v>
      </c>
      <c r="B520" s="432">
        <f>ROUND('9.HQLA-SC1'!E11,5)</f>
        <v>0</v>
      </c>
    </row>
    <row r="521" spans="1:2">
      <c r="A521" t="s">
        <v>2636</v>
      </c>
      <c r="B521" s="432">
        <f>ROUND('9.HQLA-SC1'!E12,5)</f>
        <v>0</v>
      </c>
    </row>
    <row r="522" spans="1:2">
      <c r="A522" t="s">
        <v>2637</v>
      </c>
      <c r="B522" s="432">
        <f>ROUND('9.HQLA-SC1'!E13,5)</f>
        <v>0</v>
      </c>
    </row>
    <row r="523" spans="1:2">
      <c r="A523" t="s">
        <v>2638</v>
      </c>
      <c r="B523" s="432">
        <f>ROUND('9.HQLA-SC1'!E15,5)</f>
        <v>0</v>
      </c>
    </row>
    <row r="524" spans="1:2">
      <c r="A524" t="s">
        <v>2639</v>
      </c>
      <c r="B524" s="432">
        <f>ROUND('9.HQLA-SC1'!E16,5)</f>
        <v>0</v>
      </c>
    </row>
    <row r="525" spans="1:2">
      <c r="A525" t="s">
        <v>2640</v>
      </c>
      <c r="B525" s="432">
        <f>ROUND('9.HQLA-SC1'!E17,5)</f>
        <v>0</v>
      </c>
    </row>
    <row r="526" spans="1:2">
      <c r="A526" t="s">
        <v>2641</v>
      </c>
      <c r="B526" s="432">
        <f>ROUND('9.HQLA-SC1'!E18,5)</f>
        <v>0</v>
      </c>
    </row>
    <row r="527" spans="1:2">
      <c r="A527" t="s">
        <v>2642</v>
      </c>
      <c r="B527" s="432">
        <f>ROUND('9.HQLA-SC1'!E20,5)</f>
        <v>0</v>
      </c>
    </row>
    <row r="528" spans="1:2">
      <c r="A528" t="s">
        <v>2643</v>
      </c>
      <c r="B528" s="432">
        <f>ROUND('9.HQLA-SC1'!E21,5)</f>
        <v>0</v>
      </c>
    </row>
    <row r="529" spans="1:2">
      <c r="A529" t="s">
        <v>2644</v>
      </c>
      <c r="B529" s="432">
        <f>ROUND('9.HQLA-SC1'!E22,5)</f>
        <v>0</v>
      </c>
    </row>
    <row r="530" spans="1:2">
      <c r="A530" t="s">
        <v>2645</v>
      </c>
      <c r="B530" s="432">
        <f>ROUND('9.HQLA-SC1'!E25,5)</f>
        <v>0</v>
      </c>
    </row>
    <row r="531" spans="1:2">
      <c r="A531" t="s">
        <v>2646</v>
      </c>
      <c r="B531" s="432">
        <f>ROUND('9.HQLA-SC1'!E26,5)</f>
        <v>0</v>
      </c>
    </row>
    <row r="532" spans="1:2">
      <c r="A532" t="s">
        <v>2647</v>
      </c>
      <c r="B532" s="432">
        <f>ROUND('9.HQLA-SC1'!E27,5)</f>
        <v>0</v>
      </c>
    </row>
    <row r="533" spans="1:2">
      <c r="A533" t="s">
        <v>2648</v>
      </c>
      <c r="B533" s="432">
        <f>ROUND('9.HQLA-SC1'!E28,5)</f>
        <v>0</v>
      </c>
    </row>
    <row r="534" spans="1:2">
      <c r="A534" t="s">
        <v>2649</v>
      </c>
      <c r="B534" s="432">
        <f>ROUND('9.HQLA-SC1'!E29,5)</f>
        <v>0</v>
      </c>
    </row>
    <row r="535" spans="1:2">
      <c r="A535" t="s">
        <v>2650</v>
      </c>
      <c r="B535" s="432">
        <f>ROUND('9.HQLA-SC1'!E30,5)</f>
        <v>0</v>
      </c>
    </row>
    <row r="536" spans="1:2">
      <c r="A536" t="s">
        <v>2651</v>
      </c>
      <c r="B536" s="432">
        <f>ROUND('9.HQLA-SC1'!E32,5)</f>
        <v>0</v>
      </c>
    </row>
    <row r="537" spans="1:2">
      <c r="A537" t="s">
        <v>2652</v>
      </c>
      <c r="B537" s="432">
        <f>ROUND('9.HQLA-SC1'!E33,5)</f>
        <v>0</v>
      </c>
    </row>
    <row r="538" spans="1:2">
      <c r="A538" t="s">
        <v>2653</v>
      </c>
      <c r="B538" s="432">
        <f>ROUND('9.HQLA-SC1'!E34,5)</f>
        <v>0</v>
      </c>
    </row>
    <row r="539" spans="1:2">
      <c r="A539" t="s">
        <v>2674</v>
      </c>
      <c r="B539" s="432">
        <f>ROUND('9.HQLA-SC1'!G10,5)</f>
        <v>0</v>
      </c>
    </row>
    <row r="540" spans="1:2">
      <c r="A540" t="s">
        <v>2675</v>
      </c>
      <c r="B540" s="432">
        <f>ROUND('9.HQLA-SC1'!G11,5)</f>
        <v>0</v>
      </c>
    </row>
    <row r="541" spans="1:2">
      <c r="A541" t="s">
        <v>2676</v>
      </c>
      <c r="B541" s="432">
        <f>ROUND('9.HQLA-SC1'!G12,5)</f>
        <v>0</v>
      </c>
    </row>
    <row r="542" spans="1:2">
      <c r="A542" t="s">
        <v>2677</v>
      </c>
      <c r="B542" s="432">
        <f>ROUND('9.HQLA-SC1'!G13,5)</f>
        <v>0</v>
      </c>
    </row>
    <row r="543" spans="1:2">
      <c r="A543" t="s">
        <v>2678</v>
      </c>
      <c r="B543" s="432">
        <f>ROUND('9.HQLA-SC1'!G15,5)</f>
        <v>0</v>
      </c>
    </row>
    <row r="544" spans="1:2">
      <c r="A544" t="s">
        <v>2679</v>
      </c>
      <c r="B544" s="432">
        <f>ROUND('9.HQLA-SC1'!G16,5)</f>
        <v>0</v>
      </c>
    </row>
    <row r="545" spans="1:2">
      <c r="A545" t="s">
        <v>2680</v>
      </c>
      <c r="B545" s="432">
        <f>ROUND('9.HQLA-SC1'!G17,5)</f>
        <v>0</v>
      </c>
    </row>
    <row r="546" spans="1:2">
      <c r="A546" t="s">
        <v>2681</v>
      </c>
      <c r="B546" s="432">
        <f>ROUND('9.HQLA-SC1'!G18,5)</f>
        <v>0</v>
      </c>
    </row>
    <row r="547" spans="1:2">
      <c r="A547" t="s">
        <v>2682</v>
      </c>
      <c r="B547" s="432">
        <f>ROUND('9.HQLA-SC1'!G20,5)</f>
        <v>0</v>
      </c>
    </row>
    <row r="548" spans="1:2">
      <c r="A548" t="s">
        <v>2683</v>
      </c>
      <c r="B548" s="432">
        <f>ROUND('9.HQLA-SC1'!G21,5)</f>
        <v>0</v>
      </c>
    </row>
    <row r="549" spans="1:2">
      <c r="A549" t="s">
        <v>2684</v>
      </c>
      <c r="B549" s="432">
        <f>ROUND('9.HQLA-SC1'!G22,5)</f>
        <v>0</v>
      </c>
    </row>
    <row r="550" spans="1:2">
      <c r="A550" t="s">
        <v>2685</v>
      </c>
      <c r="B550" s="432">
        <f>ROUND('9.HQLA-SC1'!G25,5)</f>
        <v>0</v>
      </c>
    </row>
    <row r="551" spans="1:2">
      <c r="A551" t="s">
        <v>2686</v>
      </c>
      <c r="B551" s="432">
        <f>ROUND('9.HQLA-SC1'!G26,5)</f>
        <v>0</v>
      </c>
    </row>
    <row r="552" spans="1:2">
      <c r="A552" t="s">
        <v>2687</v>
      </c>
      <c r="B552" s="432">
        <f>ROUND('9.HQLA-SC1'!G27,5)</f>
        <v>0</v>
      </c>
    </row>
    <row r="553" spans="1:2">
      <c r="A553" t="s">
        <v>2688</v>
      </c>
      <c r="B553" s="432">
        <f>ROUND('9.HQLA-SC1'!G28,5)</f>
        <v>0</v>
      </c>
    </row>
    <row r="554" spans="1:2">
      <c r="A554" t="s">
        <v>2689</v>
      </c>
      <c r="B554" s="432">
        <f>ROUND('9.HQLA-SC1'!G29,5)</f>
        <v>0</v>
      </c>
    </row>
    <row r="555" spans="1:2">
      <c r="A555" t="s">
        <v>2690</v>
      </c>
      <c r="B555" s="432">
        <f>ROUND('9.HQLA-SC1'!G30,5)</f>
        <v>0</v>
      </c>
    </row>
    <row r="556" spans="1:2">
      <c r="A556" t="s">
        <v>2691</v>
      </c>
      <c r="B556" s="432">
        <f>ROUND('9.HQLA-SC1'!G32,5)</f>
        <v>0</v>
      </c>
    </row>
    <row r="557" spans="1:2">
      <c r="A557" t="s">
        <v>2692</v>
      </c>
      <c r="B557" s="432">
        <f>ROUND('9.HQLA-SC1'!G33,5)</f>
        <v>0</v>
      </c>
    </row>
    <row r="558" spans="1:2">
      <c r="A558" t="s">
        <v>2693</v>
      </c>
      <c r="B558" s="432">
        <f>ROUND('9.HQLA-SC1'!G34,5)</f>
        <v>0</v>
      </c>
    </row>
    <row r="559" spans="1:2">
      <c r="A559" t="s">
        <v>2694</v>
      </c>
      <c r="B559" s="432">
        <f>ROUND('9.HQLA-SC1'!G36,5)</f>
        <v>0</v>
      </c>
    </row>
    <row r="560" spans="1:2">
      <c r="A560" t="s">
        <v>2695</v>
      </c>
      <c r="B560" s="432">
        <f>ROUND('9.HQLA-SC1'!G37,5)</f>
        <v>0</v>
      </c>
    </row>
    <row r="561" spans="1:2">
      <c r="A561" t="s">
        <v>2696</v>
      </c>
      <c r="B561" s="432">
        <f>ROUND('9.HQLA-SC1'!G38,5)</f>
        <v>0</v>
      </c>
    </row>
    <row r="562" spans="1:2">
      <c r="A562" t="s">
        <v>2898</v>
      </c>
      <c r="B562" s="432">
        <f>ROUND('10.Outflows-SC1'!C9,5)</f>
        <v>0</v>
      </c>
    </row>
    <row r="563" spans="1:2">
      <c r="A563" t="s">
        <v>2899</v>
      </c>
      <c r="B563" s="432">
        <f>ROUND('10.Outflows-SC1'!C11,5)</f>
        <v>0</v>
      </c>
    </row>
    <row r="564" spans="1:2">
      <c r="A564" t="s">
        <v>2900</v>
      </c>
      <c r="B564" s="432">
        <f>ROUND('10.Outflows-SC1'!C12,5)</f>
        <v>0</v>
      </c>
    </row>
    <row r="565" spans="1:2">
      <c r="A565" t="s">
        <v>2901</v>
      </c>
      <c r="B565" s="432">
        <f>ROUND('10.Outflows-SC1'!C13,5)</f>
        <v>0</v>
      </c>
    </row>
    <row r="566" spans="1:2">
      <c r="A566" t="s">
        <v>2902</v>
      </c>
      <c r="B566" s="432">
        <f>ROUND('10.Outflows-SC1'!C14,5)</f>
        <v>0</v>
      </c>
    </row>
    <row r="567" spans="1:2">
      <c r="A567" t="s">
        <v>2903</v>
      </c>
      <c r="B567" s="432">
        <f>ROUND('10.Outflows-SC1'!C15,5)</f>
        <v>0</v>
      </c>
    </row>
    <row r="568" spans="1:2">
      <c r="A568" t="s">
        <v>2904</v>
      </c>
      <c r="B568" s="432">
        <f>ROUND('10.Outflows-SC1'!C16,5)</f>
        <v>0</v>
      </c>
    </row>
    <row r="569" spans="1:2">
      <c r="A569" t="s">
        <v>2905</v>
      </c>
      <c r="B569" s="432">
        <f>ROUND('10.Outflows-SC1'!C18,5)</f>
        <v>0</v>
      </c>
    </row>
    <row r="570" spans="1:2">
      <c r="A570" t="s">
        <v>2906</v>
      </c>
      <c r="B570" s="432">
        <f>ROUND('10.Outflows-SC1'!C19,5)</f>
        <v>0</v>
      </c>
    </row>
    <row r="571" spans="1:2">
      <c r="A571" t="s">
        <v>2907</v>
      </c>
      <c r="B571" s="432">
        <f>ROUND('10.Outflows-SC1'!C20,5)</f>
        <v>0</v>
      </c>
    </row>
    <row r="572" spans="1:2">
      <c r="A572" t="s">
        <v>2908</v>
      </c>
      <c r="B572" s="432">
        <f>ROUND('10.Outflows-SC1'!C21,5)</f>
        <v>0</v>
      </c>
    </row>
    <row r="573" spans="1:2">
      <c r="A573" t="s">
        <v>2909</v>
      </c>
      <c r="B573" s="432">
        <f>ROUND('10.Outflows-SC1'!C22,5)</f>
        <v>0</v>
      </c>
    </row>
    <row r="574" spans="1:2">
      <c r="A574" t="s">
        <v>2910</v>
      </c>
      <c r="B574" s="432">
        <f>ROUND('10.Outflows-SC1'!C23,5)</f>
        <v>0</v>
      </c>
    </row>
    <row r="575" spans="1:2">
      <c r="A575" t="s">
        <v>2911</v>
      </c>
      <c r="B575" s="432">
        <f>ROUND('10.Outflows-SC1'!C24,5)</f>
        <v>0</v>
      </c>
    </row>
    <row r="576" spans="1:2">
      <c r="A576" t="s">
        <v>2912</v>
      </c>
      <c r="B576" s="432">
        <f>ROUND('10.Outflows-SC1'!C28,5)</f>
        <v>0</v>
      </c>
    </row>
    <row r="577" spans="1:2">
      <c r="A577" t="s">
        <v>2913</v>
      </c>
      <c r="B577" s="432">
        <f>ROUND('10.Outflows-SC1'!C29,5)</f>
        <v>0</v>
      </c>
    </row>
    <row r="578" spans="1:2">
      <c r="A578" t="s">
        <v>2914</v>
      </c>
      <c r="B578" s="432">
        <f>ROUND('10.Outflows-SC1'!C30,5)</f>
        <v>0</v>
      </c>
    </row>
    <row r="579" spans="1:2">
      <c r="A579" t="s">
        <v>2915</v>
      </c>
      <c r="B579" s="432">
        <f>ROUND('10.Outflows-SC1'!C31,5)</f>
        <v>0</v>
      </c>
    </row>
    <row r="580" spans="1:2">
      <c r="A580" t="s">
        <v>2916</v>
      </c>
      <c r="B580" s="432">
        <f>ROUND('10.Outflows-SC1'!C32,5)</f>
        <v>0</v>
      </c>
    </row>
    <row r="581" spans="1:2">
      <c r="A581" t="s">
        <v>2917</v>
      </c>
      <c r="B581" s="432">
        <f>ROUND('10.Outflows-SC1'!C33,5)</f>
        <v>0</v>
      </c>
    </row>
    <row r="582" spans="1:2">
      <c r="A582" t="s">
        <v>2918</v>
      </c>
      <c r="B582" s="432">
        <f>ROUND('10.Outflows-SC1'!C35,5)</f>
        <v>0</v>
      </c>
    </row>
    <row r="583" spans="1:2">
      <c r="A583" t="s">
        <v>2919</v>
      </c>
      <c r="B583" s="432">
        <f>ROUND('10.Outflows-SC1'!C36,5)</f>
        <v>0</v>
      </c>
    </row>
    <row r="584" spans="1:2">
      <c r="A584" t="s">
        <v>2920</v>
      </c>
      <c r="B584" s="432">
        <f>ROUND('10.Outflows-SC1'!C37,5)</f>
        <v>0</v>
      </c>
    </row>
    <row r="585" spans="1:2">
      <c r="A585" t="s">
        <v>2921</v>
      </c>
      <c r="B585" s="432">
        <f>ROUND('10.Outflows-SC1'!C38,5)</f>
        <v>0</v>
      </c>
    </row>
    <row r="586" spans="1:2">
      <c r="A586" t="s">
        <v>2922</v>
      </c>
      <c r="B586" s="432">
        <f>ROUND('10.Outflows-SC1'!C39,5)</f>
        <v>0</v>
      </c>
    </row>
    <row r="587" spans="1:2">
      <c r="A587" t="s">
        <v>2923</v>
      </c>
      <c r="B587" s="432">
        <f>ROUND('10.Outflows-SC1'!C40,5)</f>
        <v>0</v>
      </c>
    </row>
    <row r="588" spans="1:2">
      <c r="A588" t="s">
        <v>2924</v>
      </c>
      <c r="B588" s="432">
        <f>ROUND('10.Outflows-SC1'!C41,5)</f>
        <v>0</v>
      </c>
    </row>
    <row r="589" spans="1:2">
      <c r="A589" t="s">
        <v>2925</v>
      </c>
      <c r="B589" s="432">
        <f>ROUND('10.Outflows-SC1'!C43,5)</f>
        <v>0</v>
      </c>
    </row>
    <row r="590" spans="1:2">
      <c r="A590" t="s">
        <v>2926</v>
      </c>
      <c r="B590" s="432">
        <f>ROUND('10.Outflows-SC1'!C44,5)</f>
        <v>0</v>
      </c>
    </row>
    <row r="591" spans="1:2">
      <c r="A591" t="s">
        <v>2927</v>
      </c>
      <c r="B591" s="432">
        <f>ROUND('10.Outflows-SC1'!C46,5)</f>
        <v>0</v>
      </c>
    </row>
    <row r="592" spans="1:2">
      <c r="A592" t="s">
        <v>2928</v>
      </c>
      <c r="B592" s="432">
        <f>ROUND('10.Outflows-SC1'!C47,5)</f>
        <v>0</v>
      </c>
    </row>
    <row r="593" spans="1:2">
      <c r="A593" t="s">
        <v>2929</v>
      </c>
      <c r="B593" s="432">
        <f>ROUND('10.Outflows-SC1'!C48,5)</f>
        <v>0</v>
      </c>
    </row>
    <row r="594" spans="1:2">
      <c r="A594" t="s">
        <v>2930</v>
      </c>
      <c r="B594" s="432">
        <f>ROUND('10.Outflows-SC1'!C49,5)</f>
        <v>0</v>
      </c>
    </row>
    <row r="595" spans="1:2">
      <c r="A595" t="s">
        <v>2931</v>
      </c>
      <c r="B595" s="432">
        <f>ROUND('10.Outflows-SC1'!C51,5)</f>
        <v>0</v>
      </c>
    </row>
    <row r="596" spans="1:2">
      <c r="A596" t="s">
        <v>2932</v>
      </c>
      <c r="B596" s="432">
        <f>ROUND('10.Outflows-SC1'!C52,5)</f>
        <v>0</v>
      </c>
    </row>
    <row r="597" spans="1:2">
      <c r="A597" t="s">
        <v>2933</v>
      </c>
      <c r="B597" s="432">
        <f>ROUND('10.Outflows-SC1'!C53,5)</f>
        <v>0</v>
      </c>
    </row>
    <row r="598" spans="1:2">
      <c r="A598" t="s">
        <v>2934</v>
      </c>
      <c r="B598" s="432">
        <f>ROUND('10.Outflows-SC1'!C54,5)</f>
        <v>0</v>
      </c>
    </row>
    <row r="599" spans="1:2">
      <c r="A599" t="s">
        <v>2935</v>
      </c>
      <c r="B599" s="432">
        <f>ROUND('10.Outflows-SC1'!C55,5)</f>
        <v>0</v>
      </c>
    </row>
    <row r="600" spans="1:2">
      <c r="A600" t="s">
        <v>2936</v>
      </c>
      <c r="B600" s="432">
        <f>ROUND('10.Outflows-SC1'!C56,5)</f>
        <v>0</v>
      </c>
    </row>
    <row r="601" spans="1:2">
      <c r="A601" t="s">
        <v>2937</v>
      </c>
      <c r="B601" s="432">
        <f>ROUND('10.Outflows-SC1'!C57,5)</f>
        <v>0</v>
      </c>
    </row>
    <row r="602" spans="1:2">
      <c r="A602" t="s">
        <v>2938</v>
      </c>
      <c r="B602" s="432">
        <f>ROUND('10.Outflows-SC1'!C59,5)</f>
        <v>0</v>
      </c>
    </row>
    <row r="603" spans="1:2">
      <c r="A603" t="s">
        <v>2939</v>
      </c>
      <c r="B603" s="432">
        <f>ROUND('10.Outflows-SC1'!C60,5)</f>
        <v>0</v>
      </c>
    </row>
    <row r="604" spans="1:2">
      <c r="A604" t="s">
        <v>2940</v>
      </c>
      <c r="B604" s="432">
        <f>ROUND('10.Outflows-SC1'!C61,5)</f>
        <v>0</v>
      </c>
    </row>
    <row r="605" spans="1:2">
      <c r="A605" t="s">
        <v>2941</v>
      </c>
      <c r="B605" s="432">
        <f>ROUND('10.Outflows-SC1'!C62,5)</f>
        <v>0</v>
      </c>
    </row>
    <row r="606" spans="1:2">
      <c r="A606" t="s">
        <v>2942</v>
      </c>
      <c r="B606" s="432">
        <f>ROUND('10.Outflows-SC1'!C63,5)</f>
        <v>0</v>
      </c>
    </row>
    <row r="607" spans="1:2">
      <c r="A607" t="s">
        <v>2943</v>
      </c>
      <c r="B607" s="432">
        <f>ROUND('10.Outflows-SC1'!C64,5)</f>
        <v>0</v>
      </c>
    </row>
    <row r="608" spans="1:2">
      <c r="A608" t="s">
        <v>2944</v>
      </c>
      <c r="B608" s="432">
        <f>ROUND('10.Outflows-SC1'!C65,5)</f>
        <v>0</v>
      </c>
    </row>
    <row r="609" spans="1:2">
      <c r="A609" t="s">
        <v>2945</v>
      </c>
      <c r="B609" s="432">
        <f>ROUND('10.Outflows-SC1'!C66,5)</f>
        <v>0</v>
      </c>
    </row>
    <row r="610" spans="1:2">
      <c r="A610" t="s">
        <v>2946</v>
      </c>
      <c r="B610" s="432">
        <f>ROUND('10.Outflows-SC1'!C67,5)</f>
        <v>0</v>
      </c>
    </row>
    <row r="611" spans="1:2">
      <c r="A611" t="s">
        <v>2947</v>
      </c>
      <c r="B611" s="432">
        <f>ROUND('10.Outflows-SC1'!C68,5)</f>
        <v>0</v>
      </c>
    </row>
    <row r="612" spans="1:2">
      <c r="A612" t="s">
        <v>2948</v>
      </c>
      <c r="B612" s="432">
        <f>ROUND('10.Outflows-SC1'!C70,5)</f>
        <v>0</v>
      </c>
    </row>
    <row r="613" spans="1:2">
      <c r="A613" t="s">
        <v>2949</v>
      </c>
      <c r="B613" s="432">
        <f>ROUND('10.Outflows-SC1'!C71,5)</f>
        <v>0</v>
      </c>
    </row>
    <row r="614" spans="1:2">
      <c r="A614" t="s">
        <v>2950</v>
      </c>
      <c r="B614" s="432">
        <f>ROUND('10.Outflows-SC1'!C72,5)</f>
        <v>0</v>
      </c>
    </row>
    <row r="615" spans="1:2">
      <c r="A615" t="s">
        <v>2951</v>
      </c>
      <c r="B615" s="432">
        <f>ROUND('10.Outflows-SC1'!C73,5)</f>
        <v>0</v>
      </c>
    </row>
    <row r="616" spans="1:2">
      <c r="A616" t="s">
        <v>2952</v>
      </c>
      <c r="B616" s="432">
        <f>ROUND('10.Outflows-SC1'!C74,5)</f>
        <v>0</v>
      </c>
    </row>
    <row r="617" spans="1:2">
      <c r="A617" t="s">
        <v>2953</v>
      </c>
      <c r="B617" s="432">
        <f>ROUND('10.Outflows-SC1'!C75,5)</f>
        <v>0</v>
      </c>
    </row>
    <row r="618" spans="1:2">
      <c r="A618" t="s">
        <v>2954</v>
      </c>
      <c r="B618" s="432">
        <f>ROUND('10.Outflows-SC1'!C76,5)</f>
        <v>0</v>
      </c>
    </row>
    <row r="619" spans="1:2">
      <c r="A619" t="s">
        <v>2955</v>
      </c>
      <c r="B619" s="432">
        <f>ROUND('10.Outflows-SC1'!C77,5)</f>
        <v>0</v>
      </c>
    </row>
    <row r="620" spans="1:2">
      <c r="A620" t="s">
        <v>2956</v>
      </c>
      <c r="B620" s="432">
        <f>ROUND('10.Outflows-SC1'!C79,5)</f>
        <v>0</v>
      </c>
    </row>
    <row r="621" spans="1:2">
      <c r="A621" t="s">
        <v>2957</v>
      </c>
      <c r="B621" s="432">
        <f>ROUND('10.Outflows-SC1'!C81,5)</f>
        <v>0</v>
      </c>
    </row>
    <row r="622" spans="1:2">
      <c r="A622" t="s">
        <v>2958</v>
      </c>
      <c r="B622" s="432">
        <f>ROUND('10.Outflows-SC1'!C83,5)</f>
        <v>0</v>
      </c>
    </row>
    <row r="623" spans="1:2">
      <c r="A623" t="s">
        <v>2959</v>
      </c>
      <c r="B623" s="432">
        <f>ROUND('10.Outflows-SC1'!C84,5)</f>
        <v>0</v>
      </c>
    </row>
    <row r="624" spans="1:2">
      <c r="A624" t="s">
        <v>2960</v>
      </c>
      <c r="B624" s="432">
        <f>ROUND('10.Outflows-SC1'!C86,5)</f>
        <v>0</v>
      </c>
    </row>
    <row r="625" spans="1:2">
      <c r="A625" t="s">
        <v>2961</v>
      </c>
      <c r="B625" s="432">
        <f>ROUND('10.Outflows-SC1'!C87,5)</f>
        <v>0</v>
      </c>
    </row>
    <row r="626" spans="1:2">
      <c r="A626" t="s">
        <v>2962</v>
      </c>
      <c r="B626" s="432">
        <f>ROUND('10.Outflows-SC1'!C88,5)</f>
        <v>0</v>
      </c>
    </row>
    <row r="627" spans="1:2">
      <c r="A627" t="s">
        <v>2963</v>
      </c>
      <c r="B627" s="432">
        <f>ROUND('10.Outflows-SC1'!C89,5)</f>
        <v>0</v>
      </c>
    </row>
    <row r="628" spans="1:2">
      <c r="A628" t="s">
        <v>2964</v>
      </c>
      <c r="B628" s="432">
        <f>ROUND('10.Outflows-SC1'!C90,5)</f>
        <v>0</v>
      </c>
    </row>
    <row r="629" spans="1:2">
      <c r="A629" t="s">
        <v>2965</v>
      </c>
      <c r="B629" s="432">
        <f>ROUND('10.Outflows-SC1'!C91,5)</f>
        <v>0</v>
      </c>
    </row>
    <row r="630" spans="1:2">
      <c r="A630" t="s">
        <v>2966</v>
      </c>
      <c r="B630" s="432">
        <f>ROUND('10.Outflows-SC1'!C93,5)</f>
        <v>0</v>
      </c>
    </row>
    <row r="631" spans="1:2">
      <c r="A631" t="s">
        <v>2967</v>
      </c>
      <c r="B631" s="432">
        <f>ROUND('10.Outflows-SC1'!C94,5)</f>
        <v>0</v>
      </c>
    </row>
    <row r="632" spans="1:2">
      <c r="A632" t="s">
        <v>2697</v>
      </c>
      <c r="B632" s="432">
        <f>ROUND('10.Outflows-SC1'!E9,5)</f>
        <v>0</v>
      </c>
    </row>
    <row r="633" spans="1:2">
      <c r="A633" t="s">
        <v>2698</v>
      </c>
      <c r="B633" s="432">
        <f>ROUND('10.Outflows-SC1'!E11,5)</f>
        <v>0</v>
      </c>
    </row>
    <row r="634" spans="1:2">
      <c r="A634" t="s">
        <v>2699</v>
      </c>
      <c r="B634" s="432">
        <f>ROUND('10.Outflows-SC1'!E12,5)</f>
        <v>0</v>
      </c>
    </row>
    <row r="635" spans="1:2">
      <c r="A635" t="s">
        <v>2700</v>
      </c>
      <c r="B635" s="432">
        <f>ROUND('10.Outflows-SC1'!E13,5)</f>
        <v>0</v>
      </c>
    </row>
    <row r="636" spans="1:2">
      <c r="A636" t="s">
        <v>2701</v>
      </c>
      <c r="B636" s="432">
        <f>ROUND('10.Outflows-SC1'!E14,5)</f>
        <v>0</v>
      </c>
    </row>
    <row r="637" spans="1:2">
      <c r="A637" t="s">
        <v>2702</v>
      </c>
      <c r="B637" s="432">
        <f>ROUND('10.Outflows-SC1'!E15,5)</f>
        <v>0</v>
      </c>
    </row>
    <row r="638" spans="1:2">
      <c r="A638" t="s">
        <v>2703</v>
      </c>
      <c r="B638" s="432">
        <f>ROUND('10.Outflows-SC1'!E16,5)</f>
        <v>0</v>
      </c>
    </row>
    <row r="639" spans="1:2">
      <c r="A639" t="s">
        <v>2704</v>
      </c>
      <c r="B639" s="432">
        <f>ROUND('10.Outflows-SC1'!E18,5)</f>
        <v>0</v>
      </c>
    </row>
    <row r="640" spans="1:2">
      <c r="A640" t="s">
        <v>2705</v>
      </c>
      <c r="B640" s="432">
        <f>ROUND('10.Outflows-SC1'!E19,5)</f>
        <v>0</v>
      </c>
    </row>
    <row r="641" spans="1:2">
      <c r="A641" t="s">
        <v>2706</v>
      </c>
      <c r="B641" s="432">
        <f>ROUND('10.Outflows-SC1'!E20,5)</f>
        <v>0</v>
      </c>
    </row>
    <row r="642" spans="1:2">
      <c r="A642" t="s">
        <v>2707</v>
      </c>
      <c r="B642" s="432">
        <f>ROUND('10.Outflows-SC1'!E21,5)</f>
        <v>0</v>
      </c>
    </row>
    <row r="643" spans="1:2">
      <c r="A643" t="s">
        <v>2708</v>
      </c>
      <c r="B643" s="432">
        <f>ROUND('10.Outflows-SC1'!E22,5)</f>
        <v>0</v>
      </c>
    </row>
    <row r="644" spans="1:2">
      <c r="A644" t="s">
        <v>2709</v>
      </c>
      <c r="B644" s="432">
        <f>ROUND('10.Outflows-SC1'!E23,5)</f>
        <v>0</v>
      </c>
    </row>
    <row r="645" spans="1:2">
      <c r="A645" t="s">
        <v>2710</v>
      </c>
      <c r="B645" s="432">
        <f>ROUND('10.Outflows-SC1'!E24,5)</f>
        <v>0</v>
      </c>
    </row>
    <row r="646" spans="1:2">
      <c r="A646" t="s">
        <v>2711</v>
      </c>
      <c r="B646" s="432">
        <f>ROUND('10.Outflows-SC1'!E28,5)</f>
        <v>0</v>
      </c>
    </row>
    <row r="647" spans="1:2">
      <c r="A647" t="s">
        <v>2712</v>
      </c>
      <c r="B647" s="432">
        <f>ROUND('10.Outflows-SC1'!E29,5)</f>
        <v>0</v>
      </c>
    </row>
    <row r="648" spans="1:2">
      <c r="A648" t="s">
        <v>2713</v>
      </c>
      <c r="B648" s="432">
        <f>ROUND('10.Outflows-SC1'!E30,5)</f>
        <v>0</v>
      </c>
    </row>
    <row r="649" spans="1:2">
      <c r="A649" t="s">
        <v>2714</v>
      </c>
      <c r="B649" s="432">
        <f>ROUND('10.Outflows-SC1'!E31,5)</f>
        <v>0</v>
      </c>
    </row>
    <row r="650" spans="1:2">
      <c r="A650" t="s">
        <v>2715</v>
      </c>
      <c r="B650" s="432">
        <f>ROUND('10.Outflows-SC1'!E32,5)</f>
        <v>0</v>
      </c>
    </row>
    <row r="651" spans="1:2">
      <c r="A651" t="s">
        <v>2716</v>
      </c>
      <c r="B651" s="432">
        <f>ROUND('10.Outflows-SC1'!E33,5)</f>
        <v>0</v>
      </c>
    </row>
    <row r="652" spans="1:2">
      <c r="A652" t="s">
        <v>2717</v>
      </c>
      <c r="B652" s="432">
        <f>ROUND('10.Outflows-SC1'!E35,5)</f>
        <v>0</v>
      </c>
    </row>
    <row r="653" spans="1:2">
      <c r="A653" t="s">
        <v>2718</v>
      </c>
      <c r="B653" s="432">
        <f>ROUND('10.Outflows-SC1'!E36,5)</f>
        <v>0</v>
      </c>
    </row>
    <row r="654" spans="1:2">
      <c r="A654" t="s">
        <v>2719</v>
      </c>
      <c r="B654" s="432">
        <f>ROUND('10.Outflows-SC1'!E37,5)</f>
        <v>0</v>
      </c>
    </row>
    <row r="655" spans="1:2">
      <c r="A655" t="s">
        <v>2720</v>
      </c>
      <c r="B655" s="432">
        <f>ROUND('10.Outflows-SC1'!E38,5)</f>
        <v>0</v>
      </c>
    </row>
    <row r="656" spans="1:2">
      <c r="A656" t="s">
        <v>2721</v>
      </c>
      <c r="B656" s="432">
        <f>ROUND('10.Outflows-SC1'!E39,5)</f>
        <v>0</v>
      </c>
    </row>
    <row r="657" spans="1:2">
      <c r="A657" t="s">
        <v>2722</v>
      </c>
      <c r="B657" s="432">
        <f>ROUND('10.Outflows-SC1'!E40,5)</f>
        <v>0</v>
      </c>
    </row>
    <row r="658" spans="1:2">
      <c r="A658" t="s">
        <v>2723</v>
      </c>
      <c r="B658" s="432">
        <f>ROUND('10.Outflows-SC1'!E41,5)</f>
        <v>0</v>
      </c>
    </row>
    <row r="659" spans="1:2">
      <c r="A659" t="s">
        <v>2724</v>
      </c>
      <c r="B659" s="432">
        <f>ROUND('10.Outflows-SC1'!E43,5)</f>
        <v>0</v>
      </c>
    </row>
    <row r="660" spans="1:2">
      <c r="A660" t="s">
        <v>2725</v>
      </c>
      <c r="B660" s="432">
        <f>ROUND('10.Outflows-SC1'!E44,5)</f>
        <v>0</v>
      </c>
    </row>
    <row r="661" spans="1:2">
      <c r="A661" t="s">
        <v>2726</v>
      </c>
      <c r="B661" s="432">
        <f>ROUND('10.Outflows-SC1'!E46,5)</f>
        <v>0</v>
      </c>
    </row>
    <row r="662" spans="1:2">
      <c r="A662" t="s">
        <v>2727</v>
      </c>
      <c r="B662" s="432">
        <f>ROUND('10.Outflows-SC1'!E47,5)</f>
        <v>0</v>
      </c>
    </row>
    <row r="663" spans="1:2">
      <c r="A663" t="s">
        <v>2728</v>
      </c>
      <c r="B663" s="432">
        <f>ROUND('10.Outflows-SC1'!E48,5)</f>
        <v>0</v>
      </c>
    </row>
    <row r="664" spans="1:2">
      <c r="A664" t="s">
        <v>2729</v>
      </c>
      <c r="B664" s="432">
        <f>ROUND('10.Outflows-SC1'!E49,5)</f>
        <v>0</v>
      </c>
    </row>
    <row r="665" spans="1:2">
      <c r="A665" t="s">
        <v>2730</v>
      </c>
      <c r="B665" s="432">
        <f>ROUND('10.Outflows-SC1'!E51,5)</f>
        <v>0</v>
      </c>
    </row>
    <row r="666" spans="1:2">
      <c r="A666" t="s">
        <v>2731</v>
      </c>
      <c r="B666" s="432">
        <f>ROUND('10.Outflows-SC1'!E52,5)</f>
        <v>0</v>
      </c>
    </row>
    <row r="667" spans="1:2">
      <c r="A667" t="s">
        <v>2732</v>
      </c>
      <c r="B667" s="432">
        <f>ROUND('10.Outflows-SC1'!E53,5)</f>
        <v>0</v>
      </c>
    </row>
    <row r="668" spans="1:2">
      <c r="A668" t="s">
        <v>2733</v>
      </c>
      <c r="B668" s="432">
        <f>ROUND('10.Outflows-SC1'!E54,5)</f>
        <v>0</v>
      </c>
    </row>
    <row r="669" spans="1:2">
      <c r="A669" t="s">
        <v>2734</v>
      </c>
      <c r="B669" s="432">
        <f>ROUND('10.Outflows-SC1'!E55,5)</f>
        <v>0</v>
      </c>
    </row>
    <row r="670" spans="1:2">
      <c r="A670" t="s">
        <v>2735</v>
      </c>
      <c r="B670" s="432">
        <f>ROUND('10.Outflows-SC1'!E56,5)</f>
        <v>0</v>
      </c>
    </row>
    <row r="671" spans="1:2">
      <c r="A671" t="s">
        <v>2736</v>
      </c>
      <c r="B671" s="432">
        <f>ROUND('10.Outflows-SC1'!E57,5)</f>
        <v>0</v>
      </c>
    </row>
    <row r="672" spans="1:2">
      <c r="A672" t="s">
        <v>2737</v>
      </c>
      <c r="B672" s="432">
        <f>ROUND('10.Outflows-SC1'!E59,5)</f>
        <v>0</v>
      </c>
    </row>
    <row r="673" spans="1:2">
      <c r="A673" t="s">
        <v>2738</v>
      </c>
      <c r="B673" s="432">
        <f>ROUND('10.Outflows-SC1'!E60,5)</f>
        <v>0</v>
      </c>
    </row>
    <row r="674" spans="1:2">
      <c r="A674" t="s">
        <v>2739</v>
      </c>
      <c r="B674" s="432">
        <f>ROUND('10.Outflows-SC1'!E61,5)</f>
        <v>0</v>
      </c>
    </row>
    <row r="675" spans="1:2">
      <c r="A675" t="s">
        <v>2740</v>
      </c>
      <c r="B675" s="432">
        <f>ROUND('10.Outflows-SC1'!E62,5)</f>
        <v>0</v>
      </c>
    </row>
    <row r="676" spans="1:2">
      <c r="A676" t="s">
        <v>2741</v>
      </c>
      <c r="B676" s="432">
        <f>ROUND('10.Outflows-SC1'!E63,5)</f>
        <v>0</v>
      </c>
    </row>
    <row r="677" spans="1:2">
      <c r="A677" t="s">
        <v>2742</v>
      </c>
      <c r="B677" s="432">
        <f>ROUND('10.Outflows-SC1'!E64,5)</f>
        <v>0</v>
      </c>
    </row>
    <row r="678" spans="1:2">
      <c r="A678" t="s">
        <v>2743</v>
      </c>
      <c r="B678" s="432">
        <f>ROUND('10.Outflows-SC1'!E65,5)</f>
        <v>0</v>
      </c>
    </row>
    <row r="679" spans="1:2">
      <c r="A679" t="s">
        <v>2744</v>
      </c>
      <c r="B679" s="432">
        <f>ROUND('10.Outflows-SC1'!E66,5)</f>
        <v>0</v>
      </c>
    </row>
    <row r="680" spans="1:2">
      <c r="A680" t="s">
        <v>2745</v>
      </c>
      <c r="B680" s="432">
        <f>ROUND('10.Outflows-SC1'!E67,5)</f>
        <v>0</v>
      </c>
    </row>
    <row r="681" spans="1:2">
      <c r="A681" t="s">
        <v>2746</v>
      </c>
      <c r="B681" s="432">
        <f>ROUND('10.Outflows-SC1'!E68,5)</f>
        <v>0</v>
      </c>
    </row>
    <row r="682" spans="1:2">
      <c r="A682" t="s">
        <v>2747</v>
      </c>
      <c r="B682" s="432">
        <f>ROUND('10.Outflows-SC1'!E70,5)</f>
        <v>0</v>
      </c>
    </row>
    <row r="683" spans="1:2">
      <c r="A683" t="s">
        <v>2748</v>
      </c>
      <c r="B683" s="432">
        <f>ROUND('10.Outflows-SC1'!E71,5)</f>
        <v>0</v>
      </c>
    </row>
    <row r="684" spans="1:2">
      <c r="A684" t="s">
        <v>2749</v>
      </c>
      <c r="B684" s="432">
        <f>ROUND('10.Outflows-SC1'!E72,5)</f>
        <v>0</v>
      </c>
    </row>
    <row r="685" spans="1:2">
      <c r="A685" t="s">
        <v>2750</v>
      </c>
      <c r="B685" s="432">
        <f>ROUND('10.Outflows-SC1'!E73,5)</f>
        <v>0</v>
      </c>
    </row>
    <row r="686" spans="1:2">
      <c r="A686" t="s">
        <v>2751</v>
      </c>
      <c r="B686" s="432">
        <f>ROUND('10.Outflows-SC1'!E74,5)</f>
        <v>0</v>
      </c>
    </row>
    <row r="687" spans="1:2">
      <c r="A687" t="s">
        <v>2752</v>
      </c>
      <c r="B687" s="432">
        <f>ROUND('10.Outflows-SC1'!E75,5)</f>
        <v>0</v>
      </c>
    </row>
    <row r="688" spans="1:2">
      <c r="A688" t="s">
        <v>2753</v>
      </c>
      <c r="B688" s="432">
        <f>ROUND('10.Outflows-SC1'!E76,5)</f>
        <v>0</v>
      </c>
    </row>
    <row r="689" spans="1:2">
      <c r="A689" t="s">
        <v>2754</v>
      </c>
      <c r="B689" s="432">
        <f>ROUND('10.Outflows-SC1'!E77,5)</f>
        <v>0</v>
      </c>
    </row>
    <row r="690" spans="1:2">
      <c r="A690" t="s">
        <v>2755</v>
      </c>
      <c r="B690" s="432">
        <f>ROUND('10.Outflows-SC1'!E79,5)</f>
        <v>0</v>
      </c>
    </row>
    <row r="691" spans="1:2">
      <c r="A691" t="s">
        <v>2756</v>
      </c>
      <c r="B691" s="432">
        <f>ROUND('10.Outflows-SC1'!E81,5)</f>
        <v>0</v>
      </c>
    </row>
    <row r="692" spans="1:2">
      <c r="A692" t="s">
        <v>2757</v>
      </c>
      <c r="B692" s="432">
        <f>ROUND('10.Outflows-SC1'!E83,5)</f>
        <v>0</v>
      </c>
    </row>
    <row r="693" spans="1:2">
      <c r="A693" t="s">
        <v>2758</v>
      </c>
      <c r="B693" s="432">
        <f>ROUND('10.Outflows-SC1'!E84,5)</f>
        <v>0</v>
      </c>
    </row>
    <row r="694" spans="1:2">
      <c r="A694" t="s">
        <v>2759</v>
      </c>
      <c r="B694" s="432">
        <f>ROUND('10.Outflows-SC1'!E86,5)</f>
        <v>0</v>
      </c>
    </row>
    <row r="695" spans="1:2">
      <c r="A695" t="s">
        <v>2760</v>
      </c>
      <c r="B695" s="432">
        <f>ROUND('10.Outflows-SC1'!E87,5)</f>
        <v>0</v>
      </c>
    </row>
    <row r="696" spans="1:2">
      <c r="A696" t="s">
        <v>2761</v>
      </c>
      <c r="B696" s="432">
        <f>ROUND('10.Outflows-SC1'!E88,5)</f>
        <v>0</v>
      </c>
    </row>
    <row r="697" spans="1:2">
      <c r="A697" t="s">
        <v>2762</v>
      </c>
      <c r="B697" s="432">
        <f>ROUND('10.Outflows-SC1'!E89,5)</f>
        <v>0</v>
      </c>
    </row>
    <row r="698" spans="1:2">
      <c r="A698" t="s">
        <v>2763</v>
      </c>
      <c r="B698" s="432">
        <f>ROUND('10.Outflows-SC1'!E90,5)</f>
        <v>0</v>
      </c>
    </row>
    <row r="699" spans="1:2">
      <c r="A699" t="s">
        <v>2764</v>
      </c>
      <c r="B699" s="432">
        <f>ROUND('10.Outflows-SC1'!E91,5)</f>
        <v>0</v>
      </c>
    </row>
    <row r="700" spans="1:2">
      <c r="A700" t="s">
        <v>2765</v>
      </c>
      <c r="B700" s="432">
        <f>ROUND('10.Outflows-SC1'!E93,5)</f>
        <v>0</v>
      </c>
    </row>
    <row r="701" spans="1:2">
      <c r="A701" t="s">
        <v>2766</v>
      </c>
      <c r="B701" s="432">
        <f>ROUND('10.Outflows-SC1'!E94,5)</f>
        <v>0</v>
      </c>
    </row>
    <row r="702" spans="1:2">
      <c r="A702" t="s">
        <v>2767</v>
      </c>
      <c r="B702" s="432">
        <f>ROUND('10.Outflows-SC1'!G9,5)</f>
        <v>0</v>
      </c>
    </row>
    <row r="703" spans="1:2">
      <c r="A703" t="s">
        <v>2768</v>
      </c>
      <c r="B703" s="432">
        <f>ROUND('10.Outflows-SC1'!G11,5)</f>
        <v>0</v>
      </c>
    </row>
    <row r="704" spans="1:2">
      <c r="A704" t="s">
        <v>2769</v>
      </c>
      <c r="B704" s="432">
        <f>ROUND('10.Outflows-SC1'!G12,5)</f>
        <v>0</v>
      </c>
    </row>
    <row r="705" spans="1:2">
      <c r="A705" t="s">
        <v>2770</v>
      </c>
      <c r="B705" s="432">
        <f>ROUND('10.Outflows-SC1'!G13,5)</f>
        <v>0</v>
      </c>
    </row>
    <row r="706" spans="1:2">
      <c r="A706" t="s">
        <v>2771</v>
      </c>
      <c r="B706" s="432">
        <f>ROUND('10.Outflows-SC1'!G14,5)</f>
        <v>0</v>
      </c>
    </row>
    <row r="707" spans="1:2">
      <c r="A707" t="s">
        <v>2772</v>
      </c>
      <c r="B707" s="432">
        <f>ROUND('10.Outflows-SC1'!G15,5)</f>
        <v>0</v>
      </c>
    </row>
    <row r="708" spans="1:2">
      <c r="A708" t="s">
        <v>2773</v>
      </c>
      <c r="B708" s="432">
        <f>ROUND('10.Outflows-SC1'!G16,5)</f>
        <v>0</v>
      </c>
    </row>
    <row r="709" spans="1:2">
      <c r="A709" t="s">
        <v>2774</v>
      </c>
      <c r="B709" s="432">
        <f>ROUND('10.Outflows-SC1'!G18,5)</f>
        <v>0</v>
      </c>
    </row>
    <row r="710" spans="1:2">
      <c r="A710" t="s">
        <v>2775</v>
      </c>
      <c r="B710" s="432">
        <f>ROUND('10.Outflows-SC1'!G19,5)</f>
        <v>0</v>
      </c>
    </row>
    <row r="711" spans="1:2">
      <c r="A711" t="s">
        <v>2776</v>
      </c>
      <c r="B711" s="432">
        <f>ROUND('10.Outflows-SC1'!G20,5)</f>
        <v>0</v>
      </c>
    </row>
    <row r="712" spans="1:2">
      <c r="A712" t="s">
        <v>2777</v>
      </c>
      <c r="B712" s="432">
        <f>ROUND('10.Outflows-SC1'!G21,5)</f>
        <v>0</v>
      </c>
    </row>
    <row r="713" spans="1:2">
      <c r="A713" t="s">
        <v>2778</v>
      </c>
      <c r="B713" s="432">
        <f>ROUND('10.Outflows-SC1'!G22,5)</f>
        <v>0</v>
      </c>
    </row>
    <row r="714" spans="1:2">
      <c r="A714" t="s">
        <v>2779</v>
      </c>
      <c r="B714" s="432">
        <f>ROUND('10.Outflows-SC1'!G23,5)</f>
        <v>0</v>
      </c>
    </row>
    <row r="715" spans="1:2">
      <c r="A715" t="s">
        <v>2780</v>
      </c>
      <c r="B715" s="432">
        <f>ROUND('10.Outflows-SC1'!G24,5)</f>
        <v>0</v>
      </c>
    </row>
    <row r="716" spans="1:2">
      <c r="A716" t="s">
        <v>2781</v>
      </c>
      <c r="B716" s="432">
        <f>ROUND('10.Outflows-SC1'!G28,5)</f>
        <v>0</v>
      </c>
    </row>
    <row r="717" spans="1:2">
      <c r="A717" t="s">
        <v>2782</v>
      </c>
      <c r="B717" s="432">
        <f>ROUND('10.Outflows-SC1'!G29,5)</f>
        <v>0</v>
      </c>
    </row>
    <row r="718" spans="1:2">
      <c r="A718" t="s">
        <v>2783</v>
      </c>
      <c r="B718" s="432">
        <f>ROUND('10.Outflows-SC1'!G30,5)</f>
        <v>0</v>
      </c>
    </row>
    <row r="719" spans="1:2">
      <c r="A719" t="s">
        <v>2784</v>
      </c>
      <c r="B719" s="432">
        <f>ROUND('10.Outflows-SC1'!G31,5)</f>
        <v>0</v>
      </c>
    </row>
    <row r="720" spans="1:2">
      <c r="A720" t="s">
        <v>2785</v>
      </c>
      <c r="B720" s="432">
        <f>ROUND('10.Outflows-SC1'!G32,5)</f>
        <v>0</v>
      </c>
    </row>
    <row r="721" spans="1:2">
      <c r="A721" t="s">
        <v>2786</v>
      </c>
      <c r="B721" s="432">
        <f>ROUND('10.Outflows-SC1'!G33,5)</f>
        <v>0</v>
      </c>
    </row>
    <row r="722" spans="1:2">
      <c r="A722" t="s">
        <v>2787</v>
      </c>
      <c r="B722" s="432">
        <f>ROUND('10.Outflows-SC1'!G35,5)</f>
        <v>0</v>
      </c>
    </row>
    <row r="723" spans="1:2">
      <c r="A723" t="s">
        <v>2788</v>
      </c>
      <c r="B723" s="432">
        <f>ROUND('10.Outflows-SC1'!G36,5)</f>
        <v>0</v>
      </c>
    </row>
    <row r="724" spans="1:2">
      <c r="A724" t="s">
        <v>2789</v>
      </c>
      <c r="B724" s="432">
        <f>ROUND('10.Outflows-SC1'!G37,5)</f>
        <v>0</v>
      </c>
    </row>
    <row r="725" spans="1:2">
      <c r="A725" t="s">
        <v>2790</v>
      </c>
      <c r="B725" s="432">
        <f>ROUND('10.Outflows-SC1'!G38,5)</f>
        <v>0</v>
      </c>
    </row>
    <row r="726" spans="1:2">
      <c r="A726" t="s">
        <v>2791</v>
      </c>
      <c r="B726" s="432">
        <f>ROUND('10.Outflows-SC1'!G39,5)</f>
        <v>0</v>
      </c>
    </row>
    <row r="727" spans="1:2">
      <c r="A727" t="s">
        <v>2792</v>
      </c>
      <c r="B727" s="432">
        <f>ROUND('10.Outflows-SC1'!G40,5)</f>
        <v>0</v>
      </c>
    </row>
    <row r="728" spans="1:2">
      <c r="A728" t="s">
        <v>2793</v>
      </c>
      <c r="B728" s="432">
        <f>ROUND('10.Outflows-SC1'!G41,5)</f>
        <v>0</v>
      </c>
    </row>
    <row r="729" spans="1:2">
      <c r="A729" t="s">
        <v>2794</v>
      </c>
      <c r="B729" s="432">
        <f>ROUND('10.Outflows-SC1'!G43,5)</f>
        <v>0</v>
      </c>
    </row>
    <row r="730" spans="1:2">
      <c r="A730" t="s">
        <v>2795</v>
      </c>
      <c r="B730" s="432">
        <f>ROUND('10.Outflows-SC1'!G44,5)</f>
        <v>0</v>
      </c>
    </row>
    <row r="731" spans="1:2">
      <c r="A731" t="s">
        <v>2796</v>
      </c>
      <c r="B731" s="432">
        <f>ROUND('10.Outflows-SC1'!G46,5)</f>
        <v>0</v>
      </c>
    </row>
    <row r="732" spans="1:2">
      <c r="A732" t="s">
        <v>2797</v>
      </c>
      <c r="B732" s="432">
        <f>ROUND('10.Outflows-SC1'!G47,5)</f>
        <v>0</v>
      </c>
    </row>
    <row r="733" spans="1:2">
      <c r="A733" t="s">
        <v>2798</v>
      </c>
      <c r="B733" s="432">
        <f>ROUND('10.Outflows-SC1'!G48,5)</f>
        <v>0</v>
      </c>
    </row>
    <row r="734" spans="1:2">
      <c r="A734" t="s">
        <v>2799</v>
      </c>
      <c r="B734" s="432">
        <f>ROUND('10.Outflows-SC1'!G49,5)</f>
        <v>0</v>
      </c>
    </row>
    <row r="735" spans="1:2">
      <c r="A735" t="s">
        <v>2800</v>
      </c>
      <c r="B735" s="432">
        <f>ROUND('10.Outflows-SC1'!G51,5)</f>
        <v>0</v>
      </c>
    </row>
    <row r="736" spans="1:2">
      <c r="A736" t="s">
        <v>2801</v>
      </c>
      <c r="B736" s="432">
        <f>ROUND('10.Outflows-SC1'!G52,5)</f>
        <v>0</v>
      </c>
    </row>
    <row r="737" spans="1:2">
      <c r="A737" t="s">
        <v>2802</v>
      </c>
      <c r="B737" s="432">
        <f>ROUND('10.Outflows-SC1'!G53,5)</f>
        <v>0</v>
      </c>
    </row>
    <row r="738" spans="1:2">
      <c r="A738" t="s">
        <v>2803</v>
      </c>
      <c r="B738" s="432">
        <f>ROUND('10.Outflows-SC1'!G54,5)</f>
        <v>0</v>
      </c>
    </row>
    <row r="739" spans="1:2">
      <c r="A739" t="s">
        <v>2804</v>
      </c>
      <c r="B739" s="432">
        <f>ROUND('10.Outflows-SC1'!G55,5)</f>
        <v>0</v>
      </c>
    </row>
    <row r="740" spans="1:2">
      <c r="A740" t="s">
        <v>2805</v>
      </c>
      <c r="B740" s="432">
        <f>ROUND('10.Outflows-SC1'!G56,5)</f>
        <v>0</v>
      </c>
    </row>
    <row r="741" spans="1:2">
      <c r="A741" t="s">
        <v>2806</v>
      </c>
      <c r="B741" s="432">
        <f>ROUND('10.Outflows-SC1'!G57,5)</f>
        <v>0</v>
      </c>
    </row>
    <row r="742" spans="1:2">
      <c r="A742" t="s">
        <v>2807</v>
      </c>
      <c r="B742" s="432">
        <f>ROUND('10.Outflows-SC1'!G59,5)</f>
        <v>0</v>
      </c>
    </row>
    <row r="743" spans="1:2">
      <c r="A743" t="s">
        <v>2808</v>
      </c>
      <c r="B743" s="432">
        <f>ROUND('10.Outflows-SC1'!G60,5)</f>
        <v>0</v>
      </c>
    </row>
    <row r="744" spans="1:2">
      <c r="A744" t="s">
        <v>2809</v>
      </c>
      <c r="B744" s="432">
        <f>ROUND('10.Outflows-SC1'!G61,5)</f>
        <v>0</v>
      </c>
    </row>
    <row r="745" spans="1:2">
      <c r="A745" t="s">
        <v>2810</v>
      </c>
      <c r="B745" s="432">
        <f>ROUND('10.Outflows-SC1'!G62,5)</f>
        <v>0</v>
      </c>
    </row>
    <row r="746" spans="1:2">
      <c r="A746" t="s">
        <v>2811</v>
      </c>
      <c r="B746" s="432">
        <f>ROUND('10.Outflows-SC1'!G63,5)</f>
        <v>0</v>
      </c>
    </row>
    <row r="747" spans="1:2">
      <c r="A747" t="s">
        <v>2812</v>
      </c>
      <c r="B747" s="432">
        <f>ROUND('10.Outflows-SC1'!G64,5)</f>
        <v>0</v>
      </c>
    </row>
    <row r="748" spans="1:2">
      <c r="A748" t="s">
        <v>2813</v>
      </c>
      <c r="B748" s="432">
        <f>ROUND('10.Outflows-SC1'!G65,5)</f>
        <v>0</v>
      </c>
    </row>
    <row r="749" spans="1:2">
      <c r="A749" t="s">
        <v>2814</v>
      </c>
      <c r="B749" s="432">
        <f>ROUND('10.Outflows-SC1'!G66,5)</f>
        <v>0</v>
      </c>
    </row>
    <row r="750" spans="1:2">
      <c r="A750" t="s">
        <v>2815</v>
      </c>
      <c r="B750" s="432">
        <f>ROUND('10.Outflows-SC1'!G67,5)</f>
        <v>0</v>
      </c>
    </row>
    <row r="751" spans="1:2">
      <c r="A751" t="s">
        <v>2816</v>
      </c>
      <c r="B751" s="432">
        <f>ROUND('10.Outflows-SC1'!G68,5)</f>
        <v>0</v>
      </c>
    </row>
    <row r="752" spans="1:2">
      <c r="A752" t="s">
        <v>2817</v>
      </c>
      <c r="B752" s="432">
        <f>ROUND('10.Outflows-SC1'!G70,5)</f>
        <v>0</v>
      </c>
    </row>
    <row r="753" spans="1:2">
      <c r="A753" t="s">
        <v>2818</v>
      </c>
      <c r="B753" s="432">
        <f>ROUND('10.Outflows-SC1'!G71,5)</f>
        <v>0</v>
      </c>
    </row>
    <row r="754" spans="1:2">
      <c r="A754" t="s">
        <v>2819</v>
      </c>
      <c r="B754" s="432">
        <f>ROUND('10.Outflows-SC1'!G72,5)</f>
        <v>0</v>
      </c>
    </row>
    <row r="755" spans="1:2">
      <c r="A755" t="s">
        <v>2820</v>
      </c>
      <c r="B755" s="432">
        <f>ROUND('10.Outflows-SC1'!G73,5)</f>
        <v>0</v>
      </c>
    </row>
    <row r="756" spans="1:2">
      <c r="A756" t="s">
        <v>2821</v>
      </c>
      <c r="B756" s="432">
        <f>ROUND('10.Outflows-SC1'!G74,5)</f>
        <v>0</v>
      </c>
    </row>
    <row r="757" spans="1:2">
      <c r="A757" t="s">
        <v>2822</v>
      </c>
      <c r="B757" s="432">
        <f>ROUND('10.Outflows-SC1'!G75,5)</f>
        <v>0</v>
      </c>
    </row>
    <row r="758" spans="1:2">
      <c r="A758" t="s">
        <v>2823</v>
      </c>
      <c r="B758" s="432">
        <f>ROUND('10.Outflows-SC1'!G76,5)</f>
        <v>0</v>
      </c>
    </row>
    <row r="759" spans="1:2">
      <c r="A759" t="s">
        <v>2824</v>
      </c>
      <c r="B759" s="432">
        <f>ROUND('10.Outflows-SC1'!G77,5)</f>
        <v>0</v>
      </c>
    </row>
    <row r="760" spans="1:2">
      <c r="A760" t="s">
        <v>2825</v>
      </c>
      <c r="B760" s="432">
        <f>ROUND('10.Outflows-SC1'!G79,5)</f>
        <v>0</v>
      </c>
    </row>
    <row r="761" spans="1:2">
      <c r="A761" t="s">
        <v>2826</v>
      </c>
      <c r="B761" s="432">
        <f>ROUND('10.Outflows-SC1'!G81,5)</f>
        <v>0</v>
      </c>
    </row>
    <row r="762" spans="1:2">
      <c r="A762" t="s">
        <v>2827</v>
      </c>
      <c r="B762" s="432">
        <f>ROUND('10.Outflows-SC1'!G83,5)</f>
        <v>0</v>
      </c>
    </row>
    <row r="763" spans="1:2">
      <c r="A763" t="s">
        <v>2828</v>
      </c>
      <c r="B763" s="432">
        <f>ROUND('10.Outflows-SC1'!G84,5)</f>
        <v>0</v>
      </c>
    </row>
    <row r="764" spans="1:2">
      <c r="A764" t="s">
        <v>2829</v>
      </c>
      <c r="B764" s="432">
        <f>ROUND('10.Outflows-SC1'!G86,5)</f>
        <v>0</v>
      </c>
    </row>
    <row r="765" spans="1:2">
      <c r="A765" t="s">
        <v>2830</v>
      </c>
      <c r="B765" s="432">
        <f>ROUND('10.Outflows-SC1'!G87,5)</f>
        <v>0</v>
      </c>
    </row>
    <row r="766" spans="1:2">
      <c r="A766" t="s">
        <v>2831</v>
      </c>
      <c r="B766" s="432">
        <f>ROUND('10.Outflows-SC1'!G88,5)</f>
        <v>0</v>
      </c>
    </row>
    <row r="767" spans="1:2">
      <c r="A767" t="s">
        <v>2832</v>
      </c>
      <c r="B767" s="432">
        <f>ROUND('10.Outflows-SC1'!G89,5)</f>
        <v>0</v>
      </c>
    </row>
    <row r="768" spans="1:2">
      <c r="A768" t="s">
        <v>2833</v>
      </c>
      <c r="B768" s="432">
        <f>ROUND('10.Outflows-SC1'!G90,5)</f>
        <v>0</v>
      </c>
    </row>
    <row r="769" spans="1:2">
      <c r="A769" t="s">
        <v>2834</v>
      </c>
      <c r="B769" s="432">
        <f>ROUND('10.Outflows-SC1'!G91,5)</f>
        <v>0</v>
      </c>
    </row>
    <row r="770" spans="1:2">
      <c r="A770" t="s">
        <v>2835</v>
      </c>
      <c r="B770" s="432">
        <f>ROUND('10.Outflows-SC1'!G93,5)</f>
        <v>0</v>
      </c>
    </row>
    <row r="771" spans="1:2">
      <c r="A771" t="s">
        <v>2836</v>
      </c>
      <c r="B771" s="432">
        <f>ROUND('10.Outflows-SC1'!G94,5)</f>
        <v>0</v>
      </c>
    </row>
    <row r="772" spans="1:2">
      <c r="A772" t="s">
        <v>2968</v>
      </c>
      <c r="B772" s="432">
        <f>ROUND('11.Inflows-SC1'!C10,5)</f>
        <v>0</v>
      </c>
    </row>
    <row r="773" spans="1:2">
      <c r="A773" t="s">
        <v>2969</v>
      </c>
      <c r="B773" s="432">
        <f>ROUND('11.Inflows-SC1'!C11,5)</f>
        <v>0</v>
      </c>
    </row>
    <row r="774" spans="1:2">
      <c r="A774" t="s">
        <v>2970</v>
      </c>
      <c r="B774" s="432">
        <f>ROUND('11.Inflows-SC1'!C12,5)</f>
        <v>0</v>
      </c>
    </row>
    <row r="775" spans="1:2">
      <c r="A775" t="s">
        <v>2971</v>
      </c>
      <c r="B775" s="432">
        <f>ROUND('11.Inflows-SC1'!C13,5)</f>
        <v>0</v>
      </c>
    </row>
    <row r="776" spans="1:2">
      <c r="A776" t="s">
        <v>2972</v>
      </c>
      <c r="B776" s="432">
        <f>ROUND('11.Inflows-SC1'!C14,5)</f>
        <v>0</v>
      </c>
    </row>
    <row r="777" spans="1:2">
      <c r="A777" t="s">
        <v>2973</v>
      </c>
      <c r="B777" s="432">
        <f>ROUND('11.Inflows-SC1'!C15,5)</f>
        <v>0</v>
      </c>
    </row>
    <row r="778" spans="1:2">
      <c r="A778" t="s">
        <v>2974</v>
      </c>
      <c r="B778" s="432">
        <f>ROUND('11.Inflows-SC1'!C16,5)</f>
        <v>0</v>
      </c>
    </row>
    <row r="779" spans="1:2">
      <c r="A779" t="s">
        <v>2975</v>
      </c>
      <c r="B779" s="432">
        <f>ROUND('11.Inflows-SC1'!C18,5)</f>
        <v>0</v>
      </c>
    </row>
    <row r="780" spans="1:2">
      <c r="A780" t="s">
        <v>2991</v>
      </c>
      <c r="B780" s="432">
        <f>ROUND('11.Inflows-SC1'!C19,5)</f>
        <v>0</v>
      </c>
    </row>
    <row r="781" spans="1:2">
      <c r="A781" t="s">
        <v>2976</v>
      </c>
      <c r="B781" s="432">
        <f>ROUND('11.Inflows-SC1'!C21,5)</f>
        <v>0</v>
      </c>
    </row>
    <row r="782" spans="1:2">
      <c r="A782" t="s">
        <v>2977</v>
      </c>
      <c r="B782" s="432">
        <f>ROUND('11.Inflows-SC1'!C22,5)</f>
        <v>0</v>
      </c>
    </row>
    <row r="783" spans="1:2">
      <c r="A783" t="s">
        <v>2978</v>
      </c>
      <c r="B783" s="432">
        <f>ROUND('11.Inflows-SC1'!C23,5)</f>
        <v>0</v>
      </c>
    </row>
    <row r="784" spans="1:2">
      <c r="A784" t="s">
        <v>2979</v>
      </c>
      <c r="B784" s="432">
        <f>ROUND('11.Inflows-SC1'!C24,5)</f>
        <v>0</v>
      </c>
    </row>
    <row r="785" spans="1:2">
      <c r="A785" t="s">
        <v>2980</v>
      </c>
      <c r="B785" s="432">
        <f>ROUND('11.Inflows-SC1'!C25,5)</f>
        <v>0</v>
      </c>
    </row>
    <row r="786" spans="1:2">
      <c r="A786" t="s">
        <v>2981</v>
      </c>
      <c r="B786" s="432">
        <f>ROUND('11.Inflows-SC1'!C26,5)</f>
        <v>0</v>
      </c>
    </row>
    <row r="787" spans="1:2">
      <c r="A787" t="s">
        <v>2982</v>
      </c>
      <c r="B787" s="432">
        <f>ROUND('11.Inflows-SC1'!C27,5)</f>
        <v>0</v>
      </c>
    </row>
    <row r="788" spans="1:2">
      <c r="A788" t="s">
        <v>2983</v>
      </c>
      <c r="B788" s="432">
        <f>ROUND('11.Inflows-SC1'!C29,5)</f>
        <v>0</v>
      </c>
    </row>
    <row r="789" spans="1:2">
      <c r="A789" t="s">
        <v>2984</v>
      </c>
      <c r="B789" s="432">
        <f>ROUND('11.Inflows-SC1'!C30,5)</f>
        <v>0</v>
      </c>
    </row>
    <row r="790" spans="1:2">
      <c r="A790" t="s">
        <v>2985</v>
      </c>
      <c r="B790" s="432">
        <f>ROUND('11.Inflows-SC1'!C31,5)</f>
        <v>0</v>
      </c>
    </row>
    <row r="791" spans="1:2">
      <c r="A791" t="s">
        <v>2986</v>
      </c>
      <c r="B791" s="432">
        <f>ROUND('11.Inflows-SC1'!C32,5)</f>
        <v>0</v>
      </c>
    </row>
    <row r="792" spans="1:2">
      <c r="A792" t="s">
        <v>2837</v>
      </c>
      <c r="B792" s="432">
        <f>ROUND('11.Inflows-SC1'!E10,5)</f>
        <v>0</v>
      </c>
    </row>
    <row r="793" spans="1:2">
      <c r="A793" t="s">
        <v>2838</v>
      </c>
      <c r="B793" s="432">
        <f>ROUND('11.Inflows-SC1'!E11,5)</f>
        <v>0</v>
      </c>
    </row>
    <row r="794" spans="1:2">
      <c r="A794" t="s">
        <v>2839</v>
      </c>
      <c r="B794" s="432">
        <f>ROUND('11.Inflows-SC1'!E12,5)</f>
        <v>0</v>
      </c>
    </row>
    <row r="795" spans="1:2">
      <c r="A795" t="s">
        <v>2840</v>
      </c>
      <c r="B795" s="432">
        <f>ROUND('11.Inflows-SC1'!E13,5)</f>
        <v>0</v>
      </c>
    </row>
    <row r="796" spans="1:2">
      <c r="A796" t="s">
        <v>2841</v>
      </c>
      <c r="B796" s="432">
        <f>ROUND('11.Inflows-SC1'!E14,5)</f>
        <v>0</v>
      </c>
    </row>
    <row r="797" spans="1:2">
      <c r="A797" t="s">
        <v>2842</v>
      </c>
      <c r="B797" s="432">
        <f>ROUND('11.Inflows-SC1'!E15,5)</f>
        <v>0</v>
      </c>
    </row>
    <row r="798" spans="1:2">
      <c r="A798" t="s">
        <v>2843</v>
      </c>
      <c r="B798" s="432">
        <f>ROUND('11.Inflows-SC1'!E16,5)</f>
        <v>0</v>
      </c>
    </row>
    <row r="799" spans="1:2">
      <c r="A799" t="s">
        <v>2844</v>
      </c>
      <c r="B799" s="432">
        <f>ROUND('11.Inflows-SC1'!E18,5)</f>
        <v>0</v>
      </c>
    </row>
    <row r="800" spans="1:2">
      <c r="A800" t="s">
        <v>2992</v>
      </c>
      <c r="B800" s="432">
        <f>ROUND('11.Inflows-SC1'!E19,5)</f>
        <v>0</v>
      </c>
    </row>
    <row r="801" spans="1:2">
      <c r="A801" t="s">
        <v>2845</v>
      </c>
      <c r="B801" s="432">
        <f>ROUND('11.Inflows-SC1'!E21,5)</f>
        <v>0</v>
      </c>
    </row>
    <row r="802" spans="1:2">
      <c r="A802" t="s">
        <v>2846</v>
      </c>
      <c r="B802" s="432">
        <f>ROUND('11.Inflows-SC1'!E22,5)</f>
        <v>0</v>
      </c>
    </row>
    <row r="803" spans="1:2">
      <c r="A803" t="s">
        <v>2847</v>
      </c>
      <c r="B803" s="432">
        <f>ROUND('11.Inflows-SC1'!E23,5)</f>
        <v>0</v>
      </c>
    </row>
    <row r="804" spans="1:2">
      <c r="A804" t="s">
        <v>2848</v>
      </c>
      <c r="B804" s="432">
        <f>ROUND('11.Inflows-SC1'!E24,5)</f>
        <v>0</v>
      </c>
    </row>
    <row r="805" spans="1:2">
      <c r="A805" t="s">
        <v>2849</v>
      </c>
      <c r="B805" s="432">
        <f>ROUND('11.Inflows-SC1'!E25,5)</f>
        <v>0</v>
      </c>
    </row>
    <row r="806" spans="1:2">
      <c r="A806" t="s">
        <v>2850</v>
      </c>
      <c r="B806" s="432">
        <f>ROUND('11.Inflows-SC1'!E26,5)</f>
        <v>0</v>
      </c>
    </row>
    <row r="807" spans="1:2">
      <c r="A807" t="s">
        <v>2851</v>
      </c>
      <c r="B807" s="432">
        <f>ROUND('11.Inflows-SC1'!E27,5)</f>
        <v>0</v>
      </c>
    </row>
    <row r="808" spans="1:2">
      <c r="A808" t="s">
        <v>2852</v>
      </c>
      <c r="B808" s="432">
        <f>ROUND('11.Inflows-SC1'!E29,5)</f>
        <v>0</v>
      </c>
    </row>
    <row r="809" spans="1:2">
      <c r="A809" t="s">
        <v>2853</v>
      </c>
      <c r="B809" s="432">
        <f>ROUND('11.Inflows-SC1'!E30,5)</f>
        <v>0</v>
      </c>
    </row>
    <row r="810" spans="1:2">
      <c r="A810" t="s">
        <v>2854</v>
      </c>
      <c r="B810" s="432">
        <f>ROUND('11.Inflows-SC1'!E31,5)</f>
        <v>0</v>
      </c>
    </row>
    <row r="811" spans="1:2">
      <c r="A811" t="s">
        <v>2855</v>
      </c>
      <c r="B811" s="432">
        <f>ROUND('11.Inflows-SC1'!E32,5)</f>
        <v>0</v>
      </c>
    </row>
    <row r="812" spans="1:2">
      <c r="A812" t="s">
        <v>2856</v>
      </c>
      <c r="B812" s="432">
        <f>ROUND('11.Inflows-SC1'!G10,5)</f>
        <v>0</v>
      </c>
    </row>
    <row r="813" spans="1:2">
      <c r="A813" t="s">
        <v>2857</v>
      </c>
      <c r="B813" s="432">
        <f>ROUND('11.Inflows-SC1'!G11,5)</f>
        <v>0</v>
      </c>
    </row>
    <row r="814" spans="1:2">
      <c r="A814" t="s">
        <v>2858</v>
      </c>
      <c r="B814" s="432">
        <f>ROUND('11.Inflows-SC1'!G12,5)</f>
        <v>0</v>
      </c>
    </row>
    <row r="815" spans="1:2">
      <c r="A815" t="s">
        <v>2859</v>
      </c>
      <c r="B815" s="432">
        <f>ROUND('11.Inflows-SC1'!G13,5)</f>
        <v>0</v>
      </c>
    </row>
    <row r="816" spans="1:2">
      <c r="A816" t="s">
        <v>2860</v>
      </c>
      <c r="B816" s="432">
        <f>ROUND('11.Inflows-SC1'!G14,5)</f>
        <v>0</v>
      </c>
    </row>
    <row r="817" spans="1:2">
      <c r="A817" t="s">
        <v>2861</v>
      </c>
      <c r="B817" s="432">
        <f>ROUND('11.Inflows-SC1'!G15,5)</f>
        <v>0</v>
      </c>
    </row>
    <row r="818" spans="1:2">
      <c r="A818" t="s">
        <v>2862</v>
      </c>
      <c r="B818" s="432">
        <f>ROUND('11.Inflows-SC1'!G16,5)</f>
        <v>0</v>
      </c>
    </row>
    <row r="819" spans="1:2">
      <c r="A819" t="s">
        <v>2863</v>
      </c>
      <c r="B819" s="432">
        <f>ROUND('11.Inflows-SC1'!G18,5)</f>
        <v>0</v>
      </c>
    </row>
    <row r="820" spans="1:2">
      <c r="A820" t="s">
        <v>2993</v>
      </c>
      <c r="B820" s="432">
        <f>ROUND('11.Inflows-SC1'!G19,5)</f>
        <v>0</v>
      </c>
    </row>
    <row r="821" spans="1:2">
      <c r="A821" t="s">
        <v>2864</v>
      </c>
      <c r="B821" s="432">
        <f>ROUND('11.Inflows-SC1'!G21,5)</f>
        <v>0</v>
      </c>
    </row>
    <row r="822" spans="1:2">
      <c r="A822" t="s">
        <v>2865</v>
      </c>
      <c r="B822" s="432">
        <f>ROUND('11.Inflows-SC1'!G22,5)</f>
        <v>0</v>
      </c>
    </row>
    <row r="823" spans="1:2">
      <c r="A823" t="s">
        <v>2866</v>
      </c>
      <c r="B823" s="432">
        <f>ROUND('11.Inflows-SC1'!G23,5)</f>
        <v>0</v>
      </c>
    </row>
    <row r="824" spans="1:2">
      <c r="A824" t="s">
        <v>2867</v>
      </c>
      <c r="B824" s="432">
        <f>ROUND('11.Inflows-SC1'!G24,5)</f>
        <v>0</v>
      </c>
    </row>
    <row r="825" spans="1:2">
      <c r="A825" t="s">
        <v>2868</v>
      </c>
      <c r="B825" s="432">
        <f>ROUND('11.Inflows-SC1'!G25,5)</f>
        <v>0</v>
      </c>
    </row>
    <row r="826" spans="1:2">
      <c r="A826" t="s">
        <v>2869</v>
      </c>
      <c r="B826" s="432">
        <f>ROUND('11.Inflows-SC1'!G26,5)</f>
        <v>0</v>
      </c>
    </row>
    <row r="827" spans="1:2">
      <c r="A827" t="s">
        <v>2870</v>
      </c>
      <c r="B827" s="432">
        <f>ROUND('11.Inflows-SC1'!G27,5)</f>
        <v>0</v>
      </c>
    </row>
    <row r="828" spans="1:2">
      <c r="A828" t="s">
        <v>2871</v>
      </c>
      <c r="B828" s="432">
        <f>ROUND('11.Inflows-SC1'!G29,5)</f>
        <v>0</v>
      </c>
    </row>
    <row r="829" spans="1:2">
      <c r="A829" t="s">
        <v>2872</v>
      </c>
      <c r="B829" s="432">
        <f>ROUND('11.Inflows-SC1'!G30,5)</f>
        <v>0</v>
      </c>
    </row>
    <row r="830" spans="1:2">
      <c r="A830" t="s">
        <v>2873</v>
      </c>
      <c r="B830" s="432">
        <f>ROUND('11.Inflows-SC1'!G31,5)</f>
        <v>0</v>
      </c>
    </row>
    <row r="831" spans="1:2">
      <c r="A831" t="s">
        <v>2874</v>
      </c>
      <c r="B831" s="432">
        <f>ROUND('11.Inflows-SC1'!G32,5)</f>
        <v>0</v>
      </c>
    </row>
    <row r="832" spans="1:2">
      <c r="A832" t="s">
        <v>2875</v>
      </c>
      <c r="B832" s="432">
        <f>ROUND('12.LCR calculation-SC1'!C8,5)</f>
        <v>0</v>
      </c>
    </row>
    <row r="833" spans="1:2">
      <c r="A833" t="s">
        <v>2876</v>
      </c>
      <c r="B833" s="432">
        <f>ROUND('12.LCR calculation-SC1'!C9,5)</f>
        <v>0</v>
      </c>
    </row>
    <row r="834" spans="1:2">
      <c r="A834" t="s">
        <v>2877</v>
      </c>
      <c r="B834" s="432">
        <f>ROUND('12.LCR calculation-SC1'!C10,5)</f>
        <v>0</v>
      </c>
    </row>
    <row r="835" spans="1:2">
      <c r="A835" t="s">
        <v>2878</v>
      </c>
      <c r="B835" s="432">
        <f>ROUND('12.LCR calculation-SC1'!C11,5)</f>
        <v>0</v>
      </c>
    </row>
    <row r="836" spans="1:2">
      <c r="A836" t="s">
        <v>2879</v>
      </c>
      <c r="B836" s="432">
        <f>ROUND('12.LCR calculation-SC1'!C12,5)</f>
        <v>0</v>
      </c>
    </row>
    <row r="837" spans="1:2">
      <c r="A837" t="s">
        <v>2880</v>
      </c>
      <c r="B837" s="432">
        <f>ROUND('12.LCR calculation-SC1'!C13,5)</f>
        <v>0</v>
      </c>
    </row>
    <row r="838" spans="1:2">
      <c r="A838" t="s">
        <v>2881</v>
      </c>
      <c r="B838" s="432">
        <f>ROUND('12.LCR calculation-SC1'!C14,5)</f>
        <v>0</v>
      </c>
    </row>
    <row r="839" spans="1:2">
      <c r="A839" t="s">
        <v>2882</v>
      </c>
      <c r="B839" s="432">
        <f>ROUND('12.LCR calculation-SC1'!C16,5)</f>
        <v>0</v>
      </c>
    </row>
    <row r="840" spans="1:2">
      <c r="A840" t="s">
        <v>2883</v>
      </c>
      <c r="B840" s="432">
        <f>ROUND('12.LCR calculation-SC1'!C17,5)</f>
        <v>0</v>
      </c>
    </row>
    <row r="841" spans="1:2">
      <c r="A841" t="s">
        <v>2884</v>
      </c>
      <c r="B841" s="432">
        <f>ROUND('12.LCR calculation-SC1'!C18,5)</f>
        <v>0</v>
      </c>
    </row>
    <row r="842" spans="1:2">
      <c r="A842" t="s">
        <v>2885</v>
      </c>
      <c r="B842" s="432">
        <f>ROUND('12.LCR calculation-SC1'!C19,5)</f>
        <v>0</v>
      </c>
    </row>
    <row r="843" spans="1:2">
      <c r="A843" t="s">
        <v>2886</v>
      </c>
      <c r="B843" s="432">
        <f>ROUND('12.LCR calculation-SC1'!C20,5)</f>
        <v>0</v>
      </c>
    </row>
    <row r="844" spans="1:2">
      <c r="A844" t="s">
        <v>2887</v>
      </c>
      <c r="B844" s="432">
        <f>ROUND('12.LCR calculation-SC1'!C21,5)</f>
        <v>0</v>
      </c>
    </row>
    <row r="845" spans="1:2">
      <c r="A845" t="s">
        <v>2888</v>
      </c>
      <c r="B845" s="432">
        <f>ROUND('12.LCR calculation-SC1'!C22,5)</f>
        <v>0</v>
      </c>
    </row>
    <row r="846" spans="1:2">
      <c r="A846" t="s">
        <v>2889</v>
      </c>
      <c r="B846" s="432">
        <f>ROUND('12.LCR calculation-SC1'!C23,5)</f>
        <v>0</v>
      </c>
    </row>
    <row r="847" spans="1:2">
      <c r="A847" t="s">
        <v>2890</v>
      </c>
      <c r="B847" s="432">
        <f>ROUND('12.LCR calculation-SC1'!C24,5)</f>
        <v>0</v>
      </c>
    </row>
    <row r="848" spans="1:2">
      <c r="A848" t="s">
        <v>2891</v>
      </c>
      <c r="B848" s="432">
        <f>ROUND('12.LCR calculation-SC1'!C26,5)</f>
        <v>0</v>
      </c>
    </row>
    <row r="849" spans="1:2">
      <c r="A849" t="s">
        <v>2892</v>
      </c>
      <c r="B849" s="432">
        <f>ROUND('12.LCR calculation-SC1'!C27,5)</f>
        <v>0</v>
      </c>
    </row>
    <row r="850" spans="1:2">
      <c r="A850" t="s">
        <v>2893</v>
      </c>
      <c r="B850" s="432">
        <f>ROUND('12.LCR calculation-SC1'!C28,5)</f>
        <v>0</v>
      </c>
    </row>
    <row r="851" spans="1:2">
      <c r="A851" t="s">
        <v>2894</v>
      </c>
      <c r="B851" s="432">
        <f>ROUND('12.LCR calculation-SC1'!C29,5)</f>
        <v>0</v>
      </c>
    </row>
    <row r="852" spans="1:2">
      <c r="A852" t="s">
        <v>2895</v>
      </c>
      <c r="B852" s="432">
        <f>ROUND('12.LCR calculation-SC1'!C30,5)</f>
        <v>0</v>
      </c>
    </row>
    <row r="853" spans="1:2">
      <c r="A853" t="s">
        <v>2896</v>
      </c>
      <c r="B853" s="432">
        <f>ROUND('12.LCR calculation-SC1'!C31,5)</f>
        <v>0</v>
      </c>
    </row>
    <row r="854" spans="1:2">
      <c r="A854" t="s">
        <v>2897</v>
      </c>
      <c r="B854" s="432">
        <f>ROUND('12.LCR calculation-SC1'!C33,5)</f>
        <v>0</v>
      </c>
    </row>
    <row r="855" spans="1:2">
      <c r="A855" s="285" t="s">
        <v>3352</v>
      </c>
      <c r="B855" s="432">
        <f>'13. HQLA-SC2'!D2</f>
        <v>0</v>
      </c>
    </row>
    <row r="856" spans="1:2">
      <c r="A856" t="s">
        <v>3353</v>
      </c>
      <c r="B856" s="432">
        <f>ROUND('13. HQLA-SC2'!D9,5)</f>
        <v>0</v>
      </c>
    </row>
    <row r="857" spans="1:2">
      <c r="A857" s="283" t="s">
        <v>2994</v>
      </c>
      <c r="B857" s="432">
        <f>ROUND('13. HQLA-SC2'!C10,5)</f>
        <v>0</v>
      </c>
    </row>
    <row r="858" spans="1:2">
      <c r="A858" t="s">
        <v>2995</v>
      </c>
      <c r="B858" s="432">
        <f>ROUND('13. HQLA-SC2'!C11,5)</f>
        <v>0</v>
      </c>
    </row>
    <row r="859" spans="1:2">
      <c r="A859" t="s">
        <v>2996</v>
      </c>
      <c r="B859" s="432">
        <f>ROUND('13. HQLA-SC2'!C12,5)</f>
        <v>0</v>
      </c>
    </row>
    <row r="860" spans="1:2">
      <c r="A860" t="s">
        <v>2997</v>
      </c>
      <c r="B860" s="432">
        <f>ROUND('13. HQLA-SC2'!C13,5)</f>
        <v>0</v>
      </c>
    </row>
    <row r="861" spans="1:2">
      <c r="A861" t="s">
        <v>2998</v>
      </c>
      <c r="B861" s="432">
        <f>ROUND('13. HQLA-SC2'!C15,5)</f>
        <v>0</v>
      </c>
    </row>
    <row r="862" spans="1:2">
      <c r="A862" t="s">
        <v>2999</v>
      </c>
      <c r="B862" s="432">
        <f>ROUND('13. HQLA-SC2'!C16,5)</f>
        <v>0</v>
      </c>
    </row>
    <row r="863" spans="1:2">
      <c r="A863" t="s">
        <v>3000</v>
      </c>
      <c r="B863" s="432">
        <f>ROUND('13. HQLA-SC2'!C17,5)</f>
        <v>0</v>
      </c>
    </row>
    <row r="864" spans="1:2">
      <c r="A864" t="s">
        <v>3001</v>
      </c>
      <c r="B864" s="432">
        <f>ROUND('13. HQLA-SC2'!C18,5)</f>
        <v>0</v>
      </c>
    </row>
    <row r="865" spans="1:2">
      <c r="A865" t="s">
        <v>3002</v>
      </c>
      <c r="B865" s="432">
        <f>ROUND('13. HQLA-SC2'!C20,5)</f>
        <v>0</v>
      </c>
    </row>
    <row r="866" spans="1:2">
      <c r="A866" t="s">
        <v>3003</v>
      </c>
      <c r="B866" s="432">
        <f>ROUND('13. HQLA-SC2'!C21,5)</f>
        <v>0</v>
      </c>
    </row>
    <row r="867" spans="1:2">
      <c r="A867" t="s">
        <v>3004</v>
      </c>
      <c r="B867" s="432">
        <f>ROUND('13. HQLA-SC2'!C22,5)</f>
        <v>0</v>
      </c>
    </row>
    <row r="868" spans="1:2">
      <c r="A868" t="s">
        <v>3005</v>
      </c>
      <c r="B868" s="432">
        <f>ROUND('13. HQLA-SC2'!C25,5)</f>
        <v>0</v>
      </c>
    </row>
    <row r="869" spans="1:2">
      <c r="A869" t="s">
        <v>3006</v>
      </c>
      <c r="B869" s="432">
        <f>ROUND('13. HQLA-SC2'!C26,5)</f>
        <v>0</v>
      </c>
    </row>
    <row r="870" spans="1:2">
      <c r="A870" t="s">
        <v>3007</v>
      </c>
      <c r="B870" s="432">
        <f>ROUND('13. HQLA-SC2'!C27,5)</f>
        <v>0</v>
      </c>
    </row>
    <row r="871" spans="1:2">
      <c r="A871" t="s">
        <v>3008</v>
      </c>
      <c r="B871" s="432">
        <f>ROUND('13. HQLA-SC2'!C28,5)</f>
        <v>0</v>
      </c>
    </row>
    <row r="872" spans="1:2">
      <c r="A872" t="s">
        <v>3009</v>
      </c>
      <c r="B872" s="432">
        <f>ROUND('13. HQLA-SC2'!C29,5)</f>
        <v>0</v>
      </c>
    </row>
    <row r="873" spans="1:2">
      <c r="A873" t="s">
        <v>3010</v>
      </c>
      <c r="B873" s="432">
        <f>ROUND('13. HQLA-SC2'!C30,5)</f>
        <v>0</v>
      </c>
    </row>
    <row r="874" spans="1:2">
      <c r="A874" t="s">
        <v>3011</v>
      </c>
      <c r="B874" s="432">
        <f>ROUND('13. HQLA-SC2'!C32,5)</f>
        <v>0</v>
      </c>
    </row>
    <row r="875" spans="1:2">
      <c r="A875" t="s">
        <v>3012</v>
      </c>
      <c r="B875" s="432">
        <f>ROUND('13. HQLA-SC2'!C33,5)</f>
        <v>0</v>
      </c>
    </row>
    <row r="876" spans="1:2">
      <c r="A876" t="s">
        <v>3013</v>
      </c>
      <c r="B876" s="432">
        <f>ROUND('13. HQLA-SC2'!C34,5)</f>
        <v>0</v>
      </c>
    </row>
    <row r="877" spans="1:2">
      <c r="A877" t="s">
        <v>3014</v>
      </c>
      <c r="B877" s="432">
        <f>ROUND('13. HQLA-SC2'!E10,5)</f>
        <v>0</v>
      </c>
    </row>
    <row r="878" spans="1:2">
      <c r="A878" t="s">
        <v>3015</v>
      </c>
      <c r="B878" s="432">
        <f>ROUND('13. HQLA-SC2'!E11,5)</f>
        <v>0</v>
      </c>
    </row>
    <row r="879" spans="1:2">
      <c r="A879" t="s">
        <v>3016</v>
      </c>
      <c r="B879" s="432">
        <f>ROUND('13. HQLA-SC2'!E12,5)</f>
        <v>0</v>
      </c>
    </row>
    <row r="880" spans="1:2">
      <c r="A880" t="s">
        <v>3017</v>
      </c>
      <c r="B880" s="432">
        <f>ROUND('13. HQLA-SC2'!E13,5)</f>
        <v>0</v>
      </c>
    </row>
    <row r="881" spans="1:2">
      <c r="A881" t="s">
        <v>3018</v>
      </c>
      <c r="B881" s="432">
        <f>ROUND('13. HQLA-SC2'!E15,5)</f>
        <v>0</v>
      </c>
    </row>
    <row r="882" spans="1:2">
      <c r="A882" t="s">
        <v>3019</v>
      </c>
      <c r="B882" s="432">
        <f>ROUND('13. HQLA-SC2'!E16,5)</f>
        <v>0</v>
      </c>
    </row>
    <row r="883" spans="1:2">
      <c r="A883" t="s">
        <v>3020</v>
      </c>
      <c r="B883" s="432">
        <f>ROUND('13. HQLA-SC2'!E17,5)</f>
        <v>0</v>
      </c>
    </row>
    <row r="884" spans="1:2">
      <c r="A884" t="s">
        <v>3021</v>
      </c>
      <c r="B884" s="432">
        <f>ROUND('13. HQLA-SC2'!E18,5)</f>
        <v>0</v>
      </c>
    </row>
    <row r="885" spans="1:2">
      <c r="A885" t="s">
        <v>3022</v>
      </c>
      <c r="B885" s="432">
        <f>ROUND('13. HQLA-SC2'!E20,5)</f>
        <v>0</v>
      </c>
    </row>
    <row r="886" spans="1:2">
      <c r="A886" t="s">
        <v>3023</v>
      </c>
      <c r="B886" s="432">
        <f>ROUND('13. HQLA-SC2'!E21,5)</f>
        <v>0</v>
      </c>
    </row>
    <row r="887" spans="1:2">
      <c r="A887" t="s">
        <v>3024</v>
      </c>
      <c r="B887" s="432">
        <f>ROUND('13. HQLA-SC2'!E22,5)</f>
        <v>0</v>
      </c>
    </row>
    <row r="888" spans="1:2">
      <c r="A888" t="s">
        <v>3025</v>
      </c>
      <c r="B888" s="432">
        <f>ROUND('13. HQLA-SC2'!E25,5)</f>
        <v>0</v>
      </c>
    </row>
    <row r="889" spans="1:2">
      <c r="A889" t="s">
        <v>3026</v>
      </c>
      <c r="B889" s="432">
        <f>ROUND('13. HQLA-SC2'!E26,5)</f>
        <v>0</v>
      </c>
    </row>
    <row r="890" spans="1:2">
      <c r="A890" t="s">
        <v>3027</v>
      </c>
      <c r="B890" s="432">
        <f>ROUND('13. HQLA-SC2'!E27,5)</f>
        <v>0</v>
      </c>
    </row>
    <row r="891" spans="1:2">
      <c r="A891" t="s">
        <v>3028</v>
      </c>
      <c r="B891" s="432">
        <f>ROUND('13. HQLA-SC2'!E28,5)</f>
        <v>0</v>
      </c>
    </row>
    <row r="892" spans="1:2">
      <c r="A892" t="s">
        <v>3029</v>
      </c>
      <c r="B892" s="432">
        <f>ROUND('13. HQLA-SC2'!E29,5)</f>
        <v>0</v>
      </c>
    </row>
    <row r="893" spans="1:2">
      <c r="A893" t="s">
        <v>3030</v>
      </c>
      <c r="B893" s="432">
        <f>ROUND('13. HQLA-SC2'!E30,5)</f>
        <v>0</v>
      </c>
    </row>
    <row r="894" spans="1:2">
      <c r="A894" t="s">
        <v>3031</v>
      </c>
      <c r="B894" s="432">
        <f>ROUND('13. HQLA-SC2'!E32,5)</f>
        <v>0</v>
      </c>
    </row>
    <row r="895" spans="1:2">
      <c r="A895" t="s">
        <v>3032</v>
      </c>
      <c r="B895" s="432">
        <f>ROUND('13. HQLA-SC2'!E33,5)</f>
        <v>0</v>
      </c>
    </row>
    <row r="896" spans="1:2">
      <c r="A896" t="s">
        <v>3033</v>
      </c>
      <c r="B896" s="432">
        <f>ROUND('13. HQLA-SC2'!E34,5)</f>
        <v>0</v>
      </c>
    </row>
    <row r="897" spans="1:2">
      <c r="A897" t="s">
        <v>3034</v>
      </c>
      <c r="B897" s="432">
        <f>ROUND('13. HQLA-SC2'!G10,5)</f>
        <v>0</v>
      </c>
    </row>
    <row r="898" spans="1:2">
      <c r="A898" t="s">
        <v>3035</v>
      </c>
      <c r="B898" s="432">
        <f>ROUND('13. HQLA-SC2'!G11,5)</f>
        <v>0</v>
      </c>
    </row>
    <row r="899" spans="1:2">
      <c r="A899" t="s">
        <v>3036</v>
      </c>
      <c r="B899" s="432">
        <f>ROUND('13. HQLA-SC2'!G12,5)</f>
        <v>0</v>
      </c>
    </row>
    <row r="900" spans="1:2">
      <c r="A900" t="s">
        <v>3037</v>
      </c>
      <c r="B900" s="432">
        <f>ROUND('13. HQLA-SC2'!G13,5)</f>
        <v>0</v>
      </c>
    </row>
    <row r="901" spans="1:2">
      <c r="A901" t="s">
        <v>3038</v>
      </c>
      <c r="B901" s="432">
        <f>ROUND('13. HQLA-SC2'!G15,5)</f>
        <v>0</v>
      </c>
    </row>
    <row r="902" spans="1:2">
      <c r="A902" t="s">
        <v>3039</v>
      </c>
      <c r="B902" s="432">
        <f>ROUND('13. HQLA-SC2'!G16,5)</f>
        <v>0</v>
      </c>
    </row>
    <row r="903" spans="1:2">
      <c r="A903" t="s">
        <v>3040</v>
      </c>
      <c r="B903" s="432">
        <f>ROUND('13. HQLA-SC2'!G17,5)</f>
        <v>0</v>
      </c>
    </row>
    <row r="904" spans="1:2">
      <c r="A904" t="s">
        <v>3041</v>
      </c>
      <c r="B904" s="432">
        <f>ROUND('13. HQLA-SC2'!G18,5)</f>
        <v>0</v>
      </c>
    </row>
    <row r="905" spans="1:2">
      <c r="A905" t="s">
        <v>3042</v>
      </c>
      <c r="B905" s="432">
        <f>ROUND('13. HQLA-SC2'!G20,5)</f>
        <v>0</v>
      </c>
    </row>
    <row r="906" spans="1:2">
      <c r="A906" t="s">
        <v>3043</v>
      </c>
      <c r="B906" s="432">
        <f>ROUND('13. HQLA-SC2'!G21,5)</f>
        <v>0</v>
      </c>
    </row>
    <row r="907" spans="1:2">
      <c r="A907" t="s">
        <v>3044</v>
      </c>
      <c r="B907" s="432">
        <f>ROUND('13. HQLA-SC2'!G22,5)</f>
        <v>0</v>
      </c>
    </row>
    <row r="908" spans="1:2">
      <c r="A908" t="s">
        <v>3045</v>
      </c>
      <c r="B908" s="432">
        <f>ROUND('13. HQLA-SC2'!G25,5)</f>
        <v>0</v>
      </c>
    </row>
    <row r="909" spans="1:2">
      <c r="A909" t="s">
        <v>3046</v>
      </c>
      <c r="B909" s="432">
        <f>ROUND('13. HQLA-SC2'!G26,5)</f>
        <v>0</v>
      </c>
    </row>
    <row r="910" spans="1:2">
      <c r="A910" t="s">
        <v>3047</v>
      </c>
      <c r="B910" s="432">
        <f>ROUND('13. HQLA-SC2'!G27,5)</f>
        <v>0</v>
      </c>
    </row>
    <row r="911" spans="1:2">
      <c r="A911" t="s">
        <v>3048</v>
      </c>
      <c r="B911" s="432">
        <f>ROUND('13. HQLA-SC2'!G28,5)</f>
        <v>0</v>
      </c>
    </row>
    <row r="912" spans="1:2">
      <c r="A912" t="s">
        <v>3049</v>
      </c>
      <c r="B912" s="432">
        <f>ROUND('13. HQLA-SC2'!G29,5)</f>
        <v>0</v>
      </c>
    </row>
    <row r="913" spans="1:2">
      <c r="A913" t="s">
        <v>3050</v>
      </c>
      <c r="B913" s="432">
        <f>ROUND('13. HQLA-SC2'!G30,5)</f>
        <v>0</v>
      </c>
    </row>
    <row r="914" spans="1:2">
      <c r="A914" t="s">
        <v>3051</v>
      </c>
      <c r="B914" s="432">
        <f>ROUND('13. HQLA-SC2'!G32,5)</f>
        <v>0</v>
      </c>
    </row>
    <row r="915" spans="1:2">
      <c r="A915" t="s">
        <v>3052</v>
      </c>
      <c r="B915" s="432">
        <f>ROUND('13. HQLA-SC2'!G33,5)</f>
        <v>0</v>
      </c>
    </row>
    <row r="916" spans="1:2">
      <c r="A916" t="s">
        <v>3053</v>
      </c>
      <c r="B916" s="432">
        <f>ROUND('13. HQLA-SC2'!G34,5)</f>
        <v>0</v>
      </c>
    </row>
    <row r="917" spans="1:2">
      <c r="A917" t="s">
        <v>3054</v>
      </c>
      <c r="B917" s="432">
        <f>ROUND('13. HQLA-SC2'!G36,5)</f>
        <v>0</v>
      </c>
    </row>
    <row r="918" spans="1:2">
      <c r="A918" t="s">
        <v>3055</v>
      </c>
      <c r="B918" s="432">
        <f>ROUND('13. HQLA-SC2'!G37,5)</f>
        <v>0</v>
      </c>
    </row>
    <row r="919" spans="1:2">
      <c r="A919" t="s">
        <v>3056</v>
      </c>
      <c r="B919" s="432">
        <f>ROUND('13. HQLA-SC2'!G38,5)</f>
        <v>0</v>
      </c>
    </row>
    <row r="920" spans="1:2">
      <c r="A920" t="s">
        <v>3057</v>
      </c>
      <c r="B920" s="432">
        <f>ROUND('14.Outflows-SC2'!C9,5)</f>
        <v>0</v>
      </c>
    </row>
    <row r="921" spans="1:2">
      <c r="A921" t="s">
        <v>3058</v>
      </c>
      <c r="B921" s="432">
        <f>ROUND('14.Outflows-SC2'!C11,5)</f>
        <v>0</v>
      </c>
    </row>
    <row r="922" spans="1:2">
      <c r="A922" t="s">
        <v>3059</v>
      </c>
      <c r="B922" s="432">
        <f>ROUND('14.Outflows-SC2'!C12,5)</f>
        <v>0</v>
      </c>
    </row>
    <row r="923" spans="1:2">
      <c r="A923" t="s">
        <v>3060</v>
      </c>
      <c r="B923" s="432">
        <f>ROUND('14.Outflows-SC2'!C13,5)</f>
        <v>0</v>
      </c>
    </row>
    <row r="924" spans="1:2">
      <c r="A924" t="s">
        <v>3061</v>
      </c>
      <c r="B924" s="432">
        <f>ROUND('14.Outflows-SC2'!C14,5)</f>
        <v>0</v>
      </c>
    </row>
    <row r="925" spans="1:2">
      <c r="A925" t="s">
        <v>3062</v>
      </c>
      <c r="B925" s="432">
        <f>ROUND('14.Outflows-SC2'!C15,5)</f>
        <v>0</v>
      </c>
    </row>
    <row r="926" spans="1:2">
      <c r="A926" t="s">
        <v>3063</v>
      </c>
      <c r="B926" s="432">
        <f>ROUND('14.Outflows-SC2'!C16,5)</f>
        <v>0</v>
      </c>
    </row>
    <row r="927" spans="1:2">
      <c r="A927" t="s">
        <v>3064</v>
      </c>
      <c r="B927" s="432">
        <f>ROUND('14.Outflows-SC2'!C18,5)</f>
        <v>0</v>
      </c>
    </row>
    <row r="928" spans="1:2">
      <c r="A928" t="s">
        <v>3065</v>
      </c>
      <c r="B928" s="432">
        <f>ROUND('14.Outflows-SC2'!C19,5)</f>
        <v>0</v>
      </c>
    </row>
    <row r="929" spans="1:2">
      <c r="A929" t="s">
        <v>3066</v>
      </c>
      <c r="B929" s="432">
        <f>ROUND('14.Outflows-SC2'!C20,5)</f>
        <v>0</v>
      </c>
    </row>
    <row r="930" spans="1:2">
      <c r="A930" t="s">
        <v>3067</v>
      </c>
      <c r="B930" s="432">
        <f>ROUND('14.Outflows-SC2'!C21,5)</f>
        <v>0</v>
      </c>
    </row>
    <row r="931" spans="1:2">
      <c r="A931" t="s">
        <v>3068</v>
      </c>
      <c r="B931" s="432">
        <f>ROUND('14.Outflows-SC2'!C22,5)</f>
        <v>0</v>
      </c>
    </row>
    <row r="932" spans="1:2">
      <c r="A932" t="s">
        <v>3069</v>
      </c>
      <c r="B932" s="432">
        <f>ROUND('14.Outflows-SC2'!C23,5)</f>
        <v>0</v>
      </c>
    </row>
    <row r="933" spans="1:2">
      <c r="A933" t="s">
        <v>3070</v>
      </c>
      <c r="B933" s="432">
        <f>ROUND('14.Outflows-SC2'!C24,5)</f>
        <v>0</v>
      </c>
    </row>
    <row r="934" spans="1:2">
      <c r="A934" t="s">
        <v>3071</v>
      </c>
      <c r="B934" s="432">
        <f>ROUND('14.Outflows-SC2'!C28,5)</f>
        <v>0</v>
      </c>
    </row>
    <row r="935" spans="1:2">
      <c r="A935" t="s">
        <v>3072</v>
      </c>
      <c r="B935" s="432">
        <f>ROUND('14.Outflows-SC2'!C29,5)</f>
        <v>0</v>
      </c>
    </row>
    <row r="936" spans="1:2">
      <c r="A936" t="s">
        <v>3073</v>
      </c>
      <c r="B936" s="432">
        <f>ROUND('14.Outflows-SC2'!C30,5)</f>
        <v>0</v>
      </c>
    </row>
    <row r="937" spans="1:2">
      <c r="A937" t="s">
        <v>3074</v>
      </c>
      <c r="B937" s="432">
        <f>ROUND('14.Outflows-SC2'!C31,5)</f>
        <v>0</v>
      </c>
    </row>
    <row r="938" spans="1:2">
      <c r="A938" t="s">
        <v>3075</v>
      </c>
      <c r="B938" s="432">
        <f>ROUND('14.Outflows-SC2'!C32,5)</f>
        <v>0</v>
      </c>
    </row>
    <row r="939" spans="1:2">
      <c r="A939" t="s">
        <v>3076</v>
      </c>
      <c r="B939" s="432">
        <f>ROUND('14.Outflows-SC2'!C33,5)</f>
        <v>0</v>
      </c>
    </row>
    <row r="940" spans="1:2">
      <c r="A940" t="s">
        <v>3077</v>
      </c>
      <c r="B940" s="432">
        <f>ROUND('14.Outflows-SC2'!C35,5)</f>
        <v>0</v>
      </c>
    </row>
    <row r="941" spans="1:2">
      <c r="A941" t="s">
        <v>3078</v>
      </c>
      <c r="B941" s="432">
        <f>ROUND('14.Outflows-SC2'!C36,5)</f>
        <v>0</v>
      </c>
    </row>
    <row r="942" spans="1:2">
      <c r="A942" t="s">
        <v>3079</v>
      </c>
      <c r="B942" s="432">
        <f>ROUND('14.Outflows-SC2'!C37,5)</f>
        <v>0</v>
      </c>
    </row>
    <row r="943" spans="1:2">
      <c r="A943" t="s">
        <v>3080</v>
      </c>
      <c r="B943" s="432">
        <f>ROUND('14.Outflows-SC2'!C38,5)</f>
        <v>0</v>
      </c>
    </row>
    <row r="944" spans="1:2">
      <c r="A944" t="s">
        <v>3081</v>
      </c>
      <c r="B944" s="432">
        <f>ROUND('14.Outflows-SC2'!C39,5)</f>
        <v>0</v>
      </c>
    </row>
    <row r="945" spans="1:2">
      <c r="A945" t="s">
        <v>3082</v>
      </c>
      <c r="B945" s="432">
        <f>ROUND('14.Outflows-SC2'!C40,5)</f>
        <v>0</v>
      </c>
    </row>
    <row r="946" spans="1:2">
      <c r="A946" t="s">
        <v>3083</v>
      </c>
      <c r="B946" s="432">
        <f>ROUND('14.Outflows-SC2'!C41,5)</f>
        <v>0</v>
      </c>
    </row>
    <row r="947" spans="1:2">
      <c r="A947" t="s">
        <v>3084</v>
      </c>
      <c r="B947" s="432">
        <f>ROUND('14.Outflows-SC2'!C43,5)</f>
        <v>0</v>
      </c>
    </row>
    <row r="948" spans="1:2">
      <c r="A948" t="s">
        <v>3085</v>
      </c>
      <c r="B948" s="432">
        <f>ROUND('14.Outflows-SC2'!C44,5)</f>
        <v>0</v>
      </c>
    </row>
    <row r="949" spans="1:2">
      <c r="A949" t="s">
        <v>3086</v>
      </c>
      <c r="B949" s="432">
        <f>ROUND('14.Outflows-SC2'!C46,5)</f>
        <v>0</v>
      </c>
    </row>
    <row r="950" spans="1:2">
      <c r="A950" t="s">
        <v>3087</v>
      </c>
      <c r="B950" s="432">
        <f>ROUND('14.Outflows-SC2'!C47,5)</f>
        <v>0</v>
      </c>
    </row>
    <row r="951" spans="1:2">
      <c r="A951" t="s">
        <v>3088</v>
      </c>
      <c r="B951" s="432">
        <f>ROUND('14.Outflows-SC2'!C48,5)</f>
        <v>0</v>
      </c>
    </row>
    <row r="952" spans="1:2">
      <c r="A952" t="s">
        <v>3089</v>
      </c>
      <c r="B952" s="432">
        <f>ROUND('14.Outflows-SC2'!C49,5)</f>
        <v>0</v>
      </c>
    </row>
    <row r="953" spans="1:2">
      <c r="A953" t="s">
        <v>3090</v>
      </c>
      <c r="B953" s="432">
        <f>ROUND('14.Outflows-SC2'!C51,5)</f>
        <v>0</v>
      </c>
    </row>
    <row r="954" spans="1:2">
      <c r="A954" t="s">
        <v>3091</v>
      </c>
      <c r="B954" s="432">
        <f>ROUND('14.Outflows-SC2'!C52,5)</f>
        <v>0</v>
      </c>
    </row>
    <row r="955" spans="1:2">
      <c r="A955" t="s">
        <v>3092</v>
      </c>
      <c r="B955" s="432">
        <f>ROUND('14.Outflows-SC2'!C53,5)</f>
        <v>0</v>
      </c>
    </row>
    <row r="956" spans="1:2">
      <c r="A956" t="s">
        <v>3093</v>
      </c>
      <c r="B956" s="432">
        <f>ROUND('14.Outflows-SC2'!C54,5)</f>
        <v>0</v>
      </c>
    </row>
    <row r="957" spans="1:2">
      <c r="A957" t="s">
        <v>3094</v>
      </c>
      <c r="B957" s="432">
        <f>ROUND('14.Outflows-SC2'!C55,5)</f>
        <v>0</v>
      </c>
    </row>
    <row r="958" spans="1:2">
      <c r="A958" t="s">
        <v>3095</v>
      </c>
      <c r="B958" s="432">
        <f>ROUND('14.Outflows-SC2'!C56,5)</f>
        <v>0</v>
      </c>
    </row>
    <row r="959" spans="1:2">
      <c r="A959" t="s">
        <v>3096</v>
      </c>
      <c r="B959" s="432">
        <f>ROUND('14.Outflows-SC2'!C57,5)</f>
        <v>0</v>
      </c>
    </row>
    <row r="960" spans="1:2">
      <c r="A960" t="s">
        <v>3097</v>
      </c>
      <c r="B960" s="432">
        <f>ROUND('14.Outflows-SC2'!C59,5)</f>
        <v>0</v>
      </c>
    </row>
    <row r="961" spans="1:2">
      <c r="A961" t="s">
        <v>3098</v>
      </c>
      <c r="B961" s="432">
        <f>ROUND('14.Outflows-SC2'!C60,5)</f>
        <v>0</v>
      </c>
    </row>
    <row r="962" spans="1:2">
      <c r="A962" t="s">
        <v>3099</v>
      </c>
      <c r="B962" s="432">
        <f>ROUND('14.Outflows-SC2'!C61,5)</f>
        <v>0</v>
      </c>
    </row>
    <row r="963" spans="1:2">
      <c r="A963" t="s">
        <v>3100</v>
      </c>
      <c r="B963" s="432">
        <f>ROUND('14.Outflows-SC2'!C62,5)</f>
        <v>0</v>
      </c>
    </row>
    <row r="964" spans="1:2">
      <c r="A964" t="s">
        <v>3101</v>
      </c>
      <c r="B964" s="432">
        <f>ROUND('14.Outflows-SC2'!C63,5)</f>
        <v>0</v>
      </c>
    </row>
    <row r="965" spans="1:2">
      <c r="A965" t="s">
        <v>3102</v>
      </c>
      <c r="B965" s="432">
        <f>ROUND('14.Outflows-SC2'!C64,5)</f>
        <v>0</v>
      </c>
    </row>
    <row r="966" spans="1:2">
      <c r="A966" t="s">
        <v>3103</v>
      </c>
      <c r="B966" s="432">
        <f>ROUND('14.Outflows-SC2'!C65,5)</f>
        <v>0</v>
      </c>
    </row>
    <row r="967" spans="1:2">
      <c r="A967" t="s">
        <v>3104</v>
      </c>
      <c r="B967" s="432">
        <f>ROUND('14.Outflows-SC2'!C66,5)</f>
        <v>0</v>
      </c>
    </row>
    <row r="968" spans="1:2">
      <c r="A968" t="s">
        <v>3105</v>
      </c>
      <c r="B968" s="432">
        <f>ROUND('14.Outflows-SC2'!C67,5)</f>
        <v>0</v>
      </c>
    </row>
    <row r="969" spans="1:2">
      <c r="A969" t="s">
        <v>3106</v>
      </c>
      <c r="B969" s="432">
        <f>ROUND('14.Outflows-SC2'!C68,5)</f>
        <v>0</v>
      </c>
    </row>
    <row r="970" spans="1:2">
      <c r="A970" t="s">
        <v>3107</v>
      </c>
      <c r="B970" s="432">
        <f>ROUND('14.Outflows-SC2'!C70,5)</f>
        <v>0</v>
      </c>
    </row>
    <row r="971" spans="1:2">
      <c r="A971" t="s">
        <v>3108</v>
      </c>
      <c r="B971" s="432">
        <f>ROUND('14.Outflows-SC2'!C71,5)</f>
        <v>0</v>
      </c>
    </row>
    <row r="972" spans="1:2">
      <c r="A972" t="s">
        <v>3109</v>
      </c>
      <c r="B972" s="432">
        <f>ROUND('14.Outflows-SC2'!C72,5)</f>
        <v>0</v>
      </c>
    </row>
    <row r="973" spans="1:2">
      <c r="A973" t="s">
        <v>3110</v>
      </c>
      <c r="B973" s="432">
        <f>ROUND('14.Outflows-SC2'!C73,5)</f>
        <v>0</v>
      </c>
    </row>
    <row r="974" spans="1:2">
      <c r="A974" t="s">
        <v>3111</v>
      </c>
      <c r="B974" s="432">
        <f>ROUND('14.Outflows-SC2'!C74,5)</f>
        <v>0</v>
      </c>
    </row>
    <row r="975" spans="1:2">
      <c r="A975" t="s">
        <v>3112</v>
      </c>
      <c r="B975" s="432">
        <f>ROUND('14.Outflows-SC2'!C75,5)</f>
        <v>0</v>
      </c>
    </row>
    <row r="976" spans="1:2">
      <c r="A976" t="s">
        <v>3113</v>
      </c>
      <c r="B976" s="432">
        <f>ROUND('14.Outflows-SC2'!C76,5)</f>
        <v>0</v>
      </c>
    </row>
    <row r="977" spans="1:2">
      <c r="A977" t="s">
        <v>3114</v>
      </c>
      <c r="B977" s="432">
        <f>ROUND('14.Outflows-SC2'!C77,5)</f>
        <v>0</v>
      </c>
    </row>
    <row r="978" spans="1:2">
      <c r="A978" t="s">
        <v>3115</v>
      </c>
      <c r="B978" s="432">
        <f>ROUND('14.Outflows-SC2'!C79,5)</f>
        <v>0</v>
      </c>
    </row>
    <row r="979" spans="1:2">
      <c r="A979" t="s">
        <v>3116</v>
      </c>
      <c r="B979" s="432">
        <f>ROUND('14.Outflows-SC2'!C81,5)</f>
        <v>0</v>
      </c>
    </row>
    <row r="980" spans="1:2">
      <c r="A980" t="s">
        <v>3117</v>
      </c>
      <c r="B980" s="432">
        <f>ROUND('14.Outflows-SC2'!C83,5)</f>
        <v>0</v>
      </c>
    </row>
    <row r="981" spans="1:2">
      <c r="A981" t="s">
        <v>3118</v>
      </c>
      <c r="B981" s="432">
        <f>ROUND('14.Outflows-SC2'!C84,5)</f>
        <v>0</v>
      </c>
    </row>
    <row r="982" spans="1:2">
      <c r="A982" t="s">
        <v>3119</v>
      </c>
      <c r="B982" s="432">
        <f>ROUND('14.Outflows-SC2'!C86,5)</f>
        <v>0</v>
      </c>
    </row>
    <row r="983" spans="1:2">
      <c r="A983" t="s">
        <v>3120</v>
      </c>
      <c r="B983" s="432">
        <f>ROUND('14.Outflows-SC2'!C87,5)</f>
        <v>0</v>
      </c>
    </row>
    <row r="984" spans="1:2">
      <c r="A984" t="s">
        <v>3121</v>
      </c>
      <c r="B984" s="432">
        <f>ROUND('14.Outflows-SC2'!C88,5)</f>
        <v>0</v>
      </c>
    </row>
    <row r="985" spans="1:2">
      <c r="A985" t="s">
        <v>3122</v>
      </c>
      <c r="B985" s="432">
        <f>ROUND('14.Outflows-SC2'!C89,5)</f>
        <v>0</v>
      </c>
    </row>
    <row r="986" spans="1:2">
      <c r="A986" t="s">
        <v>3123</v>
      </c>
      <c r="B986" s="432">
        <f>ROUND('14.Outflows-SC2'!C90,5)</f>
        <v>0</v>
      </c>
    </row>
    <row r="987" spans="1:2">
      <c r="A987" t="s">
        <v>3124</v>
      </c>
      <c r="B987" s="432">
        <f>ROUND('14.Outflows-SC2'!C91,5)</f>
        <v>0</v>
      </c>
    </row>
    <row r="988" spans="1:2">
      <c r="A988" t="s">
        <v>3125</v>
      </c>
      <c r="B988" s="432">
        <f>ROUND('14.Outflows-SC2'!C93,5)</f>
        <v>0</v>
      </c>
    </row>
    <row r="989" spans="1:2">
      <c r="A989" t="s">
        <v>3126</v>
      </c>
      <c r="B989" s="432">
        <f>ROUND('14.Outflows-SC2'!C94,5)</f>
        <v>0</v>
      </c>
    </row>
    <row r="990" spans="1:2">
      <c r="A990" t="s">
        <v>3127</v>
      </c>
      <c r="B990" s="432">
        <f>ROUND('14.Outflows-SC2'!E9,5)</f>
        <v>0</v>
      </c>
    </row>
    <row r="991" spans="1:2">
      <c r="A991" t="s">
        <v>3128</v>
      </c>
      <c r="B991" s="432">
        <f>ROUND('14.Outflows-SC2'!E11,5)</f>
        <v>0</v>
      </c>
    </row>
    <row r="992" spans="1:2">
      <c r="A992" t="s">
        <v>3129</v>
      </c>
      <c r="B992" s="432">
        <f>ROUND('14.Outflows-SC2'!E12,5)</f>
        <v>0</v>
      </c>
    </row>
    <row r="993" spans="1:2">
      <c r="A993" t="s">
        <v>3130</v>
      </c>
      <c r="B993" s="432">
        <f>ROUND('14.Outflows-SC2'!E13,5)</f>
        <v>0</v>
      </c>
    </row>
    <row r="994" spans="1:2">
      <c r="A994" t="s">
        <v>3131</v>
      </c>
      <c r="B994" s="432">
        <f>ROUND('14.Outflows-SC2'!E14,5)</f>
        <v>0</v>
      </c>
    </row>
    <row r="995" spans="1:2">
      <c r="A995" t="s">
        <v>3132</v>
      </c>
      <c r="B995" s="432">
        <f>ROUND('14.Outflows-SC2'!E15,5)</f>
        <v>0</v>
      </c>
    </row>
    <row r="996" spans="1:2">
      <c r="A996" t="s">
        <v>3133</v>
      </c>
      <c r="B996" s="432">
        <f>ROUND('14.Outflows-SC2'!E16,5)</f>
        <v>0</v>
      </c>
    </row>
    <row r="997" spans="1:2">
      <c r="A997" t="s">
        <v>3134</v>
      </c>
      <c r="B997" s="432">
        <f>ROUND('14.Outflows-SC2'!E18,5)</f>
        <v>0</v>
      </c>
    </row>
    <row r="998" spans="1:2">
      <c r="A998" t="s">
        <v>3135</v>
      </c>
      <c r="B998" s="432">
        <f>ROUND('14.Outflows-SC2'!E19,5)</f>
        <v>0</v>
      </c>
    </row>
    <row r="999" spans="1:2">
      <c r="A999" t="s">
        <v>3136</v>
      </c>
      <c r="B999" s="432">
        <f>ROUND('14.Outflows-SC2'!E20,5)</f>
        <v>0</v>
      </c>
    </row>
    <row r="1000" spans="1:2">
      <c r="A1000" t="s">
        <v>3137</v>
      </c>
      <c r="B1000" s="432">
        <f>ROUND('14.Outflows-SC2'!E21,5)</f>
        <v>0</v>
      </c>
    </row>
    <row r="1001" spans="1:2">
      <c r="A1001" t="s">
        <v>3138</v>
      </c>
      <c r="B1001" s="432">
        <f>ROUND('14.Outflows-SC2'!E22,5)</f>
        <v>0</v>
      </c>
    </row>
    <row r="1002" spans="1:2">
      <c r="A1002" t="s">
        <v>3139</v>
      </c>
      <c r="B1002" s="432">
        <f>ROUND('14.Outflows-SC2'!E23,5)</f>
        <v>0</v>
      </c>
    </row>
    <row r="1003" spans="1:2">
      <c r="A1003" t="s">
        <v>3140</v>
      </c>
      <c r="B1003" s="432">
        <f>ROUND('14.Outflows-SC2'!E24,5)</f>
        <v>0</v>
      </c>
    </row>
    <row r="1004" spans="1:2">
      <c r="A1004" t="s">
        <v>3141</v>
      </c>
      <c r="B1004" s="432">
        <f>ROUND('14.Outflows-SC2'!E28,5)</f>
        <v>0</v>
      </c>
    </row>
    <row r="1005" spans="1:2">
      <c r="A1005" t="s">
        <v>3142</v>
      </c>
      <c r="B1005" s="432">
        <f>ROUND('14.Outflows-SC2'!E29,5)</f>
        <v>0</v>
      </c>
    </row>
    <row r="1006" spans="1:2">
      <c r="A1006" t="s">
        <v>3143</v>
      </c>
      <c r="B1006" s="432">
        <f>ROUND('14.Outflows-SC2'!E30,5)</f>
        <v>0</v>
      </c>
    </row>
    <row r="1007" spans="1:2">
      <c r="A1007" t="s">
        <v>3144</v>
      </c>
      <c r="B1007" s="432">
        <f>ROUND('14.Outflows-SC2'!E31,5)</f>
        <v>0</v>
      </c>
    </row>
    <row r="1008" spans="1:2">
      <c r="A1008" t="s">
        <v>3145</v>
      </c>
      <c r="B1008" s="432">
        <f>ROUND('14.Outflows-SC2'!E32,5)</f>
        <v>0</v>
      </c>
    </row>
    <row r="1009" spans="1:2">
      <c r="A1009" t="s">
        <v>3146</v>
      </c>
      <c r="B1009" s="432">
        <f>ROUND('14.Outflows-SC2'!E33,5)</f>
        <v>0</v>
      </c>
    </row>
    <row r="1010" spans="1:2">
      <c r="A1010" t="s">
        <v>3147</v>
      </c>
      <c r="B1010" s="432">
        <f>ROUND('14.Outflows-SC2'!E35,5)</f>
        <v>0</v>
      </c>
    </row>
    <row r="1011" spans="1:2">
      <c r="A1011" t="s">
        <v>3148</v>
      </c>
      <c r="B1011" s="432">
        <f>ROUND('14.Outflows-SC2'!E36,5)</f>
        <v>0</v>
      </c>
    </row>
    <row r="1012" spans="1:2">
      <c r="A1012" t="s">
        <v>3149</v>
      </c>
      <c r="B1012" s="432">
        <f>ROUND('14.Outflows-SC2'!E37,5)</f>
        <v>0</v>
      </c>
    </row>
    <row r="1013" spans="1:2">
      <c r="A1013" t="s">
        <v>3150</v>
      </c>
      <c r="B1013" s="432">
        <f>ROUND('14.Outflows-SC2'!E38,5)</f>
        <v>0</v>
      </c>
    </row>
    <row r="1014" spans="1:2">
      <c r="A1014" t="s">
        <v>3151</v>
      </c>
      <c r="B1014" s="432">
        <f>ROUND('14.Outflows-SC2'!E39,5)</f>
        <v>0</v>
      </c>
    </row>
    <row r="1015" spans="1:2">
      <c r="A1015" t="s">
        <v>3152</v>
      </c>
      <c r="B1015" s="432">
        <f>ROUND('14.Outflows-SC2'!E40,5)</f>
        <v>0</v>
      </c>
    </row>
    <row r="1016" spans="1:2">
      <c r="A1016" t="s">
        <v>3153</v>
      </c>
      <c r="B1016" s="432">
        <f>ROUND('14.Outflows-SC2'!E41,5)</f>
        <v>0</v>
      </c>
    </row>
    <row r="1017" spans="1:2">
      <c r="A1017" t="s">
        <v>3154</v>
      </c>
      <c r="B1017" s="432">
        <f>ROUND('14.Outflows-SC2'!E43,5)</f>
        <v>0</v>
      </c>
    </row>
    <row r="1018" spans="1:2">
      <c r="A1018" t="s">
        <v>3155</v>
      </c>
      <c r="B1018" s="432">
        <f>ROUND('14.Outflows-SC2'!E44,5)</f>
        <v>0</v>
      </c>
    </row>
    <row r="1019" spans="1:2">
      <c r="A1019" t="s">
        <v>3156</v>
      </c>
      <c r="B1019" s="432">
        <f>ROUND('14.Outflows-SC2'!E46,5)</f>
        <v>0</v>
      </c>
    </row>
    <row r="1020" spans="1:2">
      <c r="A1020" t="s">
        <v>3157</v>
      </c>
      <c r="B1020" s="432">
        <f>ROUND('14.Outflows-SC2'!E47,5)</f>
        <v>0</v>
      </c>
    </row>
    <row r="1021" spans="1:2">
      <c r="A1021" t="s">
        <v>3158</v>
      </c>
      <c r="B1021" s="432">
        <f>ROUND('14.Outflows-SC2'!E48,5)</f>
        <v>0</v>
      </c>
    </row>
    <row r="1022" spans="1:2">
      <c r="A1022" t="s">
        <v>3159</v>
      </c>
      <c r="B1022" s="432">
        <f>ROUND('14.Outflows-SC2'!E49,5)</f>
        <v>0</v>
      </c>
    </row>
    <row r="1023" spans="1:2">
      <c r="A1023" t="s">
        <v>3160</v>
      </c>
      <c r="B1023" s="432">
        <f>ROUND('14.Outflows-SC2'!E51,5)</f>
        <v>0</v>
      </c>
    </row>
    <row r="1024" spans="1:2">
      <c r="A1024" t="s">
        <v>3161</v>
      </c>
      <c r="B1024" s="432">
        <f>ROUND('14.Outflows-SC2'!E52,5)</f>
        <v>0</v>
      </c>
    </row>
    <row r="1025" spans="1:2">
      <c r="A1025" t="s">
        <v>3162</v>
      </c>
      <c r="B1025" s="432">
        <f>ROUND('14.Outflows-SC2'!E53,5)</f>
        <v>0</v>
      </c>
    </row>
    <row r="1026" spans="1:2">
      <c r="A1026" t="s">
        <v>3163</v>
      </c>
      <c r="B1026" s="432">
        <f>ROUND('14.Outflows-SC2'!E54,5)</f>
        <v>0</v>
      </c>
    </row>
    <row r="1027" spans="1:2">
      <c r="A1027" t="s">
        <v>3164</v>
      </c>
      <c r="B1027" s="432">
        <f>ROUND('14.Outflows-SC2'!E55,5)</f>
        <v>0</v>
      </c>
    </row>
    <row r="1028" spans="1:2">
      <c r="A1028" t="s">
        <v>3165</v>
      </c>
      <c r="B1028" s="432">
        <f>ROUND('14.Outflows-SC2'!E56,5)</f>
        <v>0</v>
      </c>
    </row>
    <row r="1029" spans="1:2">
      <c r="A1029" t="s">
        <v>3166</v>
      </c>
      <c r="B1029" s="432">
        <f>ROUND('14.Outflows-SC2'!E57,5)</f>
        <v>0</v>
      </c>
    </row>
    <row r="1030" spans="1:2">
      <c r="A1030" t="s">
        <v>3167</v>
      </c>
      <c r="B1030" s="432">
        <f>ROUND('14.Outflows-SC2'!E59,5)</f>
        <v>0</v>
      </c>
    </row>
    <row r="1031" spans="1:2">
      <c r="A1031" t="s">
        <v>3168</v>
      </c>
      <c r="B1031" s="432">
        <f>ROUND('14.Outflows-SC2'!E60,5)</f>
        <v>0</v>
      </c>
    </row>
    <row r="1032" spans="1:2">
      <c r="A1032" t="s">
        <v>3169</v>
      </c>
      <c r="B1032" s="432">
        <f>ROUND('14.Outflows-SC2'!E61,5)</f>
        <v>0</v>
      </c>
    </row>
    <row r="1033" spans="1:2">
      <c r="A1033" t="s">
        <v>3170</v>
      </c>
      <c r="B1033" s="432">
        <f>ROUND('14.Outflows-SC2'!E62,5)</f>
        <v>0</v>
      </c>
    </row>
    <row r="1034" spans="1:2">
      <c r="A1034" t="s">
        <v>3171</v>
      </c>
      <c r="B1034" s="432">
        <f>ROUND('14.Outflows-SC2'!E63,5)</f>
        <v>0</v>
      </c>
    </row>
    <row r="1035" spans="1:2">
      <c r="A1035" t="s">
        <v>3172</v>
      </c>
      <c r="B1035" s="432">
        <f>ROUND('14.Outflows-SC2'!E64,5)</f>
        <v>0</v>
      </c>
    </row>
    <row r="1036" spans="1:2">
      <c r="A1036" t="s">
        <v>3173</v>
      </c>
      <c r="B1036" s="432">
        <f>ROUND('14.Outflows-SC2'!E65,5)</f>
        <v>0</v>
      </c>
    </row>
    <row r="1037" spans="1:2">
      <c r="A1037" t="s">
        <v>3174</v>
      </c>
      <c r="B1037" s="432">
        <f>ROUND('14.Outflows-SC2'!E66,5)</f>
        <v>0</v>
      </c>
    </row>
    <row r="1038" spans="1:2">
      <c r="A1038" t="s">
        <v>3175</v>
      </c>
      <c r="B1038" s="432">
        <f>ROUND('14.Outflows-SC2'!E67,5)</f>
        <v>0</v>
      </c>
    </row>
    <row r="1039" spans="1:2">
      <c r="A1039" t="s">
        <v>3176</v>
      </c>
      <c r="B1039" s="432">
        <f>ROUND('14.Outflows-SC2'!E68,5)</f>
        <v>0</v>
      </c>
    </row>
    <row r="1040" spans="1:2">
      <c r="A1040" t="s">
        <v>3177</v>
      </c>
      <c r="B1040" s="432">
        <f>ROUND('14.Outflows-SC2'!E70,5)</f>
        <v>0</v>
      </c>
    </row>
    <row r="1041" spans="1:2">
      <c r="A1041" t="s">
        <v>3178</v>
      </c>
      <c r="B1041" s="432">
        <f>ROUND('14.Outflows-SC2'!E71,5)</f>
        <v>0</v>
      </c>
    </row>
    <row r="1042" spans="1:2">
      <c r="A1042" t="s">
        <v>3179</v>
      </c>
      <c r="B1042" s="432">
        <f>ROUND('14.Outflows-SC2'!E72,5)</f>
        <v>0</v>
      </c>
    </row>
    <row r="1043" spans="1:2">
      <c r="A1043" t="s">
        <v>3180</v>
      </c>
      <c r="B1043" s="432">
        <f>ROUND('14.Outflows-SC2'!E73,5)</f>
        <v>0</v>
      </c>
    </row>
    <row r="1044" spans="1:2">
      <c r="A1044" t="s">
        <v>3181</v>
      </c>
      <c r="B1044" s="432">
        <f>ROUND('14.Outflows-SC2'!E74,5)</f>
        <v>0</v>
      </c>
    </row>
    <row r="1045" spans="1:2">
      <c r="A1045" t="s">
        <v>3182</v>
      </c>
      <c r="B1045" s="432">
        <f>ROUND('14.Outflows-SC2'!E75,5)</f>
        <v>0</v>
      </c>
    </row>
    <row r="1046" spans="1:2">
      <c r="A1046" t="s">
        <v>3183</v>
      </c>
      <c r="B1046" s="432">
        <f>ROUND('14.Outflows-SC2'!E76,5)</f>
        <v>0</v>
      </c>
    </row>
    <row r="1047" spans="1:2">
      <c r="A1047" t="s">
        <v>3184</v>
      </c>
      <c r="B1047" s="432">
        <f>ROUND('14.Outflows-SC2'!E77,5)</f>
        <v>0</v>
      </c>
    </row>
    <row r="1048" spans="1:2">
      <c r="A1048" t="s">
        <v>3185</v>
      </c>
      <c r="B1048" s="432">
        <f>ROUND('14.Outflows-SC2'!E79,5)</f>
        <v>0</v>
      </c>
    </row>
    <row r="1049" spans="1:2">
      <c r="A1049" t="s">
        <v>3186</v>
      </c>
      <c r="B1049" s="432">
        <f>ROUND('14.Outflows-SC2'!E81,5)</f>
        <v>0</v>
      </c>
    </row>
    <row r="1050" spans="1:2">
      <c r="A1050" t="s">
        <v>3187</v>
      </c>
      <c r="B1050" s="432">
        <f>ROUND('14.Outflows-SC2'!E83,5)</f>
        <v>0</v>
      </c>
    </row>
    <row r="1051" spans="1:2">
      <c r="A1051" t="s">
        <v>3188</v>
      </c>
      <c r="B1051" s="432">
        <f>ROUND('14.Outflows-SC2'!E84,5)</f>
        <v>0</v>
      </c>
    </row>
    <row r="1052" spans="1:2">
      <c r="A1052" t="s">
        <v>3189</v>
      </c>
      <c r="B1052" s="432">
        <f>ROUND('14.Outflows-SC2'!E86,5)</f>
        <v>0</v>
      </c>
    </row>
    <row r="1053" spans="1:2">
      <c r="A1053" t="s">
        <v>3190</v>
      </c>
      <c r="B1053" s="432">
        <f>ROUND('14.Outflows-SC2'!E87,5)</f>
        <v>0</v>
      </c>
    </row>
    <row r="1054" spans="1:2">
      <c r="A1054" t="s">
        <v>3191</v>
      </c>
      <c r="B1054" s="432">
        <f>ROUND('14.Outflows-SC2'!E88,5)</f>
        <v>0</v>
      </c>
    </row>
    <row r="1055" spans="1:2">
      <c r="A1055" t="s">
        <v>3192</v>
      </c>
      <c r="B1055" s="432">
        <f>ROUND('14.Outflows-SC2'!E89,5)</f>
        <v>0</v>
      </c>
    </row>
    <row r="1056" spans="1:2">
      <c r="A1056" t="s">
        <v>3193</v>
      </c>
      <c r="B1056" s="432">
        <f>ROUND('14.Outflows-SC2'!E90,5)</f>
        <v>0</v>
      </c>
    </row>
    <row r="1057" spans="1:2">
      <c r="A1057" t="s">
        <v>3194</v>
      </c>
      <c r="B1057" s="432">
        <f>ROUND('14.Outflows-SC2'!E91,5)</f>
        <v>0</v>
      </c>
    </row>
    <row r="1058" spans="1:2">
      <c r="A1058" t="s">
        <v>3195</v>
      </c>
      <c r="B1058" s="432">
        <f>ROUND('14.Outflows-SC2'!E93,5)</f>
        <v>0</v>
      </c>
    </row>
    <row r="1059" spans="1:2">
      <c r="A1059" t="s">
        <v>3196</v>
      </c>
      <c r="B1059" s="432">
        <f>ROUND('14.Outflows-SC2'!E94,5)</f>
        <v>0</v>
      </c>
    </row>
    <row r="1060" spans="1:2">
      <c r="A1060" t="s">
        <v>3197</v>
      </c>
      <c r="B1060" s="432">
        <f>ROUND('14.Outflows-SC2'!G9,5)</f>
        <v>0</v>
      </c>
    </row>
    <row r="1061" spans="1:2">
      <c r="A1061" t="s">
        <v>3198</v>
      </c>
      <c r="B1061" s="432">
        <f>ROUND('14.Outflows-SC2'!G11,5)</f>
        <v>0</v>
      </c>
    </row>
    <row r="1062" spans="1:2">
      <c r="A1062" t="s">
        <v>3199</v>
      </c>
      <c r="B1062" s="432">
        <f>ROUND('14.Outflows-SC2'!G12,5)</f>
        <v>0</v>
      </c>
    </row>
    <row r="1063" spans="1:2">
      <c r="A1063" t="s">
        <v>3200</v>
      </c>
      <c r="B1063" s="432">
        <f>ROUND('14.Outflows-SC2'!G13,5)</f>
        <v>0</v>
      </c>
    </row>
    <row r="1064" spans="1:2">
      <c r="A1064" t="s">
        <v>3201</v>
      </c>
      <c r="B1064" s="432">
        <f>ROUND('14.Outflows-SC2'!G14,5)</f>
        <v>0</v>
      </c>
    </row>
    <row r="1065" spans="1:2">
      <c r="A1065" t="s">
        <v>3202</v>
      </c>
      <c r="B1065" s="432">
        <f>ROUND('14.Outflows-SC2'!G15,5)</f>
        <v>0</v>
      </c>
    </row>
    <row r="1066" spans="1:2">
      <c r="A1066" t="s">
        <v>3203</v>
      </c>
      <c r="B1066" s="432">
        <f>ROUND('14.Outflows-SC2'!G16,5)</f>
        <v>0</v>
      </c>
    </row>
    <row r="1067" spans="1:2">
      <c r="A1067" t="s">
        <v>3204</v>
      </c>
      <c r="B1067" s="432">
        <f>ROUND('14.Outflows-SC2'!G18,5)</f>
        <v>0</v>
      </c>
    </row>
    <row r="1068" spans="1:2">
      <c r="A1068" t="s">
        <v>3205</v>
      </c>
      <c r="B1068" s="432">
        <f>ROUND('14.Outflows-SC2'!G19,5)</f>
        <v>0</v>
      </c>
    </row>
    <row r="1069" spans="1:2">
      <c r="A1069" t="s">
        <v>3206</v>
      </c>
      <c r="B1069" s="432">
        <f>ROUND('14.Outflows-SC2'!G20,5)</f>
        <v>0</v>
      </c>
    </row>
    <row r="1070" spans="1:2">
      <c r="A1070" t="s">
        <v>3207</v>
      </c>
      <c r="B1070" s="432">
        <f>ROUND('14.Outflows-SC2'!G21,5)</f>
        <v>0</v>
      </c>
    </row>
    <row r="1071" spans="1:2">
      <c r="A1071" t="s">
        <v>3208</v>
      </c>
      <c r="B1071" s="432">
        <f>ROUND('14.Outflows-SC2'!G22,5)</f>
        <v>0</v>
      </c>
    </row>
    <row r="1072" spans="1:2">
      <c r="A1072" t="s">
        <v>3209</v>
      </c>
      <c r="B1072" s="432">
        <f>ROUND('14.Outflows-SC2'!G23,5)</f>
        <v>0</v>
      </c>
    </row>
    <row r="1073" spans="1:2">
      <c r="A1073" t="s">
        <v>3210</v>
      </c>
      <c r="B1073" s="432">
        <f>ROUND('14.Outflows-SC2'!G24,5)</f>
        <v>0</v>
      </c>
    </row>
    <row r="1074" spans="1:2">
      <c r="A1074" t="s">
        <v>3211</v>
      </c>
      <c r="B1074" s="432">
        <f>ROUND('14.Outflows-SC2'!G28,5)</f>
        <v>0</v>
      </c>
    </row>
    <row r="1075" spans="1:2">
      <c r="A1075" t="s">
        <v>3212</v>
      </c>
      <c r="B1075" s="432">
        <f>ROUND('14.Outflows-SC2'!G29,5)</f>
        <v>0</v>
      </c>
    </row>
    <row r="1076" spans="1:2">
      <c r="A1076" t="s">
        <v>3213</v>
      </c>
      <c r="B1076" s="432">
        <f>ROUND('14.Outflows-SC2'!G30,5)</f>
        <v>0</v>
      </c>
    </row>
    <row r="1077" spans="1:2">
      <c r="A1077" t="s">
        <v>3214</v>
      </c>
      <c r="B1077" s="432">
        <f>ROUND('14.Outflows-SC2'!G31,5)</f>
        <v>0</v>
      </c>
    </row>
    <row r="1078" spans="1:2">
      <c r="A1078" t="s">
        <v>3215</v>
      </c>
      <c r="B1078" s="432">
        <f>ROUND('14.Outflows-SC2'!G32,5)</f>
        <v>0</v>
      </c>
    </row>
    <row r="1079" spans="1:2">
      <c r="A1079" t="s">
        <v>3216</v>
      </c>
      <c r="B1079" s="432">
        <f>ROUND('14.Outflows-SC2'!G33,5)</f>
        <v>0</v>
      </c>
    </row>
    <row r="1080" spans="1:2">
      <c r="A1080" t="s">
        <v>3217</v>
      </c>
      <c r="B1080" s="432">
        <f>ROUND('14.Outflows-SC2'!G35,5)</f>
        <v>0</v>
      </c>
    </row>
    <row r="1081" spans="1:2">
      <c r="A1081" t="s">
        <v>3218</v>
      </c>
      <c r="B1081" s="432">
        <f>ROUND('14.Outflows-SC2'!G36,5)</f>
        <v>0</v>
      </c>
    </row>
    <row r="1082" spans="1:2">
      <c r="A1082" t="s">
        <v>3219</v>
      </c>
      <c r="B1082" s="432">
        <f>ROUND('14.Outflows-SC2'!G37,5)</f>
        <v>0</v>
      </c>
    </row>
    <row r="1083" spans="1:2">
      <c r="A1083" t="s">
        <v>3220</v>
      </c>
      <c r="B1083" s="432">
        <f>ROUND('14.Outflows-SC2'!G38,5)</f>
        <v>0</v>
      </c>
    </row>
    <row r="1084" spans="1:2">
      <c r="A1084" t="s">
        <v>3221</v>
      </c>
      <c r="B1084" s="432">
        <f>ROUND('14.Outflows-SC2'!G39,5)</f>
        <v>0</v>
      </c>
    </row>
    <row r="1085" spans="1:2">
      <c r="A1085" t="s">
        <v>3222</v>
      </c>
      <c r="B1085" s="432">
        <f>ROUND('14.Outflows-SC2'!G40,5)</f>
        <v>0</v>
      </c>
    </row>
    <row r="1086" spans="1:2">
      <c r="A1086" t="s">
        <v>3223</v>
      </c>
      <c r="B1086" s="432">
        <f>ROUND('14.Outflows-SC2'!G41,5)</f>
        <v>0</v>
      </c>
    </row>
    <row r="1087" spans="1:2">
      <c r="A1087" t="s">
        <v>3224</v>
      </c>
      <c r="B1087" s="432">
        <f>ROUND('14.Outflows-SC2'!G43,5)</f>
        <v>0</v>
      </c>
    </row>
    <row r="1088" spans="1:2">
      <c r="A1088" t="s">
        <v>3225</v>
      </c>
      <c r="B1088" s="432">
        <f>ROUND('14.Outflows-SC2'!G44,5)</f>
        <v>0</v>
      </c>
    </row>
    <row r="1089" spans="1:2">
      <c r="A1089" t="s">
        <v>3226</v>
      </c>
      <c r="B1089" s="432">
        <f>ROUND('14.Outflows-SC2'!G46,5)</f>
        <v>0</v>
      </c>
    </row>
    <row r="1090" spans="1:2">
      <c r="A1090" t="s">
        <v>3227</v>
      </c>
      <c r="B1090" s="432">
        <f>ROUND('14.Outflows-SC2'!G47,5)</f>
        <v>0</v>
      </c>
    </row>
    <row r="1091" spans="1:2">
      <c r="A1091" t="s">
        <v>3228</v>
      </c>
      <c r="B1091" s="432">
        <f>ROUND('14.Outflows-SC2'!G48,5)</f>
        <v>0</v>
      </c>
    </row>
    <row r="1092" spans="1:2">
      <c r="A1092" t="s">
        <v>3229</v>
      </c>
      <c r="B1092" s="432">
        <f>ROUND('14.Outflows-SC2'!G49,5)</f>
        <v>0</v>
      </c>
    </row>
    <row r="1093" spans="1:2">
      <c r="A1093" t="s">
        <v>3230</v>
      </c>
      <c r="B1093" s="432">
        <f>ROUND('14.Outflows-SC2'!G51,5)</f>
        <v>0</v>
      </c>
    </row>
    <row r="1094" spans="1:2">
      <c r="A1094" t="s">
        <v>3231</v>
      </c>
      <c r="B1094" s="432">
        <f>ROUND('14.Outflows-SC2'!G52,5)</f>
        <v>0</v>
      </c>
    </row>
    <row r="1095" spans="1:2">
      <c r="A1095" t="s">
        <v>3232</v>
      </c>
      <c r="B1095" s="432">
        <f>ROUND('14.Outflows-SC2'!G53,5)</f>
        <v>0</v>
      </c>
    </row>
    <row r="1096" spans="1:2">
      <c r="A1096" t="s">
        <v>3233</v>
      </c>
      <c r="B1096" s="432">
        <f>ROUND('14.Outflows-SC2'!G54,5)</f>
        <v>0</v>
      </c>
    </row>
    <row r="1097" spans="1:2">
      <c r="A1097" t="s">
        <v>3234</v>
      </c>
      <c r="B1097" s="432">
        <f>ROUND('14.Outflows-SC2'!G55,5)</f>
        <v>0</v>
      </c>
    </row>
    <row r="1098" spans="1:2">
      <c r="A1098" t="s">
        <v>3235</v>
      </c>
      <c r="B1098" s="432">
        <f>ROUND('14.Outflows-SC2'!G56,5)</f>
        <v>0</v>
      </c>
    </row>
    <row r="1099" spans="1:2">
      <c r="A1099" t="s">
        <v>3236</v>
      </c>
      <c r="B1099" s="432">
        <f>ROUND('14.Outflows-SC2'!G57,5)</f>
        <v>0</v>
      </c>
    </row>
    <row r="1100" spans="1:2">
      <c r="A1100" t="s">
        <v>3237</v>
      </c>
      <c r="B1100" s="432">
        <f>ROUND('14.Outflows-SC2'!G59,5)</f>
        <v>0</v>
      </c>
    </row>
    <row r="1101" spans="1:2">
      <c r="A1101" t="s">
        <v>3238</v>
      </c>
      <c r="B1101" s="432">
        <f>ROUND('14.Outflows-SC2'!G60,5)</f>
        <v>0</v>
      </c>
    </row>
    <row r="1102" spans="1:2">
      <c r="A1102" t="s">
        <v>3239</v>
      </c>
      <c r="B1102" s="432">
        <f>ROUND('14.Outflows-SC2'!G61,5)</f>
        <v>0</v>
      </c>
    </row>
    <row r="1103" spans="1:2">
      <c r="A1103" t="s">
        <v>3240</v>
      </c>
      <c r="B1103" s="432">
        <f>ROUND('14.Outflows-SC2'!G62,5)</f>
        <v>0</v>
      </c>
    </row>
    <row r="1104" spans="1:2">
      <c r="A1104" t="s">
        <v>3241</v>
      </c>
      <c r="B1104" s="432">
        <f>ROUND('14.Outflows-SC2'!G63,5)</f>
        <v>0</v>
      </c>
    </row>
    <row r="1105" spans="1:2">
      <c r="A1105" t="s">
        <v>3242</v>
      </c>
      <c r="B1105" s="432">
        <f>ROUND('14.Outflows-SC2'!G64,5)</f>
        <v>0</v>
      </c>
    </row>
    <row r="1106" spans="1:2">
      <c r="A1106" t="s">
        <v>3243</v>
      </c>
      <c r="B1106" s="432">
        <f>ROUND('14.Outflows-SC2'!G65,5)</f>
        <v>0</v>
      </c>
    </row>
    <row r="1107" spans="1:2">
      <c r="A1107" t="s">
        <v>3244</v>
      </c>
      <c r="B1107" s="432">
        <f>ROUND('14.Outflows-SC2'!G66,5)</f>
        <v>0</v>
      </c>
    </row>
    <row r="1108" spans="1:2">
      <c r="A1108" t="s">
        <v>3245</v>
      </c>
      <c r="B1108" s="432">
        <f>ROUND('14.Outflows-SC2'!G67,5)</f>
        <v>0</v>
      </c>
    </row>
    <row r="1109" spans="1:2">
      <c r="A1109" t="s">
        <v>3246</v>
      </c>
      <c r="B1109" s="432">
        <f>ROUND('14.Outflows-SC2'!G68,5)</f>
        <v>0</v>
      </c>
    </row>
    <row r="1110" spans="1:2">
      <c r="A1110" t="s">
        <v>3247</v>
      </c>
      <c r="B1110" s="432">
        <f>ROUND('14.Outflows-SC2'!G70,5)</f>
        <v>0</v>
      </c>
    </row>
    <row r="1111" spans="1:2">
      <c r="A1111" t="s">
        <v>3248</v>
      </c>
      <c r="B1111" s="432">
        <f>ROUND('14.Outflows-SC2'!G71,5)</f>
        <v>0</v>
      </c>
    </row>
    <row r="1112" spans="1:2">
      <c r="A1112" t="s">
        <v>3249</v>
      </c>
      <c r="B1112" s="432">
        <f>ROUND('14.Outflows-SC2'!G72,5)</f>
        <v>0</v>
      </c>
    </row>
    <row r="1113" spans="1:2">
      <c r="A1113" t="s">
        <v>3250</v>
      </c>
      <c r="B1113" s="432">
        <f>ROUND('14.Outflows-SC2'!G73,5)</f>
        <v>0</v>
      </c>
    </row>
    <row r="1114" spans="1:2">
      <c r="A1114" t="s">
        <v>3251</v>
      </c>
      <c r="B1114" s="432">
        <f>ROUND('14.Outflows-SC2'!G74,5)</f>
        <v>0</v>
      </c>
    </row>
    <row r="1115" spans="1:2">
      <c r="A1115" t="s">
        <v>3252</v>
      </c>
      <c r="B1115" s="432">
        <f>ROUND('14.Outflows-SC2'!G75,5)</f>
        <v>0</v>
      </c>
    </row>
    <row r="1116" spans="1:2">
      <c r="A1116" t="s">
        <v>3253</v>
      </c>
      <c r="B1116" s="432">
        <f>ROUND('14.Outflows-SC2'!G76,5)</f>
        <v>0</v>
      </c>
    </row>
    <row r="1117" spans="1:2">
      <c r="A1117" t="s">
        <v>3254</v>
      </c>
      <c r="B1117" s="432">
        <f>ROUND('14.Outflows-SC2'!G77,5)</f>
        <v>0</v>
      </c>
    </row>
    <row r="1118" spans="1:2">
      <c r="A1118" t="s">
        <v>3255</v>
      </c>
      <c r="B1118" s="432">
        <f>ROUND('14.Outflows-SC2'!G79,5)</f>
        <v>0</v>
      </c>
    </row>
    <row r="1119" spans="1:2">
      <c r="A1119" t="s">
        <v>3256</v>
      </c>
      <c r="B1119" s="432">
        <f>ROUND('14.Outflows-SC2'!G81,5)</f>
        <v>0</v>
      </c>
    </row>
    <row r="1120" spans="1:2">
      <c r="A1120" t="s">
        <v>3257</v>
      </c>
      <c r="B1120" s="432">
        <f>ROUND('14.Outflows-SC2'!G83,5)</f>
        <v>0</v>
      </c>
    </row>
    <row r="1121" spans="1:2">
      <c r="A1121" t="s">
        <v>3258</v>
      </c>
      <c r="B1121" s="432">
        <f>ROUND('14.Outflows-SC2'!G84,5)</f>
        <v>0</v>
      </c>
    </row>
    <row r="1122" spans="1:2">
      <c r="A1122" t="s">
        <v>3259</v>
      </c>
      <c r="B1122" s="432">
        <f>ROUND('14.Outflows-SC2'!G86,5)</f>
        <v>0</v>
      </c>
    </row>
    <row r="1123" spans="1:2">
      <c r="A1123" t="s">
        <v>3260</v>
      </c>
      <c r="B1123" s="432">
        <f>ROUND('14.Outflows-SC2'!G87,5)</f>
        <v>0</v>
      </c>
    </row>
    <row r="1124" spans="1:2">
      <c r="A1124" t="s">
        <v>3261</v>
      </c>
      <c r="B1124" s="432">
        <f>ROUND('14.Outflows-SC2'!G88,5)</f>
        <v>0</v>
      </c>
    </row>
    <row r="1125" spans="1:2">
      <c r="A1125" t="s">
        <v>3262</v>
      </c>
      <c r="B1125" s="432">
        <f>ROUND('14.Outflows-SC2'!G89,5)</f>
        <v>0</v>
      </c>
    </row>
    <row r="1126" spans="1:2">
      <c r="A1126" t="s">
        <v>3263</v>
      </c>
      <c r="B1126" s="432">
        <f>ROUND('14.Outflows-SC2'!G90,5)</f>
        <v>0</v>
      </c>
    </row>
    <row r="1127" spans="1:2">
      <c r="A1127" t="s">
        <v>3264</v>
      </c>
      <c r="B1127" s="432">
        <f>ROUND('14.Outflows-SC2'!G91,5)</f>
        <v>0</v>
      </c>
    </row>
    <row r="1128" spans="1:2">
      <c r="A1128" t="s">
        <v>3265</v>
      </c>
      <c r="B1128" s="432">
        <f>ROUND('14.Outflows-SC2'!G93,5)</f>
        <v>0</v>
      </c>
    </row>
    <row r="1129" spans="1:2">
      <c r="A1129" t="s">
        <v>3266</v>
      </c>
      <c r="B1129" s="432">
        <f>ROUND('14.Outflows-SC2'!G94,5)</f>
        <v>0</v>
      </c>
    </row>
    <row r="1130" spans="1:2">
      <c r="A1130" t="s">
        <v>3267</v>
      </c>
      <c r="B1130" s="432">
        <f>ROUND('15.Inflows-SC2'!C10,5)</f>
        <v>0</v>
      </c>
    </row>
    <row r="1131" spans="1:2">
      <c r="A1131" t="s">
        <v>3268</v>
      </c>
      <c r="B1131" s="432">
        <f>ROUND('15.Inflows-SC2'!C11,5)</f>
        <v>0</v>
      </c>
    </row>
    <row r="1132" spans="1:2">
      <c r="A1132" t="s">
        <v>3269</v>
      </c>
      <c r="B1132" s="432">
        <f>ROUND('15.Inflows-SC2'!C12,5)</f>
        <v>0</v>
      </c>
    </row>
    <row r="1133" spans="1:2">
      <c r="A1133" t="s">
        <v>3270</v>
      </c>
      <c r="B1133" s="432">
        <f>ROUND('15.Inflows-SC2'!C13,5)</f>
        <v>0</v>
      </c>
    </row>
    <row r="1134" spans="1:2">
      <c r="A1134" t="s">
        <v>3271</v>
      </c>
      <c r="B1134" s="432">
        <f>ROUND('15.Inflows-SC2'!C14,5)</f>
        <v>0</v>
      </c>
    </row>
    <row r="1135" spans="1:2">
      <c r="A1135" t="s">
        <v>3272</v>
      </c>
      <c r="B1135" s="432">
        <f>ROUND('15.Inflows-SC2'!C15,5)</f>
        <v>0</v>
      </c>
    </row>
    <row r="1136" spans="1:2">
      <c r="A1136" t="s">
        <v>3273</v>
      </c>
      <c r="B1136" s="432">
        <f>ROUND('15.Inflows-SC2'!C16,5)</f>
        <v>0</v>
      </c>
    </row>
    <row r="1137" spans="1:2">
      <c r="A1137" t="s">
        <v>3274</v>
      </c>
      <c r="B1137" s="432">
        <f>ROUND('15.Inflows-SC2'!C18,5)</f>
        <v>0</v>
      </c>
    </row>
    <row r="1138" spans="1:2">
      <c r="A1138" t="s">
        <v>3275</v>
      </c>
      <c r="B1138" s="432">
        <f>ROUND('15.Inflows-SC2'!C19,5)</f>
        <v>0</v>
      </c>
    </row>
    <row r="1139" spans="1:2">
      <c r="A1139" t="s">
        <v>3276</v>
      </c>
      <c r="B1139" s="432">
        <f>ROUND('15.Inflows-SC2'!C21,5)</f>
        <v>0</v>
      </c>
    </row>
    <row r="1140" spans="1:2">
      <c r="A1140" t="s">
        <v>3277</v>
      </c>
      <c r="B1140" s="432">
        <f>ROUND('15.Inflows-SC2'!C22,5)</f>
        <v>0</v>
      </c>
    </row>
    <row r="1141" spans="1:2">
      <c r="A1141" t="s">
        <v>3278</v>
      </c>
      <c r="B1141" s="432">
        <f>ROUND('15.Inflows-SC2'!C23,5)</f>
        <v>0</v>
      </c>
    </row>
    <row r="1142" spans="1:2">
      <c r="A1142" t="s">
        <v>3279</v>
      </c>
      <c r="B1142" s="432">
        <f>ROUND('15.Inflows-SC2'!C24,5)</f>
        <v>0</v>
      </c>
    </row>
    <row r="1143" spans="1:2">
      <c r="A1143" t="s">
        <v>3280</v>
      </c>
      <c r="B1143" s="432">
        <f>ROUND('15.Inflows-SC2'!C25,5)</f>
        <v>0</v>
      </c>
    </row>
    <row r="1144" spans="1:2">
      <c r="A1144" t="s">
        <v>3281</v>
      </c>
      <c r="B1144" s="432">
        <f>ROUND('15.Inflows-SC2'!C26,5)</f>
        <v>0</v>
      </c>
    </row>
    <row r="1145" spans="1:2">
      <c r="A1145" t="s">
        <v>3282</v>
      </c>
      <c r="B1145" s="432">
        <f>ROUND('15.Inflows-SC2'!C27,5)</f>
        <v>0</v>
      </c>
    </row>
    <row r="1146" spans="1:2">
      <c r="A1146" t="s">
        <v>3283</v>
      </c>
      <c r="B1146" s="432">
        <f>ROUND('15.Inflows-SC2'!C29,5)</f>
        <v>0</v>
      </c>
    </row>
    <row r="1147" spans="1:2">
      <c r="A1147" t="s">
        <v>3284</v>
      </c>
      <c r="B1147" s="432">
        <f>ROUND('15.Inflows-SC2'!C30,5)</f>
        <v>0</v>
      </c>
    </row>
    <row r="1148" spans="1:2">
      <c r="A1148" t="s">
        <v>3285</v>
      </c>
      <c r="B1148" s="432">
        <f>ROUND('15.Inflows-SC2'!C31,5)</f>
        <v>0</v>
      </c>
    </row>
    <row r="1149" spans="1:2">
      <c r="A1149" t="s">
        <v>3286</v>
      </c>
      <c r="B1149" s="432">
        <f>ROUND('15.Inflows-SC2'!C32,5)</f>
        <v>0</v>
      </c>
    </row>
    <row r="1150" spans="1:2">
      <c r="A1150" t="s">
        <v>3287</v>
      </c>
      <c r="B1150" s="432">
        <f>ROUND('15.Inflows-SC2'!E10,5)</f>
        <v>0</v>
      </c>
    </row>
    <row r="1151" spans="1:2">
      <c r="A1151" t="s">
        <v>3288</v>
      </c>
      <c r="B1151" s="432">
        <f>ROUND('15.Inflows-SC2'!E11,5)</f>
        <v>0</v>
      </c>
    </row>
    <row r="1152" spans="1:2">
      <c r="A1152" t="s">
        <v>3289</v>
      </c>
      <c r="B1152" s="432">
        <f>ROUND('15.Inflows-SC2'!E12,5)</f>
        <v>0</v>
      </c>
    </row>
    <row r="1153" spans="1:2">
      <c r="A1153" t="s">
        <v>3290</v>
      </c>
      <c r="B1153" s="432">
        <f>ROUND('15.Inflows-SC2'!E13,5)</f>
        <v>0</v>
      </c>
    </row>
    <row r="1154" spans="1:2">
      <c r="A1154" t="s">
        <v>3291</v>
      </c>
      <c r="B1154" s="432">
        <f>ROUND('15.Inflows-SC2'!E14,5)</f>
        <v>0</v>
      </c>
    </row>
    <row r="1155" spans="1:2">
      <c r="A1155" t="s">
        <v>3292</v>
      </c>
      <c r="B1155" s="432">
        <f>ROUND('15.Inflows-SC2'!E15,5)</f>
        <v>0</v>
      </c>
    </row>
    <row r="1156" spans="1:2">
      <c r="A1156" t="s">
        <v>3293</v>
      </c>
      <c r="B1156" s="432">
        <f>ROUND('15.Inflows-SC2'!E16,5)</f>
        <v>0</v>
      </c>
    </row>
    <row r="1157" spans="1:2">
      <c r="A1157" t="s">
        <v>3294</v>
      </c>
      <c r="B1157" s="432">
        <f>ROUND('15.Inflows-SC2'!E18,5)</f>
        <v>0</v>
      </c>
    </row>
    <row r="1158" spans="1:2">
      <c r="A1158" t="s">
        <v>3295</v>
      </c>
      <c r="B1158" s="432">
        <f>ROUND('15.Inflows-SC2'!E19,5)</f>
        <v>0</v>
      </c>
    </row>
    <row r="1159" spans="1:2">
      <c r="A1159" t="s">
        <v>3296</v>
      </c>
      <c r="B1159" s="432">
        <f>ROUND('15.Inflows-SC2'!E21,5)</f>
        <v>0</v>
      </c>
    </row>
    <row r="1160" spans="1:2">
      <c r="A1160" t="s">
        <v>3297</v>
      </c>
      <c r="B1160" s="432">
        <f>ROUND('15.Inflows-SC2'!E22,5)</f>
        <v>0</v>
      </c>
    </row>
    <row r="1161" spans="1:2">
      <c r="A1161" t="s">
        <v>3298</v>
      </c>
      <c r="B1161" s="432">
        <f>ROUND('15.Inflows-SC2'!E23,5)</f>
        <v>0</v>
      </c>
    </row>
    <row r="1162" spans="1:2">
      <c r="A1162" t="s">
        <v>3299</v>
      </c>
      <c r="B1162" s="432">
        <f>ROUND('15.Inflows-SC2'!E24,5)</f>
        <v>0</v>
      </c>
    </row>
    <row r="1163" spans="1:2">
      <c r="A1163" t="s">
        <v>3300</v>
      </c>
      <c r="B1163" s="432">
        <f>ROUND('15.Inflows-SC2'!E25,5)</f>
        <v>0</v>
      </c>
    </row>
    <row r="1164" spans="1:2">
      <c r="A1164" t="s">
        <v>3301</v>
      </c>
      <c r="B1164" s="432">
        <f>ROUND('15.Inflows-SC2'!E26,5)</f>
        <v>0</v>
      </c>
    </row>
    <row r="1165" spans="1:2">
      <c r="A1165" t="s">
        <v>3302</v>
      </c>
      <c r="B1165" s="432">
        <f>ROUND('15.Inflows-SC2'!E27,5)</f>
        <v>0</v>
      </c>
    </row>
    <row r="1166" spans="1:2">
      <c r="A1166" t="s">
        <v>3303</v>
      </c>
      <c r="B1166" s="432">
        <f>ROUND('15.Inflows-SC2'!E29,5)</f>
        <v>0</v>
      </c>
    </row>
    <row r="1167" spans="1:2">
      <c r="A1167" t="s">
        <v>3304</v>
      </c>
      <c r="B1167" s="432">
        <f>ROUND('15.Inflows-SC2'!E30,5)</f>
        <v>0</v>
      </c>
    </row>
    <row r="1168" spans="1:2">
      <c r="A1168" t="s">
        <v>3305</v>
      </c>
      <c r="B1168" s="432">
        <f>ROUND('15.Inflows-SC2'!E31,5)</f>
        <v>0</v>
      </c>
    </row>
    <row r="1169" spans="1:2">
      <c r="A1169" t="s">
        <v>3306</v>
      </c>
      <c r="B1169" s="432">
        <f>ROUND('15.Inflows-SC2'!E32,5)</f>
        <v>0</v>
      </c>
    </row>
    <row r="1170" spans="1:2">
      <c r="A1170" t="s">
        <v>3307</v>
      </c>
      <c r="B1170" s="432">
        <f>ROUND('15.Inflows-SC2'!G10,5)</f>
        <v>0</v>
      </c>
    </row>
    <row r="1171" spans="1:2">
      <c r="A1171" t="s">
        <v>3308</v>
      </c>
      <c r="B1171" s="432">
        <f>ROUND('15.Inflows-SC2'!G11,5)</f>
        <v>0</v>
      </c>
    </row>
    <row r="1172" spans="1:2">
      <c r="A1172" t="s">
        <v>3309</v>
      </c>
      <c r="B1172" s="432">
        <f>ROUND('15.Inflows-SC2'!G12,5)</f>
        <v>0</v>
      </c>
    </row>
    <row r="1173" spans="1:2">
      <c r="A1173" t="s">
        <v>3310</v>
      </c>
      <c r="B1173" s="432">
        <f>ROUND('15.Inflows-SC2'!G13,5)</f>
        <v>0</v>
      </c>
    </row>
    <row r="1174" spans="1:2">
      <c r="A1174" t="s">
        <v>3311</v>
      </c>
      <c r="B1174" s="432">
        <f>ROUND('15.Inflows-SC2'!G14,5)</f>
        <v>0</v>
      </c>
    </row>
    <row r="1175" spans="1:2">
      <c r="A1175" t="s">
        <v>3312</v>
      </c>
      <c r="B1175" s="432">
        <f>ROUND('15.Inflows-SC2'!G15,5)</f>
        <v>0</v>
      </c>
    </row>
    <row r="1176" spans="1:2">
      <c r="A1176" t="s">
        <v>3313</v>
      </c>
      <c r="B1176" s="432">
        <f>ROUND('15.Inflows-SC2'!G16,5)</f>
        <v>0</v>
      </c>
    </row>
    <row r="1177" spans="1:2">
      <c r="A1177" t="s">
        <v>3314</v>
      </c>
      <c r="B1177" s="432">
        <f>ROUND('15.Inflows-SC2'!G18,5)</f>
        <v>0</v>
      </c>
    </row>
    <row r="1178" spans="1:2">
      <c r="A1178" t="s">
        <v>3315</v>
      </c>
      <c r="B1178" s="432">
        <f>ROUND('15.Inflows-SC2'!G19,5)</f>
        <v>0</v>
      </c>
    </row>
    <row r="1179" spans="1:2">
      <c r="A1179" t="s">
        <v>3316</v>
      </c>
      <c r="B1179" s="432">
        <f>ROUND('15.Inflows-SC2'!G21,5)</f>
        <v>0</v>
      </c>
    </row>
    <row r="1180" spans="1:2">
      <c r="A1180" t="s">
        <v>3317</v>
      </c>
      <c r="B1180" s="432">
        <f>ROUND('15.Inflows-SC2'!G22,5)</f>
        <v>0</v>
      </c>
    </row>
    <row r="1181" spans="1:2">
      <c r="A1181" t="s">
        <v>3318</v>
      </c>
      <c r="B1181" s="432">
        <f>ROUND('15.Inflows-SC2'!G23,5)</f>
        <v>0</v>
      </c>
    </row>
    <row r="1182" spans="1:2">
      <c r="A1182" t="s">
        <v>3319</v>
      </c>
      <c r="B1182" s="432">
        <f>ROUND('15.Inflows-SC2'!G24,5)</f>
        <v>0</v>
      </c>
    </row>
    <row r="1183" spans="1:2">
      <c r="A1183" t="s">
        <v>3320</v>
      </c>
      <c r="B1183" s="432">
        <f>ROUND('15.Inflows-SC2'!G25,5)</f>
        <v>0</v>
      </c>
    </row>
    <row r="1184" spans="1:2">
      <c r="A1184" t="s">
        <v>3321</v>
      </c>
      <c r="B1184" s="432">
        <f>ROUND('15.Inflows-SC2'!G26,5)</f>
        <v>0</v>
      </c>
    </row>
    <row r="1185" spans="1:2">
      <c r="A1185" t="s">
        <v>3322</v>
      </c>
      <c r="B1185" s="432">
        <f>ROUND('15.Inflows-SC2'!G27,5)</f>
        <v>0</v>
      </c>
    </row>
    <row r="1186" spans="1:2">
      <c r="A1186" t="s">
        <v>3323</v>
      </c>
      <c r="B1186" s="432">
        <f>ROUND('15.Inflows-SC2'!G29,5)</f>
        <v>0</v>
      </c>
    </row>
    <row r="1187" spans="1:2">
      <c r="A1187" t="s">
        <v>3324</v>
      </c>
      <c r="B1187" s="432">
        <f>ROUND('15.Inflows-SC2'!G30,5)</f>
        <v>0</v>
      </c>
    </row>
    <row r="1188" spans="1:2">
      <c r="A1188" t="s">
        <v>3325</v>
      </c>
      <c r="B1188" s="432">
        <f>ROUND('15.Inflows-SC2'!G31,5)</f>
        <v>0</v>
      </c>
    </row>
    <row r="1189" spans="1:2">
      <c r="A1189" t="s">
        <v>3326</v>
      </c>
      <c r="B1189" s="432">
        <f>ROUND('15.Inflows-SC2'!G32,5)</f>
        <v>0</v>
      </c>
    </row>
    <row r="1190" spans="1:2">
      <c r="A1190" t="s">
        <v>3327</v>
      </c>
      <c r="B1190" s="432">
        <f>ROUND('16.LCR calculation-SC2'!C8,5)</f>
        <v>0</v>
      </c>
    </row>
    <row r="1191" spans="1:2">
      <c r="A1191" t="s">
        <v>3328</v>
      </c>
      <c r="B1191" s="432">
        <f>ROUND('16.LCR calculation-SC2'!C9,5)</f>
        <v>0</v>
      </c>
    </row>
    <row r="1192" spans="1:2">
      <c r="A1192" t="s">
        <v>3329</v>
      </c>
      <c r="B1192" s="432">
        <f>ROUND('16.LCR calculation-SC2'!C10,5)</f>
        <v>0</v>
      </c>
    </row>
    <row r="1193" spans="1:2">
      <c r="A1193" t="s">
        <v>3330</v>
      </c>
      <c r="B1193" s="432">
        <f>ROUND('16.LCR calculation-SC2'!C11,5)</f>
        <v>0</v>
      </c>
    </row>
    <row r="1194" spans="1:2">
      <c r="A1194" t="s">
        <v>3331</v>
      </c>
      <c r="B1194" s="432">
        <f>ROUND('16.LCR calculation-SC2'!C12,5)</f>
        <v>0</v>
      </c>
    </row>
    <row r="1195" spans="1:2">
      <c r="A1195" t="s">
        <v>3332</v>
      </c>
      <c r="B1195" s="432">
        <f>ROUND('16.LCR calculation-SC2'!C13,5)</f>
        <v>0</v>
      </c>
    </row>
    <row r="1196" spans="1:2">
      <c r="A1196" t="s">
        <v>3333</v>
      </c>
      <c r="B1196" s="432">
        <f>ROUND('16.LCR calculation-SC2'!C14,5)</f>
        <v>0</v>
      </c>
    </row>
    <row r="1197" spans="1:2">
      <c r="A1197" t="s">
        <v>3334</v>
      </c>
      <c r="B1197" s="432">
        <f>ROUND('16.LCR calculation-SC2'!C16,5)</f>
        <v>0</v>
      </c>
    </row>
    <row r="1198" spans="1:2">
      <c r="A1198" t="s">
        <v>3335</v>
      </c>
      <c r="B1198" s="432">
        <f>ROUND('16.LCR calculation-SC2'!C17,5)</f>
        <v>0</v>
      </c>
    </row>
    <row r="1199" spans="1:2">
      <c r="A1199" t="s">
        <v>3336</v>
      </c>
      <c r="B1199" s="432">
        <f>ROUND('16.LCR calculation-SC2'!C18,5)</f>
        <v>0</v>
      </c>
    </row>
    <row r="1200" spans="1:2">
      <c r="A1200" t="s">
        <v>3337</v>
      </c>
      <c r="B1200" s="432">
        <f>ROUND('16.LCR calculation-SC2'!C19,5)</f>
        <v>0</v>
      </c>
    </row>
    <row r="1201" spans="1:2">
      <c r="A1201" t="s">
        <v>3338</v>
      </c>
      <c r="B1201" s="432">
        <f>ROUND('16.LCR calculation-SC2'!C20,5)</f>
        <v>0</v>
      </c>
    </row>
    <row r="1202" spans="1:2">
      <c r="A1202" t="s">
        <v>3339</v>
      </c>
      <c r="B1202" s="432">
        <f>ROUND('16.LCR calculation-SC2'!C21,5)</f>
        <v>0</v>
      </c>
    </row>
    <row r="1203" spans="1:2">
      <c r="A1203" t="s">
        <v>3340</v>
      </c>
      <c r="B1203" s="432">
        <f>ROUND('16.LCR calculation-SC2'!C22,5)</f>
        <v>0</v>
      </c>
    </row>
    <row r="1204" spans="1:2">
      <c r="A1204" t="s">
        <v>3341</v>
      </c>
      <c r="B1204" s="432">
        <f>ROUND('16.LCR calculation-SC2'!C23,5)</f>
        <v>0</v>
      </c>
    </row>
    <row r="1205" spans="1:2">
      <c r="A1205" t="s">
        <v>3342</v>
      </c>
      <c r="B1205" s="432">
        <f>ROUND('16.LCR calculation-SC2'!C24,5)</f>
        <v>0</v>
      </c>
    </row>
    <row r="1206" spans="1:2">
      <c r="A1206" t="s">
        <v>3343</v>
      </c>
      <c r="B1206" s="432">
        <f>ROUND('16.LCR calculation-SC2'!C26,5)</f>
        <v>0</v>
      </c>
    </row>
    <row r="1207" spans="1:2">
      <c r="A1207" t="s">
        <v>3344</v>
      </c>
      <c r="B1207" s="432">
        <f>ROUND('16.LCR calculation-SC2'!C27,5)</f>
        <v>0</v>
      </c>
    </row>
    <row r="1208" spans="1:2">
      <c r="A1208" t="s">
        <v>3345</v>
      </c>
      <c r="B1208" s="432">
        <f>ROUND('16.LCR calculation-SC2'!C28,5)</f>
        <v>0</v>
      </c>
    </row>
    <row r="1209" spans="1:2">
      <c r="A1209" t="s">
        <v>3346</v>
      </c>
      <c r="B1209" s="432">
        <f>ROUND('16.LCR calculation-SC2'!C29,5)</f>
        <v>0</v>
      </c>
    </row>
    <row r="1210" spans="1:2">
      <c r="A1210" t="s">
        <v>3347</v>
      </c>
      <c r="B1210" s="432">
        <f>ROUND('16.LCR calculation-SC2'!C30,5)</f>
        <v>0</v>
      </c>
    </row>
    <row r="1211" spans="1:2">
      <c r="A1211" t="s">
        <v>3348</v>
      </c>
      <c r="B1211" s="432">
        <f>ROUND('16.LCR calculation-SC2'!C31,5)</f>
        <v>0</v>
      </c>
    </row>
    <row r="1212" spans="1:2">
      <c r="A1212" t="s">
        <v>3349</v>
      </c>
      <c r="B1212" s="432">
        <f>ROUND('16.LCR calculation-SC2'!C33,5)</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0"/>
  <sheetViews>
    <sheetView workbookViewId="0"/>
  </sheetViews>
  <sheetFormatPr defaultRowHeight="15"/>
  <cols>
    <col min="1" max="1" width="44.5703125" customWidth="1"/>
    <col min="2" max="2" width="13.28515625" customWidth="1"/>
    <col min="3" max="5" width="14.5703125" customWidth="1"/>
    <col min="6" max="6" width="19.5703125" customWidth="1"/>
  </cols>
  <sheetData>
    <row r="1" spans="1:6" ht="23.25">
      <c r="A1" s="133" t="s">
        <v>161</v>
      </c>
      <c r="B1" s="134"/>
      <c r="C1" s="134"/>
      <c r="D1" s="134"/>
    </row>
    <row r="2" spans="1:6" ht="21">
      <c r="A2" s="135" t="s">
        <v>185</v>
      </c>
      <c r="B2" s="134"/>
      <c r="C2" s="134"/>
      <c r="D2" s="134"/>
    </row>
    <row r="3" spans="1:6">
      <c r="A3" s="134"/>
      <c r="B3" s="134"/>
      <c r="C3" s="134"/>
      <c r="D3" s="134"/>
    </row>
    <row r="4" spans="1:6" ht="32.25" thickBot="1">
      <c r="A4" s="206" t="s">
        <v>217</v>
      </c>
      <c r="B4" s="207" t="s">
        <v>1518</v>
      </c>
      <c r="C4" s="208" t="s">
        <v>1515</v>
      </c>
      <c r="D4" s="208" t="s">
        <v>1516</v>
      </c>
      <c r="E4" s="208" t="s">
        <v>1517</v>
      </c>
      <c r="F4" s="288" t="s">
        <v>3356</v>
      </c>
    </row>
    <row r="5" spans="1:6" ht="22.15" customHeight="1">
      <c r="A5" s="136" t="s">
        <v>1906</v>
      </c>
      <c r="B5" s="209" t="s">
        <v>221</v>
      </c>
      <c r="C5" s="210">
        <f>'1.HQLA'!E38</f>
        <v>0</v>
      </c>
      <c r="D5" s="210">
        <f>'2.Outflows'!E94</f>
        <v>0</v>
      </c>
      <c r="E5" s="210">
        <f>'3.Inflows'!E32</f>
        <v>0</v>
      </c>
      <c r="F5" s="213">
        <f>'4.LCR calculation'!C33</f>
        <v>0</v>
      </c>
    </row>
    <row r="6" spans="1:6" ht="22.15" customHeight="1">
      <c r="A6" s="137" t="s">
        <v>218</v>
      </c>
      <c r="B6" s="138" t="str">
        <f>'5.HQLA-TTD'!D2</f>
        <v>TTD</v>
      </c>
      <c r="C6" s="210">
        <f>'5.HQLA-TTD'!E38</f>
        <v>0</v>
      </c>
      <c r="D6" s="210">
        <f>'6.Outflows-TTD'!E94</f>
        <v>0</v>
      </c>
      <c r="E6" s="210">
        <f>'7.Inflows-TTD'!E32</f>
        <v>0</v>
      </c>
      <c r="F6" s="213">
        <f>'8.LCR Calculation-TTD'!C33</f>
        <v>0</v>
      </c>
    </row>
    <row r="7" spans="1:6" ht="22.15" customHeight="1">
      <c r="A7" s="137" t="s">
        <v>219</v>
      </c>
      <c r="B7" s="209">
        <f>'9.HQLA-SC1'!D2</f>
        <v>0</v>
      </c>
      <c r="C7" s="210">
        <f>'9.HQLA-SC1'!G38</f>
        <v>0</v>
      </c>
      <c r="D7" s="210">
        <f>'10.Outflows-SC1'!G94</f>
        <v>0</v>
      </c>
      <c r="E7" s="210">
        <f>'11.Inflows-SC1'!G32</f>
        <v>0</v>
      </c>
      <c r="F7" s="213">
        <f>'12.LCR calculation-SC1'!C33</f>
        <v>0</v>
      </c>
    </row>
    <row r="8" spans="1:6" ht="22.15" customHeight="1" thickBot="1">
      <c r="A8" s="139" t="s">
        <v>220</v>
      </c>
      <c r="B8" s="211">
        <f>'13. HQLA-SC2'!D2</f>
        <v>0</v>
      </c>
      <c r="C8" s="212">
        <f>'13. HQLA-SC2'!G38</f>
        <v>0</v>
      </c>
      <c r="D8" s="212">
        <f>'14.Outflows-SC2'!G94</f>
        <v>0</v>
      </c>
      <c r="E8" s="212">
        <f>'15.Inflows-SC2'!G32</f>
        <v>0</v>
      </c>
      <c r="F8" s="214">
        <f>'16.LCR calculation-SC2'!C33</f>
        <v>0</v>
      </c>
    </row>
    <row r="9" spans="1:6" ht="22.15" customHeight="1"/>
    <row r="10" spans="1:6" ht="14.65" customHeight="1"/>
  </sheetData>
  <sheetProtection algorithmName="SHA-512" hashValue="lOLlO8mxTRCUfoB5JiGfEUkC647UXxgw4ouDL7JqtYiFhYcK/FkxSMkRhXsLQBq6IVGOpmqmY+gF5fk81BXypQ==" saltValue="JVHEVwKrApo3FUmXbNmXtA==" spinCount="100000" sheet="1" objects="1" scenarios="1"/>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F167"/>
  <sheetViews>
    <sheetView zoomScaleNormal="100" workbookViewId="0"/>
  </sheetViews>
  <sheetFormatPr defaultColWidth="9.28515625" defaultRowHeight="15"/>
  <cols>
    <col min="1" max="1" width="13.42578125" style="300" customWidth="1"/>
    <col min="2" max="2" width="85.7109375" style="297" customWidth="1"/>
    <col min="3" max="3" width="14.7109375" style="298" customWidth="1"/>
    <col min="4" max="4" width="13" style="298" customWidth="1"/>
    <col min="5" max="5" width="11" style="298" customWidth="1"/>
    <col min="6" max="6" width="13.7109375" style="298" customWidth="1"/>
    <col min="7" max="16384" width="9.28515625" style="300"/>
  </cols>
  <sheetData>
    <row r="1" spans="1:6" ht="23.25">
      <c r="A1" s="133" t="s">
        <v>161</v>
      </c>
    </row>
    <row r="2" spans="1:6">
      <c r="A2" s="300" t="s">
        <v>226</v>
      </c>
    </row>
    <row r="3" spans="1:6">
      <c r="A3" s="300" t="s">
        <v>135</v>
      </c>
    </row>
    <row r="4" spans="1:6" ht="15.75">
      <c r="A4" s="302" t="s">
        <v>13</v>
      </c>
    </row>
    <row r="6" spans="1:6" ht="21">
      <c r="A6" s="135" t="s">
        <v>0</v>
      </c>
    </row>
    <row r="7" spans="1:6" s="298" customFormat="1">
      <c r="A7" s="300"/>
      <c r="B7" s="1"/>
      <c r="C7" s="303"/>
      <c r="D7" s="304"/>
      <c r="E7" s="304"/>
    </row>
    <row r="8" spans="1:6" s="298" customFormat="1" ht="63">
      <c r="A8" s="19" t="s">
        <v>2</v>
      </c>
      <c r="B8" s="20" t="s">
        <v>14</v>
      </c>
      <c r="C8" s="19" t="s">
        <v>20</v>
      </c>
      <c r="D8" s="19" t="s">
        <v>3</v>
      </c>
      <c r="E8" s="19" t="s">
        <v>21</v>
      </c>
      <c r="F8" s="19" t="s">
        <v>227</v>
      </c>
    </row>
    <row r="9" spans="1:6" s="298" customFormat="1" ht="15.75">
      <c r="A9" s="2" t="s">
        <v>1</v>
      </c>
      <c r="B9" s="21"/>
      <c r="C9" s="14"/>
      <c r="D9" s="14"/>
      <c r="E9" s="14"/>
      <c r="F9" s="16"/>
    </row>
    <row r="10" spans="1:6" s="298" customFormat="1">
      <c r="A10" s="22">
        <v>111</v>
      </c>
      <c r="B10" s="23" t="s">
        <v>159</v>
      </c>
      <c r="C10" s="7"/>
      <c r="D10" s="11">
        <v>1</v>
      </c>
      <c r="E10" s="94">
        <f>C10*D10</f>
        <v>0</v>
      </c>
      <c r="F10" s="315">
        <v>6.17</v>
      </c>
    </row>
    <row r="11" spans="1:6" s="298" customFormat="1">
      <c r="A11" s="22">
        <v>112</v>
      </c>
      <c r="B11" s="23" t="s">
        <v>3372</v>
      </c>
      <c r="C11" s="7"/>
      <c r="D11" s="11">
        <v>1</v>
      </c>
      <c r="E11" s="94">
        <f>C11*D11</f>
        <v>0</v>
      </c>
      <c r="F11" s="315">
        <v>6.17</v>
      </c>
    </row>
    <row r="12" spans="1:6" s="298" customFormat="1">
      <c r="A12" s="24">
        <v>113</v>
      </c>
      <c r="B12" s="25" t="s">
        <v>142</v>
      </c>
      <c r="C12" s="44"/>
      <c r="D12" s="11">
        <v>1</v>
      </c>
      <c r="E12" s="95">
        <f t="shared" ref="E12:E21" si="0">C12*D12</f>
        <v>0</v>
      </c>
      <c r="F12" s="315">
        <v>6.17</v>
      </c>
    </row>
    <row r="13" spans="1:6" s="298" customFormat="1">
      <c r="A13" s="24">
        <v>114</v>
      </c>
      <c r="B13" s="25" t="s">
        <v>143</v>
      </c>
      <c r="C13" s="44"/>
      <c r="D13" s="11">
        <v>1</v>
      </c>
      <c r="E13" s="95">
        <f>C13*D13</f>
        <v>0</v>
      </c>
      <c r="F13" s="315">
        <v>6.17</v>
      </c>
    </row>
    <row r="14" spans="1:6" s="298" customFormat="1">
      <c r="A14" s="24">
        <v>115</v>
      </c>
      <c r="B14" s="26" t="s">
        <v>172</v>
      </c>
      <c r="C14" s="316"/>
      <c r="D14" s="11"/>
      <c r="E14" s="276"/>
      <c r="F14" s="315">
        <v>6.17</v>
      </c>
    </row>
    <row r="15" spans="1:6" s="298" customFormat="1">
      <c r="A15" s="30">
        <v>1151</v>
      </c>
      <c r="B15" s="28" t="s">
        <v>22</v>
      </c>
      <c r="C15" s="8"/>
      <c r="D15" s="11">
        <v>1</v>
      </c>
      <c r="E15" s="94">
        <f t="shared" si="0"/>
        <v>0</v>
      </c>
      <c r="F15" s="315">
        <v>6.17</v>
      </c>
    </row>
    <row r="16" spans="1:6" s="298" customFormat="1">
      <c r="A16" s="27">
        <v>1152</v>
      </c>
      <c r="B16" s="28" t="s">
        <v>15</v>
      </c>
      <c r="C16" s="8"/>
      <c r="D16" s="11">
        <v>1</v>
      </c>
      <c r="E16" s="94">
        <f t="shared" si="0"/>
        <v>0</v>
      </c>
      <c r="F16" s="315">
        <v>6.17</v>
      </c>
    </row>
    <row r="17" spans="1:6" s="298" customFormat="1">
      <c r="A17" s="27">
        <v>1153</v>
      </c>
      <c r="B17" s="28" t="s">
        <v>16</v>
      </c>
      <c r="C17" s="8"/>
      <c r="D17" s="11">
        <v>1</v>
      </c>
      <c r="E17" s="94">
        <f t="shared" si="0"/>
        <v>0</v>
      </c>
      <c r="F17" s="315">
        <v>6.17</v>
      </c>
    </row>
    <row r="18" spans="1:6" s="298" customFormat="1">
      <c r="A18" s="27">
        <v>1154</v>
      </c>
      <c r="B18" s="28" t="s">
        <v>17</v>
      </c>
      <c r="C18" s="8"/>
      <c r="D18" s="11">
        <v>1</v>
      </c>
      <c r="E18" s="94">
        <f t="shared" si="0"/>
        <v>0</v>
      </c>
      <c r="F18" s="315">
        <v>6.17</v>
      </c>
    </row>
    <row r="19" spans="1:6" s="298" customFormat="1">
      <c r="A19" s="24">
        <v>116</v>
      </c>
      <c r="B19" s="29" t="s">
        <v>176</v>
      </c>
      <c r="C19" s="317"/>
      <c r="D19" s="233"/>
      <c r="E19" s="276"/>
      <c r="F19" s="315">
        <v>6.17</v>
      </c>
    </row>
    <row r="20" spans="1:6" s="298" customFormat="1" ht="30" customHeight="1">
      <c r="A20" s="30">
        <v>1161</v>
      </c>
      <c r="B20" s="31" t="s">
        <v>18</v>
      </c>
      <c r="C20" s="8"/>
      <c r="D20" s="11">
        <v>1</v>
      </c>
      <c r="E20" s="94">
        <f t="shared" si="0"/>
        <v>0</v>
      </c>
      <c r="F20" s="315">
        <v>6.17</v>
      </c>
    </row>
    <row r="21" spans="1:6" s="298" customFormat="1" ht="42" customHeight="1">
      <c r="A21" s="30">
        <v>1162</v>
      </c>
      <c r="B21" s="31" t="s">
        <v>19</v>
      </c>
      <c r="C21" s="8"/>
      <c r="D21" s="11">
        <v>1</v>
      </c>
      <c r="E21" s="94">
        <f t="shared" si="0"/>
        <v>0</v>
      </c>
      <c r="F21" s="315">
        <v>6.17</v>
      </c>
    </row>
    <row r="22" spans="1:6" s="298" customFormat="1">
      <c r="A22" s="32">
        <v>117</v>
      </c>
      <c r="B22" s="33" t="s">
        <v>4</v>
      </c>
      <c r="C22" s="18">
        <f>SUM(C10:C13)+SUM(C15:C18)+SUM(C20:C21)</f>
        <v>0</v>
      </c>
      <c r="D22" s="234"/>
      <c r="E22" s="96">
        <f>SUM(E10:E13)+SUM(E15:E18)+SUM(E20:E21)</f>
        <v>0</v>
      </c>
      <c r="F22" s="315"/>
    </row>
    <row r="23" spans="1:6" s="298" customFormat="1" ht="15.75">
      <c r="A23" s="3" t="s">
        <v>5</v>
      </c>
      <c r="B23" s="21"/>
      <c r="C23" s="114"/>
      <c r="D23" s="14"/>
      <c r="E23" s="97"/>
      <c r="F23" s="315"/>
    </row>
    <row r="24" spans="1:6" s="298" customFormat="1">
      <c r="A24" s="24">
        <v>121</v>
      </c>
      <c r="B24" s="25" t="s">
        <v>23</v>
      </c>
      <c r="C24" s="316"/>
      <c r="D24" s="235"/>
      <c r="E24" s="236"/>
      <c r="F24" s="315">
        <v>6.21</v>
      </c>
    </row>
    <row r="25" spans="1:6" s="298" customFormat="1">
      <c r="A25" s="27">
        <v>1211</v>
      </c>
      <c r="B25" s="28" t="s">
        <v>24</v>
      </c>
      <c r="C25" s="8"/>
      <c r="D25" s="11">
        <v>0.85</v>
      </c>
      <c r="E25" s="94">
        <f>C25*D25</f>
        <v>0</v>
      </c>
      <c r="F25" s="315">
        <v>6.21</v>
      </c>
    </row>
    <row r="26" spans="1:6" s="298" customFormat="1">
      <c r="A26" s="27">
        <f>A25+1</f>
        <v>1212</v>
      </c>
      <c r="B26" s="28" t="s">
        <v>11</v>
      </c>
      <c r="C26" s="8"/>
      <c r="D26" s="11">
        <v>0.85</v>
      </c>
      <c r="E26" s="94">
        <f>C26*D26</f>
        <v>0</v>
      </c>
      <c r="F26" s="315">
        <v>6.21</v>
      </c>
    </row>
    <row r="27" spans="1:6" s="298" customFormat="1">
      <c r="A27" s="27">
        <f>A26+1</f>
        <v>1213</v>
      </c>
      <c r="B27" s="28" t="s">
        <v>25</v>
      </c>
      <c r="C27" s="8"/>
      <c r="D27" s="11">
        <v>0.85</v>
      </c>
      <c r="E27" s="94">
        <f>C27*D27</f>
        <v>0</v>
      </c>
      <c r="F27" s="315">
        <v>6.21</v>
      </c>
    </row>
    <row r="28" spans="1:6">
      <c r="A28" s="27">
        <f>A27+1</f>
        <v>1214</v>
      </c>
      <c r="B28" s="28" t="s">
        <v>26</v>
      </c>
      <c r="C28" s="8"/>
      <c r="D28" s="11">
        <v>0.85</v>
      </c>
      <c r="E28" s="94">
        <f>C28*D28</f>
        <v>0</v>
      </c>
      <c r="F28" s="315">
        <v>6.21</v>
      </c>
    </row>
    <row r="29" spans="1:6">
      <c r="A29" s="24">
        <f>A24+1</f>
        <v>122</v>
      </c>
      <c r="B29" s="25" t="s">
        <v>27</v>
      </c>
      <c r="C29" s="8"/>
      <c r="D29" s="11">
        <v>0.85</v>
      </c>
      <c r="E29" s="94">
        <f>C29*D29</f>
        <v>0</v>
      </c>
      <c r="F29" s="315">
        <v>6.21</v>
      </c>
    </row>
    <row r="30" spans="1:6">
      <c r="A30" s="34">
        <f>A29+1</f>
        <v>123</v>
      </c>
      <c r="B30" s="35" t="s">
        <v>6</v>
      </c>
      <c r="C30" s="43">
        <f>SUM(C25:C29)</f>
        <v>0</v>
      </c>
      <c r="D30" s="237"/>
      <c r="E30" s="98">
        <f>SUM(E25:E29)</f>
        <v>0</v>
      </c>
      <c r="F30" s="315"/>
    </row>
    <row r="31" spans="1:6" ht="15.75">
      <c r="A31" s="9" t="s">
        <v>7</v>
      </c>
      <c r="B31" s="36"/>
      <c r="C31" s="176"/>
      <c r="D31" s="16"/>
      <c r="E31" s="99"/>
      <c r="F31" s="315"/>
    </row>
    <row r="32" spans="1:6">
      <c r="A32" s="24">
        <v>131</v>
      </c>
      <c r="B32" s="25" t="s">
        <v>28</v>
      </c>
      <c r="C32" s="8"/>
      <c r="D32" s="11">
        <v>0.5</v>
      </c>
      <c r="E32" s="94">
        <f>C32*D32</f>
        <v>0</v>
      </c>
      <c r="F32" s="315">
        <v>6.23</v>
      </c>
    </row>
    <row r="33" spans="1:6">
      <c r="A33" s="24">
        <f>A32+1</f>
        <v>132</v>
      </c>
      <c r="B33" s="25" t="s">
        <v>8</v>
      </c>
      <c r="C33" s="8"/>
      <c r="D33" s="11">
        <v>0.5</v>
      </c>
      <c r="E33" s="94">
        <f>C33*D33</f>
        <v>0</v>
      </c>
      <c r="F33" s="315">
        <v>6.23</v>
      </c>
    </row>
    <row r="34" spans="1:6">
      <c r="A34" s="37">
        <f>A33+1</f>
        <v>133</v>
      </c>
      <c r="B34" s="33" t="s">
        <v>29</v>
      </c>
      <c r="C34" s="18">
        <f>SUM(C32:C33)</f>
        <v>0</v>
      </c>
      <c r="D34" s="234"/>
      <c r="E34" s="96">
        <f>SUM(E32:E33)</f>
        <v>0</v>
      </c>
      <c r="F34" s="315"/>
    </row>
    <row r="35" spans="1:6" ht="15.75">
      <c r="A35" s="3" t="s">
        <v>133</v>
      </c>
      <c r="B35" s="21"/>
      <c r="C35" s="114"/>
      <c r="D35" s="17"/>
      <c r="E35" s="99"/>
      <c r="F35" s="315"/>
    </row>
    <row r="36" spans="1:6">
      <c r="A36" s="38">
        <v>141</v>
      </c>
      <c r="B36" s="424" t="s">
        <v>31</v>
      </c>
      <c r="C36" s="424"/>
      <c r="D36" s="424"/>
      <c r="E36" s="100">
        <f>MAX(E34-15/85*(E22+E30),E34-(15/60*E22),0)</f>
        <v>0</v>
      </c>
      <c r="F36" s="318">
        <v>6.14</v>
      </c>
    </row>
    <row r="37" spans="1:6">
      <c r="A37" s="39">
        <f>A36+1</f>
        <v>142</v>
      </c>
      <c r="B37" s="425" t="s">
        <v>30</v>
      </c>
      <c r="C37" s="425"/>
      <c r="D37" s="425"/>
      <c r="E37" s="100">
        <f>MAX((E30+E34-E36)-2/3*E22,0)</f>
        <v>0</v>
      </c>
      <c r="F37" s="318">
        <v>6.14</v>
      </c>
    </row>
    <row r="38" spans="1:6" ht="15.75">
      <c r="A38" s="40">
        <f>A37+1</f>
        <v>143</v>
      </c>
      <c r="B38" s="41" t="s">
        <v>134</v>
      </c>
      <c r="C38" s="42"/>
      <c r="D38" s="42"/>
      <c r="E38" s="10">
        <f>E22+E30+E34-E36-E37</f>
        <v>0</v>
      </c>
      <c r="F38" s="318"/>
    </row>
    <row r="39" spans="1:6">
      <c r="A39" s="312"/>
      <c r="B39" s="313"/>
      <c r="C39" s="314"/>
      <c r="D39" s="313"/>
      <c r="E39" s="313"/>
    </row>
    <row r="40" spans="1:6">
      <c r="A40" s="298"/>
    </row>
    <row r="41" spans="1:6">
      <c r="A41" s="298"/>
    </row>
    <row r="42" spans="1:6">
      <c r="A42" s="298"/>
    </row>
    <row r="43" spans="1:6">
      <c r="A43" s="298"/>
    </row>
    <row r="44" spans="1:6">
      <c r="A44" s="298"/>
    </row>
    <row r="45" spans="1:6">
      <c r="A45" s="298"/>
    </row>
    <row r="46" spans="1:6">
      <c r="A46" s="298"/>
    </row>
    <row r="47" spans="1:6">
      <c r="A47" s="298"/>
    </row>
    <row r="48" spans="1:6" s="297" customFormat="1">
      <c r="A48" s="298"/>
      <c r="C48" s="298"/>
      <c r="D48" s="298"/>
      <c r="E48" s="298"/>
      <c r="F48" s="298"/>
    </row>
    <row r="49" spans="1:6" s="297" customFormat="1">
      <c r="A49" s="298"/>
      <c r="C49" s="298"/>
      <c r="D49" s="298"/>
      <c r="E49" s="298"/>
      <c r="F49" s="298"/>
    </row>
    <row r="50" spans="1:6" s="297" customFormat="1">
      <c r="A50" s="298"/>
      <c r="C50" s="298"/>
      <c r="D50" s="298"/>
      <c r="E50" s="298"/>
      <c r="F50" s="298"/>
    </row>
    <row r="51" spans="1:6" s="297" customFormat="1">
      <c r="A51" s="298"/>
      <c r="C51" s="298"/>
      <c r="D51" s="298"/>
      <c r="E51" s="298"/>
      <c r="F51" s="298"/>
    </row>
    <row r="52" spans="1:6" s="297" customFormat="1">
      <c r="A52" s="298"/>
      <c r="C52" s="298"/>
      <c r="D52" s="298"/>
      <c r="E52" s="298"/>
      <c r="F52" s="298"/>
    </row>
    <row r="53" spans="1:6" s="297" customFormat="1">
      <c r="A53" s="298"/>
      <c r="C53" s="298"/>
      <c r="D53" s="298"/>
      <c r="E53" s="298"/>
      <c r="F53" s="298"/>
    </row>
    <row r="54" spans="1:6" s="297" customFormat="1">
      <c r="A54" s="298"/>
      <c r="C54" s="298"/>
      <c r="D54" s="298"/>
      <c r="E54" s="298"/>
      <c r="F54" s="298"/>
    </row>
    <row r="55" spans="1:6" s="297" customFormat="1">
      <c r="A55" s="298"/>
      <c r="C55" s="298"/>
      <c r="D55" s="298"/>
      <c r="E55" s="298"/>
      <c r="F55" s="298"/>
    </row>
    <row r="56" spans="1:6" s="297" customFormat="1">
      <c r="A56" s="298"/>
      <c r="C56" s="298"/>
      <c r="D56" s="298"/>
      <c r="E56" s="298"/>
      <c r="F56" s="298"/>
    </row>
    <row r="57" spans="1:6" s="297" customFormat="1">
      <c r="A57" s="298"/>
      <c r="C57" s="298"/>
      <c r="D57" s="298"/>
      <c r="E57" s="298"/>
      <c r="F57" s="298"/>
    </row>
    <row r="58" spans="1:6" s="297" customFormat="1">
      <c r="A58" s="298"/>
      <c r="C58" s="298"/>
      <c r="D58" s="298"/>
      <c r="E58" s="298"/>
      <c r="F58" s="298"/>
    </row>
    <row r="59" spans="1:6" s="297" customFormat="1">
      <c r="A59" s="298"/>
      <c r="C59" s="298"/>
      <c r="D59" s="298"/>
      <c r="E59" s="298"/>
      <c r="F59" s="298"/>
    </row>
    <row r="60" spans="1:6" s="297" customFormat="1">
      <c r="A60" s="298"/>
      <c r="C60" s="298"/>
      <c r="D60" s="298"/>
      <c r="E60" s="298"/>
      <c r="F60" s="298"/>
    </row>
    <row r="61" spans="1:6" s="297" customFormat="1">
      <c r="A61" s="298"/>
      <c r="C61" s="298"/>
      <c r="D61" s="298"/>
      <c r="E61" s="298"/>
      <c r="F61" s="298"/>
    </row>
    <row r="62" spans="1:6" s="297" customFormat="1">
      <c r="A62" s="298"/>
      <c r="C62" s="298"/>
      <c r="D62" s="298"/>
      <c r="E62" s="298"/>
      <c r="F62" s="298"/>
    </row>
    <row r="63" spans="1:6" s="297" customFormat="1">
      <c r="A63" s="298"/>
      <c r="C63" s="298"/>
      <c r="D63" s="298"/>
      <c r="E63" s="298"/>
      <c r="F63" s="298"/>
    </row>
    <row r="64" spans="1:6" s="297" customFormat="1">
      <c r="A64" s="298"/>
      <c r="C64" s="298"/>
      <c r="D64" s="298"/>
      <c r="E64" s="298"/>
      <c r="F64" s="298"/>
    </row>
    <row r="65" spans="1:6" s="297" customFormat="1">
      <c r="A65" s="298"/>
      <c r="C65" s="298"/>
      <c r="D65" s="298"/>
      <c r="E65" s="298"/>
      <c r="F65" s="298"/>
    </row>
    <row r="66" spans="1:6" s="297" customFormat="1">
      <c r="A66" s="298"/>
      <c r="C66" s="298"/>
      <c r="D66" s="298"/>
      <c r="E66" s="298"/>
      <c r="F66" s="298"/>
    </row>
    <row r="67" spans="1:6" s="297" customFormat="1">
      <c r="A67" s="298"/>
      <c r="C67" s="298"/>
      <c r="D67" s="298"/>
      <c r="E67" s="298"/>
      <c r="F67" s="298"/>
    </row>
    <row r="68" spans="1:6" s="297" customFormat="1">
      <c r="A68" s="298"/>
      <c r="C68" s="298"/>
      <c r="D68" s="298"/>
      <c r="E68" s="298"/>
      <c r="F68" s="298"/>
    </row>
    <row r="69" spans="1:6" s="297" customFormat="1">
      <c r="A69" s="298"/>
      <c r="C69" s="298"/>
      <c r="D69" s="298"/>
      <c r="E69" s="298"/>
      <c r="F69" s="298"/>
    </row>
    <row r="70" spans="1:6" s="297" customFormat="1">
      <c r="A70" s="298"/>
      <c r="C70" s="298"/>
      <c r="D70" s="298"/>
      <c r="E70" s="298"/>
      <c r="F70" s="298"/>
    </row>
    <row r="71" spans="1:6" s="297" customFormat="1">
      <c r="A71" s="298"/>
      <c r="C71" s="298"/>
      <c r="D71" s="298"/>
      <c r="E71" s="298"/>
      <c r="F71" s="298"/>
    </row>
    <row r="72" spans="1:6" s="297" customFormat="1">
      <c r="A72" s="298"/>
      <c r="C72" s="298"/>
      <c r="D72" s="298"/>
      <c r="E72" s="298"/>
      <c r="F72" s="298"/>
    </row>
    <row r="73" spans="1:6" s="297" customFormat="1">
      <c r="A73" s="298"/>
      <c r="C73" s="298"/>
      <c r="D73" s="298"/>
      <c r="E73" s="298"/>
      <c r="F73" s="298"/>
    </row>
    <row r="74" spans="1:6" s="297" customFormat="1">
      <c r="A74" s="298"/>
      <c r="C74" s="298"/>
      <c r="D74" s="298"/>
      <c r="E74" s="298"/>
      <c r="F74" s="298"/>
    </row>
    <row r="75" spans="1:6" s="297" customFormat="1">
      <c r="A75" s="298"/>
      <c r="C75" s="298"/>
      <c r="D75" s="298"/>
      <c r="E75" s="298"/>
      <c r="F75" s="298"/>
    </row>
    <row r="76" spans="1:6" s="297" customFormat="1">
      <c r="A76" s="298"/>
      <c r="C76" s="298"/>
      <c r="D76" s="298"/>
      <c r="E76" s="298"/>
      <c r="F76" s="298"/>
    </row>
    <row r="77" spans="1:6" s="297" customFormat="1">
      <c r="A77" s="298"/>
      <c r="C77" s="298"/>
      <c r="D77" s="298"/>
      <c r="E77" s="298"/>
      <c r="F77" s="298"/>
    </row>
    <row r="78" spans="1:6" s="297" customFormat="1">
      <c r="A78" s="298"/>
      <c r="C78" s="298"/>
      <c r="D78" s="298"/>
      <c r="E78" s="298"/>
      <c r="F78" s="298"/>
    </row>
    <row r="79" spans="1:6" s="297" customFormat="1">
      <c r="A79" s="298"/>
      <c r="C79" s="298"/>
      <c r="D79" s="298"/>
      <c r="E79" s="298"/>
      <c r="F79" s="298"/>
    </row>
    <row r="80" spans="1:6" s="297" customFormat="1">
      <c r="A80" s="298"/>
      <c r="C80" s="298"/>
      <c r="D80" s="298"/>
      <c r="E80" s="298"/>
      <c r="F80" s="298"/>
    </row>
    <row r="81" spans="1:6" s="297" customFormat="1">
      <c r="A81" s="298"/>
      <c r="C81" s="298"/>
      <c r="D81" s="298"/>
      <c r="E81" s="298"/>
      <c r="F81" s="298"/>
    </row>
    <row r="82" spans="1:6" s="297" customFormat="1">
      <c r="A82" s="298"/>
      <c r="C82" s="298"/>
      <c r="D82" s="298"/>
      <c r="E82" s="298"/>
      <c r="F82" s="298"/>
    </row>
    <row r="83" spans="1:6" s="297" customFormat="1">
      <c r="A83" s="298"/>
      <c r="C83" s="298"/>
      <c r="D83" s="298"/>
      <c r="E83" s="298"/>
      <c r="F83" s="298"/>
    </row>
    <row r="84" spans="1:6" s="297" customFormat="1">
      <c r="A84" s="298"/>
      <c r="C84" s="298"/>
      <c r="D84" s="298"/>
      <c r="E84" s="298"/>
      <c r="F84" s="298"/>
    </row>
    <row r="85" spans="1:6" s="297" customFormat="1">
      <c r="A85" s="298"/>
      <c r="C85" s="298"/>
      <c r="D85" s="298"/>
      <c r="E85" s="298"/>
      <c r="F85" s="298"/>
    </row>
    <row r="86" spans="1:6" s="297" customFormat="1">
      <c r="A86" s="298"/>
      <c r="C86" s="298"/>
      <c r="D86" s="298"/>
      <c r="E86" s="298"/>
      <c r="F86" s="298"/>
    </row>
    <row r="87" spans="1:6" s="297" customFormat="1">
      <c r="A87" s="298"/>
      <c r="C87" s="298"/>
      <c r="D87" s="298"/>
      <c r="E87" s="298"/>
      <c r="F87" s="298"/>
    </row>
    <row r="88" spans="1:6" s="297" customFormat="1">
      <c r="A88" s="298"/>
      <c r="C88" s="298"/>
      <c r="D88" s="298"/>
      <c r="E88" s="298"/>
      <c r="F88" s="298"/>
    </row>
    <row r="89" spans="1:6" s="297" customFormat="1">
      <c r="A89" s="298"/>
      <c r="C89" s="298"/>
      <c r="D89" s="298"/>
      <c r="E89" s="298"/>
      <c r="F89" s="298"/>
    </row>
    <row r="90" spans="1:6" s="297" customFormat="1">
      <c r="A90" s="298"/>
      <c r="C90" s="298"/>
      <c r="D90" s="298"/>
      <c r="E90" s="298"/>
      <c r="F90" s="298"/>
    </row>
    <row r="91" spans="1:6" s="297" customFormat="1">
      <c r="A91" s="298"/>
      <c r="C91" s="298"/>
      <c r="D91" s="298"/>
      <c r="E91" s="298"/>
      <c r="F91" s="298"/>
    </row>
    <row r="92" spans="1:6" s="297" customFormat="1">
      <c r="A92" s="298"/>
      <c r="C92" s="298"/>
      <c r="D92" s="298"/>
      <c r="E92" s="298"/>
      <c r="F92" s="298"/>
    </row>
    <row r="93" spans="1:6" s="297" customFormat="1">
      <c r="A93" s="298"/>
      <c r="C93" s="298"/>
      <c r="D93" s="298"/>
      <c r="E93" s="298"/>
      <c r="F93" s="298"/>
    </row>
    <row r="94" spans="1:6" s="297" customFormat="1">
      <c r="A94" s="298"/>
      <c r="C94" s="298"/>
      <c r="D94" s="298"/>
      <c r="E94" s="298"/>
      <c r="F94" s="298"/>
    </row>
    <row r="95" spans="1:6" s="297" customFormat="1">
      <c r="A95" s="298"/>
      <c r="C95" s="298"/>
      <c r="D95" s="298"/>
      <c r="E95" s="298"/>
      <c r="F95" s="298"/>
    </row>
    <row r="96" spans="1:6" s="297" customFormat="1">
      <c r="A96" s="298"/>
      <c r="C96" s="298"/>
      <c r="D96" s="298"/>
      <c r="E96" s="298"/>
      <c r="F96" s="298"/>
    </row>
    <row r="97" spans="1:6" s="297" customFormat="1">
      <c r="A97" s="298"/>
      <c r="C97" s="298"/>
      <c r="D97" s="298"/>
      <c r="E97" s="298"/>
      <c r="F97" s="298"/>
    </row>
    <row r="98" spans="1:6" s="297" customFormat="1">
      <c r="A98" s="298"/>
      <c r="C98" s="298"/>
      <c r="D98" s="298"/>
      <c r="E98" s="298"/>
      <c r="F98" s="298"/>
    </row>
    <row r="99" spans="1:6" s="297" customFormat="1">
      <c r="A99" s="298"/>
      <c r="C99" s="298"/>
      <c r="D99" s="298"/>
      <c r="E99" s="298"/>
      <c r="F99" s="298"/>
    </row>
    <row r="100" spans="1:6" s="297" customFormat="1">
      <c r="A100" s="298"/>
      <c r="C100" s="298"/>
      <c r="D100" s="298"/>
      <c r="E100" s="298"/>
      <c r="F100" s="298"/>
    </row>
    <row r="101" spans="1:6" s="297" customFormat="1">
      <c r="A101" s="298"/>
      <c r="C101" s="298"/>
      <c r="D101" s="298"/>
      <c r="E101" s="298"/>
      <c r="F101" s="298"/>
    </row>
    <row r="102" spans="1:6" s="297" customFormat="1">
      <c r="A102" s="298"/>
      <c r="C102" s="298"/>
      <c r="D102" s="298"/>
      <c r="E102" s="298"/>
      <c r="F102" s="298"/>
    </row>
    <row r="103" spans="1:6" s="297" customFormat="1">
      <c r="A103" s="298"/>
      <c r="C103" s="298"/>
      <c r="D103" s="298"/>
      <c r="E103" s="298"/>
      <c r="F103" s="298"/>
    </row>
    <row r="104" spans="1:6" s="297" customFormat="1">
      <c r="A104" s="298"/>
      <c r="C104" s="298"/>
      <c r="D104" s="298"/>
      <c r="E104" s="298"/>
      <c r="F104" s="298"/>
    </row>
    <row r="105" spans="1:6" s="297" customFormat="1">
      <c r="A105" s="298"/>
      <c r="C105" s="298"/>
      <c r="D105" s="298"/>
      <c r="E105" s="298"/>
      <c r="F105" s="298"/>
    </row>
    <row r="106" spans="1:6" s="297" customFormat="1">
      <c r="A106" s="298"/>
      <c r="C106" s="298"/>
      <c r="D106" s="298"/>
      <c r="E106" s="298"/>
      <c r="F106" s="298"/>
    </row>
    <row r="107" spans="1:6" s="297" customFormat="1">
      <c r="A107" s="298"/>
      <c r="C107" s="298"/>
      <c r="D107" s="298"/>
      <c r="E107" s="298"/>
      <c r="F107" s="298"/>
    </row>
    <row r="108" spans="1:6" s="297" customFormat="1">
      <c r="A108" s="298"/>
      <c r="C108" s="298"/>
      <c r="D108" s="298"/>
      <c r="E108" s="298"/>
      <c r="F108" s="298"/>
    </row>
    <row r="109" spans="1:6" s="297" customFormat="1">
      <c r="A109" s="298"/>
      <c r="C109" s="298"/>
      <c r="D109" s="298"/>
      <c r="E109" s="298"/>
      <c r="F109" s="298"/>
    </row>
    <row r="110" spans="1:6" s="297" customFormat="1">
      <c r="A110" s="298"/>
      <c r="C110" s="298"/>
      <c r="D110" s="298"/>
      <c r="E110" s="298"/>
      <c r="F110" s="298"/>
    </row>
    <row r="111" spans="1:6" s="297" customFormat="1">
      <c r="A111" s="298"/>
      <c r="C111" s="298"/>
      <c r="D111" s="298"/>
      <c r="E111" s="298"/>
      <c r="F111" s="298"/>
    </row>
    <row r="112" spans="1:6" s="297" customFormat="1">
      <c r="A112" s="298"/>
      <c r="C112" s="298"/>
      <c r="D112" s="298"/>
      <c r="E112" s="298"/>
      <c r="F112" s="298"/>
    </row>
    <row r="113" spans="1:6" s="297" customFormat="1">
      <c r="A113" s="298"/>
      <c r="C113" s="298"/>
      <c r="D113" s="298"/>
      <c r="E113" s="298"/>
      <c r="F113" s="298"/>
    </row>
    <row r="114" spans="1:6" s="297" customFormat="1">
      <c r="A114" s="298"/>
      <c r="C114" s="298"/>
      <c r="D114" s="298"/>
      <c r="E114" s="298"/>
      <c r="F114" s="298"/>
    </row>
    <row r="115" spans="1:6" s="297" customFormat="1">
      <c r="A115" s="298"/>
      <c r="C115" s="298"/>
      <c r="D115" s="298"/>
      <c r="E115" s="298"/>
      <c r="F115" s="298"/>
    </row>
    <row r="116" spans="1:6" s="297" customFormat="1">
      <c r="A116" s="298"/>
      <c r="C116" s="298"/>
      <c r="D116" s="298"/>
      <c r="E116" s="298"/>
      <c r="F116" s="298"/>
    </row>
    <row r="117" spans="1:6" s="297" customFormat="1">
      <c r="A117" s="298"/>
      <c r="C117" s="298"/>
      <c r="D117" s="298"/>
      <c r="E117" s="298"/>
      <c r="F117" s="298"/>
    </row>
    <row r="118" spans="1:6" s="297" customFormat="1">
      <c r="A118" s="298"/>
      <c r="C118" s="298"/>
      <c r="D118" s="298"/>
      <c r="E118" s="298"/>
      <c r="F118" s="298"/>
    </row>
    <row r="119" spans="1:6" s="297" customFormat="1">
      <c r="A119" s="298"/>
      <c r="C119" s="298"/>
      <c r="D119" s="298"/>
      <c r="E119" s="298"/>
      <c r="F119" s="298"/>
    </row>
    <row r="120" spans="1:6" s="297" customFormat="1">
      <c r="A120" s="298"/>
      <c r="C120" s="298"/>
      <c r="D120" s="298"/>
      <c r="E120" s="298"/>
      <c r="F120" s="298"/>
    </row>
    <row r="121" spans="1:6" s="297" customFormat="1">
      <c r="A121" s="298"/>
      <c r="C121" s="298"/>
      <c r="D121" s="298"/>
      <c r="E121" s="298"/>
      <c r="F121" s="298"/>
    </row>
    <row r="122" spans="1:6" s="297" customFormat="1">
      <c r="A122" s="298"/>
      <c r="C122" s="298"/>
      <c r="D122" s="298"/>
      <c r="E122" s="298"/>
      <c r="F122" s="298"/>
    </row>
    <row r="123" spans="1:6" s="297" customFormat="1">
      <c r="A123" s="298"/>
      <c r="C123" s="298"/>
      <c r="D123" s="298"/>
      <c r="E123" s="298"/>
      <c r="F123" s="298"/>
    </row>
    <row r="124" spans="1:6" s="297" customFormat="1">
      <c r="A124" s="298"/>
      <c r="C124" s="298"/>
      <c r="D124" s="298"/>
      <c r="E124" s="298"/>
      <c r="F124" s="298"/>
    </row>
    <row r="125" spans="1:6" s="297" customFormat="1">
      <c r="A125" s="298"/>
      <c r="C125" s="298"/>
      <c r="D125" s="298"/>
      <c r="E125" s="298"/>
      <c r="F125" s="298"/>
    </row>
    <row r="126" spans="1:6" s="297" customFormat="1">
      <c r="A126" s="298"/>
      <c r="C126" s="298"/>
      <c r="D126" s="298"/>
      <c r="E126" s="298"/>
      <c r="F126" s="298"/>
    </row>
    <row r="127" spans="1:6" s="297" customFormat="1">
      <c r="A127" s="298"/>
      <c r="C127" s="298"/>
      <c r="D127" s="298"/>
      <c r="E127" s="298"/>
      <c r="F127" s="298"/>
    </row>
    <row r="128" spans="1:6" s="297" customFormat="1">
      <c r="A128" s="298"/>
      <c r="C128" s="298"/>
      <c r="D128" s="298"/>
      <c r="E128" s="298"/>
      <c r="F128" s="298"/>
    </row>
    <row r="129" spans="1:6" s="297" customFormat="1">
      <c r="A129" s="298"/>
      <c r="C129" s="298"/>
      <c r="D129" s="298"/>
      <c r="E129" s="298"/>
      <c r="F129" s="298"/>
    </row>
    <row r="130" spans="1:6" s="297" customFormat="1">
      <c r="A130" s="298"/>
      <c r="C130" s="298"/>
      <c r="D130" s="298"/>
      <c r="E130" s="298"/>
      <c r="F130" s="298"/>
    </row>
    <row r="131" spans="1:6" s="297" customFormat="1">
      <c r="A131" s="298"/>
      <c r="C131" s="298"/>
      <c r="D131" s="298"/>
      <c r="E131" s="298"/>
      <c r="F131" s="298"/>
    </row>
    <row r="132" spans="1:6" s="297" customFormat="1">
      <c r="A132" s="298"/>
      <c r="C132" s="298"/>
      <c r="D132" s="298"/>
      <c r="E132" s="298"/>
      <c r="F132" s="298"/>
    </row>
    <row r="133" spans="1:6" s="297" customFormat="1">
      <c r="A133" s="298"/>
      <c r="C133" s="298"/>
      <c r="D133" s="298"/>
      <c r="E133" s="298"/>
      <c r="F133" s="298"/>
    </row>
    <row r="134" spans="1:6" s="297" customFormat="1">
      <c r="A134" s="298"/>
      <c r="C134" s="298"/>
      <c r="D134" s="298"/>
      <c r="E134" s="298"/>
      <c r="F134" s="298"/>
    </row>
    <row r="135" spans="1:6" s="297" customFormat="1">
      <c r="A135" s="298"/>
      <c r="C135" s="298"/>
      <c r="D135" s="298"/>
      <c r="E135" s="298"/>
      <c r="F135" s="298"/>
    </row>
    <row r="136" spans="1:6" s="297" customFormat="1">
      <c r="A136" s="298"/>
      <c r="C136" s="298"/>
      <c r="D136" s="298"/>
      <c r="E136" s="298"/>
      <c r="F136" s="298"/>
    </row>
    <row r="137" spans="1:6" s="297" customFormat="1">
      <c r="A137" s="298"/>
      <c r="C137" s="298"/>
      <c r="D137" s="298"/>
      <c r="E137" s="298"/>
      <c r="F137" s="298"/>
    </row>
    <row r="138" spans="1:6" s="297" customFormat="1">
      <c r="A138" s="298"/>
      <c r="C138" s="298"/>
      <c r="D138" s="298"/>
      <c r="E138" s="298"/>
      <c r="F138" s="298"/>
    </row>
    <row r="139" spans="1:6" s="297" customFormat="1">
      <c r="A139" s="298"/>
      <c r="C139" s="298"/>
      <c r="D139" s="298"/>
      <c r="E139" s="298"/>
      <c r="F139" s="298"/>
    </row>
    <row r="140" spans="1:6" s="297" customFormat="1">
      <c r="A140" s="298"/>
      <c r="C140" s="298"/>
      <c r="D140" s="298"/>
      <c r="E140" s="298"/>
      <c r="F140" s="298"/>
    </row>
    <row r="141" spans="1:6" s="297" customFormat="1">
      <c r="A141" s="298"/>
      <c r="C141" s="298"/>
      <c r="D141" s="298"/>
      <c r="E141" s="298"/>
      <c r="F141" s="298"/>
    </row>
    <row r="142" spans="1:6" s="297" customFormat="1">
      <c r="A142" s="298"/>
      <c r="C142" s="298"/>
      <c r="D142" s="298"/>
      <c r="E142" s="298"/>
      <c r="F142" s="298"/>
    </row>
    <row r="143" spans="1:6" s="297" customFormat="1">
      <c r="A143" s="298"/>
      <c r="C143" s="298"/>
      <c r="D143" s="298"/>
      <c r="E143" s="298"/>
      <c r="F143" s="298"/>
    </row>
    <row r="144" spans="1:6" s="297" customFormat="1">
      <c r="A144" s="298"/>
      <c r="C144" s="298"/>
      <c r="D144" s="298"/>
      <c r="E144" s="298"/>
      <c r="F144" s="298"/>
    </row>
    <row r="145" spans="1:6" s="297" customFormat="1">
      <c r="A145" s="298"/>
      <c r="C145" s="298"/>
      <c r="D145" s="298"/>
      <c r="E145" s="298"/>
      <c r="F145" s="298"/>
    </row>
    <row r="146" spans="1:6" s="297" customFormat="1">
      <c r="A146" s="298"/>
      <c r="C146" s="298"/>
      <c r="D146" s="298"/>
      <c r="E146" s="298"/>
      <c r="F146" s="298"/>
    </row>
    <row r="147" spans="1:6" s="297" customFormat="1">
      <c r="A147" s="298"/>
      <c r="C147" s="298"/>
      <c r="D147" s="298"/>
      <c r="E147" s="298"/>
      <c r="F147" s="298"/>
    </row>
    <row r="148" spans="1:6" s="297" customFormat="1">
      <c r="A148" s="298"/>
      <c r="C148" s="298"/>
      <c r="D148" s="298"/>
      <c r="E148" s="298"/>
      <c r="F148" s="298"/>
    </row>
    <row r="149" spans="1:6" s="297" customFormat="1">
      <c r="A149" s="298"/>
      <c r="C149" s="298"/>
      <c r="D149" s="298"/>
      <c r="E149" s="298"/>
      <c r="F149" s="298"/>
    </row>
    <row r="150" spans="1:6" s="297" customFormat="1">
      <c r="A150" s="298"/>
      <c r="C150" s="298"/>
      <c r="D150" s="298"/>
      <c r="E150" s="298"/>
      <c r="F150" s="298"/>
    </row>
    <row r="151" spans="1:6" s="297" customFormat="1">
      <c r="A151" s="298"/>
      <c r="C151" s="298"/>
      <c r="D151" s="298"/>
      <c r="E151" s="298"/>
      <c r="F151" s="298"/>
    </row>
    <row r="152" spans="1:6" s="297" customFormat="1">
      <c r="A152" s="298"/>
      <c r="C152" s="298"/>
      <c r="D152" s="298"/>
      <c r="E152" s="298"/>
      <c r="F152" s="298"/>
    </row>
    <row r="153" spans="1:6" s="297" customFormat="1">
      <c r="A153" s="298"/>
      <c r="C153" s="298"/>
      <c r="D153" s="298"/>
      <c r="E153" s="298"/>
      <c r="F153" s="298"/>
    </row>
    <row r="154" spans="1:6" s="297" customFormat="1">
      <c r="A154" s="298"/>
      <c r="C154" s="298"/>
      <c r="D154" s="298"/>
      <c r="E154" s="298"/>
      <c r="F154" s="298"/>
    </row>
    <row r="155" spans="1:6" s="297" customFormat="1">
      <c r="A155" s="298"/>
      <c r="C155" s="298"/>
      <c r="D155" s="298"/>
      <c r="E155" s="298"/>
      <c r="F155" s="298"/>
    </row>
    <row r="156" spans="1:6" s="297" customFormat="1">
      <c r="A156" s="298"/>
      <c r="C156" s="298"/>
      <c r="D156" s="298"/>
      <c r="E156" s="298"/>
      <c r="F156" s="298"/>
    </row>
    <row r="157" spans="1:6" s="297" customFormat="1">
      <c r="A157" s="298"/>
      <c r="C157" s="298"/>
      <c r="D157" s="298"/>
      <c r="E157" s="298"/>
      <c r="F157" s="298"/>
    </row>
    <row r="158" spans="1:6" s="297" customFormat="1">
      <c r="A158" s="298"/>
      <c r="C158" s="298"/>
      <c r="D158" s="298"/>
      <c r="E158" s="298"/>
      <c r="F158" s="298"/>
    </row>
    <row r="159" spans="1:6" s="297" customFormat="1">
      <c r="A159" s="298"/>
      <c r="C159" s="298"/>
      <c r="D159" s="298"/>
      <c r="E159" s="298"/>
      <c r="F159" s="298"/>
    </row>
    <row r="160" spans="1:6" s="297" customFormat="1">
      <c r="A160" s="298"/>
      <c r="C160" s="298"/>
      <c r="D160" s="298"/>
      <c r="E160" s="298"/>
      <c r="F160" s="298"/>
    </row>
    <row r="161" spans="1:6" s="297" customFormat="1">
      <c r="A161" s="298"/>
      <c r="C161" s="298"/>
      <c r="D161" s="298"/>
      <c r="E161" s="298"/>
      <c r="F161" s="298"/>
    </row>
    <row r="162" spans="1:6" s="297" customFormat="1">
      <c r="A162" s="298"/>
      <c r="C162" s="298"/>
      <c r="D162" s="298"/>
      <c r="E162" s="298"/>
      <c r="F162" s="298"/>
    </row>
    <row r="163" spans="1:6" s="297" customFormat="1">
      <c r="A163" s="298"/>
      <c r="C163" s="298"/>
      <c r="D163" s="298"/>
      <c r="E163" s="298"/>
      <c r="F163" s="298"/>
    </row>
    <row r="164" spans="1:6" s="297" customFormat="1">
      <c r="A164" s="298"/>
      <c r="C164" s="298"/>
      <c r="D164" s="298"/>
      <c r="E164" s="298"/>
      <c r="F164" s="298"/>
    </row>
    <row r="165" spans="1:6" s="297" customFormat="1">
      <c r="A165" s="298"/>
      <c r="C165" s="298"/>
      <c r="D165" s="298"/>
      <c r="E165" s="298"/>
      <c r="F165" s="298"/>
    </row>
    <row r="166" spans="1:6" s="297" customFormat="1">
      <c r="A166" s="298"/>
      <c r="C166" s="298"/>
      <c r="D166" s="298"/>
      <c r="E166" s="298"/>
      <c r="F166" s="298"/>
    </row>
    <row r="167" spans="1:6" s="297" customFormat="1">
      <c r="A167" s="298"/>
      <c r="C167" s="298"/>
      <c r="D167" s="298"/>
      <c r="E167" s="298"/>
      <c r="F167" s="298"/>
    </row>
  </sheetData>
  <sheetProtection algorithmName="SHA-512" hashValue="eKDDY3J0y/kRgMVBibPSHSJIyzdUZW6FR04g6KisSJiTqQWKkiXwqaApTLF0E3KBLGVl8pHHON31i65Dkm++JA==" saltValue="1BXoyqIbOC4/qkERf7mb7g==" spinCount="100000" sheet="1"/>
  <mergeCells count="2">
    <mergeCell ref="B36:D36"/>
    <mergeCell ref="B37:D37"/>
  </mergeCells>
  <pageMargins left="0.7" right="0.7" top="0.75" bottom="0.75" header="0.3" footer="0.3"/>
  <pageSetup paperSize="8"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94"/>
  <sheetViews>
    <sheetView zoomScaleNormal="100" workbookViewId="0"/>
  </sheetViews>
  <sheetFormatPr defaultColWidth="8.7109375" defaultRowHeight="15"/>
  <cols>
    <col min="1" max="1" width="11.42578125" style="134" customWidth="1"/>
    <col min="2" max="2" width="62.28515625" style="134" customWidth="1"/>
    <col min="3" max="3" width="14.7109375" style="134" customWidth="1"/>
    <col min="4" max="4" width="14.42578125" style="134" customWidth="1"/>
    <col min="5" max="5" width="12.28515625" style="134" customWidth="1"/>
    <col min="6" max="6" width="13.28515625" style="134" customWidth="1"/>
    <col min="7" max="7" width="12.5703125" style="134" customWidth="1"/>
    <col min="8" max="16384" width="8.7109375" style="134"/>
  </cols>
  <sheetData>
    <row r="1" spans="1:6" ht="23.25">
      <c r="A1" s="133" t="s">
        <v>160</v>
      </c>
    </row>
    <row r="2" spans="1:6">
      <c r="A2" s="300" t="s">
        <v>162</v>
      </c>
    </row>
    <row r="3" spans="1:6">
      <c r="A3" s="300" t="s">
        <v>135</v>
      </c>
    </row>
    <row r="4" spans="1:6" ht="15.75">
      <c r="A4" s="302" t="s">
        <v>13</v>
      </c>
    </row>
    <row r="6" spans="1:6" ht="21">
      <c r="A6" s="135" t="s">
        <v>32</v>
      </c>
    </row>
    <row r="7" spans="1:6" ht="63">
      <c r="A7" s="55" t="s">
        <v>2</v>
      </c>
      <c r="B7" s="101" t="s">
        <v>14</v>
      </c>
      <c r="C7" s="102" t="s">
        <v>39</v>
      </c>
      <c r="D7" s="102" t="s">
        <v>35</v>
      </c>
      <c r="E7" s="102" t="s">
        <v>40</v>
      </c>
      <c r="F7" s="102" t="s">
        <v>173</v>
      </c>
    </row>
    <row r="8" spans="1:6" ht="15.75">
      <c r="A8" s="56" t="s">
        <v>33</v>
      </c>
      <c r="B8" s="45"/>
      <c r="C8" s="45"/>
      <c r="D8" s="45"/>
      <c r="E8" s="45"/>
      <c r="F8" s="45"/>
    </row>
    <row r="9" spans="1:6" ht="29.25" customHeight="1">
      <c r="A9" s="57">
        <v>211</v>
      </c>
      <c r="B9" s="58" t="s">
        <v>41</v>
      </c>
      <c r="C9" s="215"/>
      <c r="D9" s="216">
        <v>0</v>
      </c>
      <c r="E9" s="217">
        <f>C9*D9</f>
        <v>0</v>
      </c>
      <c r="F9" s="319">
        <v>7.17</v>
      </c>
    </row>
    <row r="10" spans="1:6" ht="15.75">
      <c r="A10" s="59">
        <v>212</v>
      </c>
      <c r="B10" s="60" t="s">
        <v>34</v>
      </c>
      <c r="C10" s="117"/>
      <c r="D10" s="218" t="s">
        <v>9</v>
      </c>
      <c r="E10" s="219"/>
      <c r="F10" s="319"/>
    </row>
    <row r="11" spans="1:6">
      <c r="A11" s="61">
        <v>2121</v>
      </c>
      <c r="B11" s="62" t="s">
        <v>146</v>
      </c>
      <c r="C11" s="88"/>
      <c r="D11" s="46">
        <v>0.05</v>
      </c>
      <c r="E11" s="217">
        <f t="shared" ref="E11:E16" si="0">C11*D11</f>
        <v>0</v>
      </c>
      <c r="F11" s="319">
        <v>7.6</v>
      </c>
    </row>
    <row r="12" spans="1:6">
      <c r="A12" s="61">
        <f>A11+1</f>
        <v>2122</v>
      </c>
      <c r="B12" s="62" t="s">
        <v>152</v>
      </c>
      <c r="C12" s="88"/>
      <c r="D12" s="46">
        <v>0.05</v>
      </c>
      <c r="E12" s="217">
        <f t="shared" si="0"/>
        <v>0</v>
      </c>
      <c r="F12" s="319">
        <v>7.6</v>
      </c>
    </row>
    <row r="13" spans="1:6">
      <c r="A13" s="61">
        <f>A12+1</f>
        <v>2123</v>
      </c>
      <c r="B13" s="62" t="s">
        <v>147</v>
      </c>
      <c r="C13" s="88"/>
      <c r="D13" s="46">
        <v>0.05</v>
      </c>
      <c r="E13" s="217">
        <f t="shared" si="0"/>
        <v>0</v>
      </c>
      <c r="F13" s="319">
        <v>7.6</v>
      </c>
    </row>
    <row r="14" spans="1:6">
      <c r="A14" s="61">
        <f>A13+1</f>
        <v>2124</v>
      </c>
      <c r="B14" s="62" t="s">
        <v>153</v>
      </c>
      <c r="C14" s="88"/>
      <c r="D14" s="46">
        <v>0.05</v>
      </c>
      <c r="E14" s="217">
        <f t="shared" si="0"/>
        <v>0</v>
      </c>
      <c r="F14" s="319">
        <v>7.6</v>
      </c>
    </row>
    <row r="15" spans="1:6">
      <c r="A15" s="61">
        <f>A14+1</f>
        <v>2125</v>
      </c>
      <c r="B15" s="62" t="s">
        <v>148</v>
      </c>
      <c r="C15" s="88"/>
      <c r="D15" s="46">
        <v>0.05</v>
      </c>
      <c r="E15" s="217">
        <f t="shared" si="0"/>
        <v>0</v>
      </c>
      <c r="F15" s="319">
        <v>7.6</v>
      </c>
    </row>
    <row r="16" spans="1:6">
      <c r="A16" s="61">
        <f>A15+1</f>
        <v>2126</v>
      </c>
      <c r="B16" s="62" t="s">
        <v>154</v>
      </c>
      <c r="C16" s="88"/>
      <c r="D16" s="46">
        <v>0.05</v>
      </c>
      <c r="E16" s="217">
        <f t="shared" si="0"/>
        <v>0</v>
      </c>
      <c r="F16" s="319">
        <v>7.6</v>
      </c>
    </row>
    <row r="17" spans="1:6" ht="15.75">
      <c r="A17" s="59">
        <f>A10+1</f>
        <v>213</v>
      </c>
      <c r="B17" s="60" t="s">
        <v>36</v>
      </c>
      <c r="C17" s="117"/>
      <c r="D17" s="46"/>
      <c r="E17" s="219"/>
      <c r="F17" s="319"/>
    </row>
    <row r="18" spans="1:6">
      <c r="A18" s="63">
        <v>2131</v>
      </c>
      <c r="B18" s="62" t="s">
        <v>149</v>
      </c>
      <c r="C18" s="89"/>
      <c r="D18" s="46">
        <v>0.1</v>
      </c>
      <c r="E18" s="219">
        <f t="shared" ref="E18:E23" si="1">C18*D18</f>
        <v>0</v>
      </c>
      <c r="F18" s="319">
        <v>7.6</v>
      </c>
    </row>
    <row r="19" spans="1:6">
      <c r="A19" s="63">
        <f>A18+1</f>
        <v>2132</v>
      </c>
      <c r="B19" s="62" t="s">
        <v>37</v>
      </c>
      <c r="C19" s="90"/>
      <c r="D19" s="46">
        <v>0.1</v>
      </c>
      <c r="E19" s="219">
        <f t="shared" si="1"/>
        <v>0</v>
      </c>
      <c r="F19" s="319">
        <v>7.6</v>
      </c>
    </row>
    <row r="20" spans="1:6">
      <c r="A20" s="63">
        <f>A19+1</f>
        <v>2133</v>
      </c>
      <c r="B20" s="62" t="s">
        <v>150</v>
      </c>
      <c r="C20" s="90"/>
      <c r="D20" s="46">
        <v>0.1</v>
      </c>
      <c r="E20" s="219">
        <f t="shared" si="1"/>
        <v>0</v>
      </c>
      <c r="F20" s="319">
        <v>7.6</v>
      </c>
    </row>
    <row r="21" spans="1:6">
      <c r="A21" s="63">
        <f>A20+1</f>
        <v>2134</v>
      </c>
      <c r="B21" s="62" t="s">
        <v>151</v>
      </c>
      <c r="C21" s="90"/>
      <c r="D21" s="46">
        <v>0.1</v>
      </c>
      <c r="E21" s="219">
        <f t="shared" si="1"/>
        <v>0</v>
      </c>
      <c r="F21" s="319">
        <v>7.6</v>
      </c>
    </row>
    <row r="22" spans="1:6">
      <c r="A22" s="63">
        <f>A21+1</f>
        <v>2135</v>
      </c>
      <c r="B22" s="62" t="s">
        <v>155</v>
      </c>
      <c r="C22" s="90"/>
      <c r="D22" s="46">
        <v>0.1</v>
      </c>
      <c r="E22" s="219">
        <f t="shared" si="1"/>
        <v>0</v>
      </c>
      <c r="F22" s="319">
        <v>7.6</v>
      </c>
    </row>
    <row r="23" spans="1:6">
      <c r="A23" s="63">
        <f>A22+1</f>
        <v>2136</v>
      </c>
      <c r="B23" s="64" t="s">
        <v>156</v>
      </c>
      <c r="C23" s="91"/>
      <c r="D23" s="47">
        <v>0.1</v>
      </c>
      <c r="E23" s="220">
        <f t="shared" si="1"/>
        <v>0</v>
      </c>
      <c r="F23" s="319">
        <v>7.6</v>
      </c>
    </row>
    <row r="24" spans="1:6" ht="15.75">
      <c r="A24" s="40">
        <f>A17+1</f>
        <v>214</v>
      </c>
      <c r="B24" s="41" t="s">
        <v>38</v>
      </c>
      <c r="C24" s="85">
        <f>SUM(C9:C23)</f>
        <v>0</v>
      </c>
      <c r="D24" s="221"/>
      <c r="E24" s="222">
        <f>SUM(E9:E23)</f>
        <v>0</v>
      </c>
      <c r="F24" s="319"/>
    </row>
    <row r="25" spans="1:6" ht="15.75">
      <c r="A25" s="56" t="s">
        <v>63</v>
      </c>
      <c r="B25" s="45"/>
      <c r="C25" s="320"/>
      <c r="D25" s="223"/>
      <c r="E25" s="224"/>
      <c r="F25" s="319"/>
    </row>
    <row r="26" spans="1:6" ht="15.75">
      <c r="A26" s="65" t="s">
        <v>53</v>
      </c>
      <c r="B26" s="66" t="s">
        <v>42</v>
      </c>
      <c r="C26" s="116"/>
      <c r="D26" s="48"/>
      <c r="E26" s="225"/>
      <c r="F26" s="319"/>
    </row>
    <row r="27" spans="1:6" ht="15.75">
      <c r="A27" s="59">
        <v>221</v>
      </c>
      <c r="B27" s="67" t="s">
        <v>43</v>
      </c>
      <c r="C27" s="117"/>
      <c r="D27" s="46"/>
      <c r="E27" s="219"/>
      <c r="F27" s="319"/>
    </row>
    <row r="28" spans="1:6">
      <c r="A28" s="63">
        <v>2211</v>
      </c>
      <c r="B28" s="62" t="s">
        <v>146</v>
      </c>
      <c r="C28" s="88"/>
      <c r="D28" s="46">
        <v>0.05</v>
      </c>
      <c r="E28" s="217">
        <f t="shared" ref="E28:E33" si="2">C28*D28</f>
        <v>0</v>
      </c>
      <c r="F28" s="319">
        <v>7.23</v>
      </c>
    </row>
    <row r="29" spans="1:6">
      <c r="A29" s="63">
        <f>A28+1</f>
        <v>2212</v>
      </c>
      <c r="B29" s="62" t="s">
        <v>152</v>
      </c>
      <c r="C29" s="88"/>
      <c r="D29" s="46">
        <v>0.05</v>
      </c>
      <c r="E29" s="217">
        <f t="shared" si="2"/>
        <v>0</v>
      </c>
      <c r="F29" s="319">
        <v>7.23</v>
      </c>
    </row>
    <row r="30" spans="1:6">
      <c r="A30" s="63">
        <f>A29+1</f>
        <v>2213</v>
      </c>
      <c r="B30" s="62" t="s">
        <v>147</v>
      </c>
      <c r="C30" s="88"/>
      <c r="D30" s="46">
        <v>0.05</v>
      </c>
      <c r="E30" s="217">
        <f t="shared" si="2"/>
        <v>0</v>
      </c>
      <c r="F30" s="319">
        <v>7.23</v>
      </c>
    </row>
    <row r="31" spans="1:6">
      <c r="A31" s="63">
        <f>A30+1</f>
        <v>2214</v>
      </c>
      <c r="B31" s="62" t="s">
        <v>153</v>
      </c>
      <c r="C31" s="88"/>
      <c r="D31" s="46">
        <v>0.05</v>
      </c>
      <c r="E31" s="217">
        <f t="shared" si="2"/>
        <v>0</v>
      </c>
      <c r="F31" s="319">
        <v>7.23</v>
      </c>
    </row>
    <row r="32" spans="1:6">
      <c r="A32" s="63">
        <f>A31+1</f>
        <v>2215</v>
      </c>
      <c r="B32" s="62" t="s">
        <v>148</v>
      </c>
      <c r="C32" s="88"/>
      <c r="D32" s="46">
        <v>0.05</v>
      </c>
      <c r="E32" s="217">
        <f t="shared" si="2"/>
        <v>0</v>
      </c>
      <c r="F32" s="319">
        <v>7.23</v>
      </c>
    </row>
    <row r="33" spans="1:6">
      <c r="A33" s="63">
        <f>A32+1</f>
        <v>2216</v>
      </c>
      <c r="B33" s="62" t="s">
        <v>154</v>
      </c>
      <c r="C33" s="88"/>
      <c r="D33" s="46">
        <v>0.05</v>
      </c>
      <c r="E33" s="217">
        <f t="shared" si="2"/>
        <v>0</v>
      </c>
      <c r="F33" s="319">
        <v>7.23</v>
      </c>
    </row>
    <row r="34" spans="1:6" ht="15.75">
      <c r="A34" s="59">
        <f>A27+1</f>
        <v>222</v>
      </c>
      <c r="B34" s="67" t="s">
        <v>44</v>
      </c>
      <c r="C34" s="117"/>
      <c r="D34" s="46"/>
      <c r="E34" s="219"/>
      <c r="F34" s="319"/>
    </row>
    <row r="35" spans="1:6">
      <c r="A35" s="63">
        <v>2221</v>
      </c>
      <c r="B35" s="62" t="s">
        <v>149</v>
      </c>
      <c r="C35" s="88"/>
      <c r="D35" s="46">
        <v>0.1</v>
      </c>
      <c r="E35" s="217">
        <f>C35*D35</f>
        <v>0</v>
      </c>
      <c r="F35" s="319">
        <v>7.23</v>
      </c>
    </row>
    <row r="36" spans="1:6">
      <c r="A36" s="63">
        <f>A35+1</f>
        <v>2222</v>
      </c>
      <c r="B36" s="62" t="s">
        <v>37</v>
      </c>
      <c r="C36" s="88"/>
      <c r="D36" s="46">
        <v>0.1</v>
      </c>
      <c r="E36" s="217">
        <f>C36*D36</f>
        <v>0</v>
      </c>
      <c r="F36" s="319">
        <v>7.23</v>
      </c>
    </row>
    <row r="37" spans="1:6">
      <c r="A37" s="63">
        <f>A36+1</f>
        <v>2223</v>
      </c>
      <c r="B37" s="62" t="s">
        <v>150</v>
      </c>
      <c r="C37" s="88"/>
      <c r="D37" s="46">
        <v>0.1</v>
      </c>
      <c r="E37" s="217">
        <f>C37*D37</f>
        <v>0</v>
      </c>
      <c r="F37" s="319">
        <v>7.23</v>
      </c>
    </row>
    <row r="38" spans="1:6">
      <c r="A38" s="63">
        <f>A37+1</f>
        <v>2224</v>
      </c>
      <c r="B38" s="62" t="s">
        <v>151</v>
      </c>
      <c r="C38" s="88"/>
      <c r="D38" s="46">
        <v>0.1</v>
      </c>
      <c r="E38" s="217">
        <f t="shared" ref="E38:E48" si="3">C38*D38</f>
        <v>0</v>
      </c>
      <c r="F38" s="319">
        <v>7.23</v>
      </c>
    </row>
    <row r="39" spans="1:6">
      <c r="A39" s="63">
        <f>A38+1</f>
        <v>2225</v>
      </c>
      <c r="B39" s="62" t="s">
        <v>155</v>
      </c>
      <c r="C39" s="88"/>
      <c r="D39" s="46">
        <v>0.1</v>
      </c>
      <c r="E39" s="217">
        <f t="shared" si="3"/>
        <v>0</v>
      </c>
      <c r="F39" s="319">
        <v>7.23</v>
      </c>
    </row>
    <row r="40" spans="1:6">
      <c r="A40" s="63">
        <f>A39+1</f>
        <v>2226</v>
      </c>
      <c r="B40" s="68" t="s">
        <v>156</v>
      </c>
      <c r="C40" s="88"/>
      <c r="D40" s="46">
        <v>0.1</v>
      </c>
      <c r="E40" s="217">
        <f t="shared" si="3"/>
        <v>0</v>
      </c>
      <c r="F40" s="319">
        <v>7.23</v>
      </c>
    </row>
    <row r="41" spans="1:6" ht="15.75">
      <c r="A41" s="59">
        <f>A34+1</f>
        <v>223</v>
      </c>
      <c r="B41" s="67" t="s">
        <v>10</v>
      </c>
      <c r="C41" s="92"/>
      <c r="D41" s="46">
        <v>0</v>
      </c>
      <c r="E41" s="217">
        <f t="shared" si="3"/>
        <v>0</v>
      </c>
      <c r="F41" s="321" t="s">
        <v>2126</v>
      </c>
    </row>
    <row r="42" spans="1:6" ht="31.5">
      <c r="A42" s="57">
        <f>A41+1</f>
        <v>224</v>
      </c>
      <c r="B42" s="69" t="s">
        <v>45</v>
      </c>
      <c r="C42" s="117"/>
      <c r="D42" s="46"/>
      <c r="E42" s="219"/>
      <c r="F42" s="319"/>
    </row>
    <row r="43" spans="1:6">
      <c r="A43" s="63">
        <v>2241</v>
      </c>
      <c r="B43" s="70" t="s">
        <v>47</v>
      </c>
      <c r="C43" s="88"/>
      <c r="D43" s="46">
        <v>0.25</v>
      </c>
      <c r="E43" s="217">
        <f t="shared" si="3"/>
        <v>0</v>
      </c>
      <c r="F43" s="319">
        <v>7.25</v>
      </c>
    </row>
    <row r="44" spans="1:6">
      <c r="A44" s="63">
        <f>A43+1</f>
        <v>2242</v>
      </c>
      <c r="B44" s="70" t="s">
        <v>46</v>
      </c>
      <c r="C44" s="88"/>
      <c r="D44" s="46">
        <v>0.05</v>
      </c>
      <c r="E44" s="217">
        <f t="shared" si="3"/>
        <v>0</v>
      </c>
      <c r="F44" s="319">
        <v>7.36</v>
      </c>
    </row>
    <row r="45" spans="1:6" ht="31.5">
      <c r="A45" s="57">
        <f>A42+1</f>
        <v>225</v>
      </c>
      <c r="B45" s="69" t="s">
        <v>48</v>
      </c>
      <c r="C45" s="117"/>
      <c r="D45" s="46"/>
      <c r="E45" s="219"/>
      <c r="F45" s="319"/>
    </row>
    <row r="46" spans="1:6">
      <c r="A46" s="63">
        <v>2251</v>
      </c>
      <c r="B46" s="70" t="s">
        <v>49</v>
      </c>
      <c r="C46" s="88"/>
      <c r="D46" s="46">
        <v>0.2</v>
      </c>
      <c r="E46" s="217">
        <f t="shared" si="3"/>
        <v>0</v>
      </c>
      <c r="F46" s="319">
        <v>7.38</v>
      </c>
    </row>
    <row r="47" spans="1:6">
      <c r="A47" s="63">
        <f>A46+1</f>
        <v>2252</v>
      </c>
      <c r="B47" s="70" t="s">
        <v>50</v>
      </c>
      <c r="C47" s="88"/>
      <c r="D47" s="46">
        <v>0.4</v>
      </c>
      <c r="E47" s="217">
        <f t="shared" si="3"/>
        <v>0</v>
      </c>
      <c r="F47" s="319">
        <v>7.38</v>
      </c>
    </row>
    <row r="48" spans="1:6" ht="15.75">
      <c r="A48" s="71">
        <f>A45+1</f>
        <v>226</v>
      </c>
      <c r="B48" s="72" t="s">
        <v>51</v>
      </c>
      <c r="C48" s="93"/>
      <c r="D48" s="49">
        <v>1</v>
      </c>
      <c r="E48" s="226">
        <f t="shared" si="3"/>
        <v>0</v>
      </c>
      <c r="F48" s="319">
        <v>7.39</v>
      </c>
    </row>
    <row r="49" spans="1:6" ht="15.75">
      <c r="A49" s="73">
        <f>A48+1</f>
        <v>227</v>
      </c>
      <c r="B49" s="74" t="s">
        <v>56</v>
      </c>
      <c r="C49" s="86">
        <f>SUM(C28:C48)</f>
        <v>0</v>
      </c>
      <c r="D49" s="50"/>
      <c r="E49" s="227">
        <f>SUM(E28:E48)</f>
        <v>0</v>
      </c>
      <c r="F49" s="319"/>
    </row>
    <row r="50" spans="1:6" ht="15.75">
      <c r="A50" s="75" t="s">
        <v>54</v>
      </c>
      <c r="B50" s="76" t="s">
        <v>52</v>
      </c>
      <c r="C50" s="322"/>
      <c r="D50" s="51"/>
      <c r="E50" s="228"/>
      <c r="F50" s="319"/>
    </row>
    <row r="51" spans="1:6">
      <c r="A51" s="77">
        <f>A49+1</f>
        <v>228</v>
      </c>
      <c r="B51" s="78" t="s">
        <v>55</v>
      </c>
      <c r="C51" s="88"/>
      <c r="D51" s="46">
        <v>0</v>
      </c>
      <c r="E51" s="217">
        <f>C51*D51</f>
        <v>0</v>
      </c>
      <c r="F51" s="319">
        <v>7.51</v>
      </c>
    </row>
    <row r="52" spans="1:6">
      <c r="A52" s="77">
        <f t="shared" ref="A52:A57" si="4">A51+1</f>
        <v>229</v>
      </c>
      <c r="B52" s="78" t="s">
        <v>57</v>
      </c>
      <c r="C52" s="88"/>
      <c r="D52" s="46">
        <v>0.15</v>
      </c>
      <c r="E52" s="217">
        <f>C52*D52</f>
        <v>0</v>
      </c>
      <c r="F52" s="319">
        <v>7.51</v>
      </c>
    </row>
    <row r="53" spans="1:6" ht="30">
      <c r="A53" s="77">
        <f t="shared" si="4"/>
        <v>230</v>
      </c>
      <c r="B53" s="79" t="s">
        <v>58</v>
      </c>
      <c r="C53" s="88"/>
      <c r="D53" s="49">
        <v>0.25</v>
      </c>
      <c r="E53" s="217">
        <f>C53*D53</f>
        <v>0</v>
      </c>
      <c r="F53" s="319">
        <v>7.51</v>
      </c>
    </row>
    <row r="54" spans="1:6">
      <c r="A54" s="77">
        <f t="shared" si="4"/>
        <v>231</v>
      </c>
      <c r="B54" s="78" t="s">
        <v>59</v>
      </c>
      <c r="C54" s="88"/>
      <c r="D54" s="46">
        <v>0.5</v>
      </c>
      <c r="E54" s="217">
        <f>C54*D54</f>
        <v>0</v>
      </c>
      <c r="F54" s="319">
        <v>7.51</v>
      </c>
    </row>
    <row r="55" spans="1:6">
      <c r="A55" s="77">
        <f t="shared" si="4"/>
        <v>232</v>
      </c>
      <c r="B55" s="78" t="s">
        <v>60</v>
      </c>
      <c r="C55" s="88"/>
      <c r="D55" s="46">
        <v>1</v>
      </c>
      <c r="E55" s="217">
        <f>C55*D55</f>
        <v>0</v>
      </c>
      <c r="F55" s="319">
        <v>7.51</v>
      </c>
    </row>
    <row r="56" spans="1:6" ht="15.75">
      <c r="A56" s="73">
        <f t="shared" si="4"/>
        <v>233</v>
      </c>
      <c r="B56" s="74" t="s">
        <v>62</v>
      </c>
      <c r="C56" s="86">
        <f>SUM(C51:C55)</f>
        <v>0</v>
      </c>
      <c r="D56" s="50"/>
      <c r="E56" s="227">
        <f>SUM(E51:E55)</f>
        <v>0</v>
      </c>
      <c r="F56" s="319"/>
    </row>
    <row r="57" spans="1:6" ht="15.75">
      <c r="A57" s="40">
        <f t="shared" si="4"/>
        <v>234</v>
      </c>
      <c r="B57" s="41" t="s">
        <v>61</v>
      </c>
      <c r="C57" s="85">
        <f>C49+C56</f>
        <v>0</v>
      </c>
      <c r="D57" s="229"/>
      <c r="E57" s="222">
        <f>E49+E56</f>
        <v>0</v>
      </c>
      <c r="F57" s="319"/>
    </row>
    <row r="58" spans="1:6" ht="15.75">
      <c r="A58" s="56" t="s">
        <v>64</v>
      </c>
      <c r="B58" s="45"/>
      <c r="C58" s="320"/>
      <c r="D58" s="230"/>
      <c r="E58" s="224"/>
      <c r="F58" s="319"/>
    </row>
    <row r="59" spans="1:6">
      <c r="A59" s="77">
        <v>231</v>
      </c>
      <c r="B59" s="78" t="s">
        <v>65</v>
      </c>
      <c r="C59" s="88"/>
      <c r="D59" s="46">
        <v>1</v>
      </c>
      <c r="E59" s="217">
        <f t="shared" ref="E59:E67" si="5">C59*D59</f>
        <v>0</v>
      </c>
      <c r="F59" s="319">
        <v>7.52</v>
      </c>
    </row>
    <row r="60" spans="1:6" ht="30">
      <c r="A60" s="77">
        <f>A59+1</f>
        <v>232</v>
      </c>
      <c r="B60" s="79" t="s">
        <v>66</v>
      </c>
      <c r="C60" s="88"/>
      <c r="D60" s="46">
        <v>1</v>
      </c>
      <c r="E60" s="217">
        <f t="shared" si="5"/>
        <v>0</v>
      </c>
      <c r="F60" s="319">
        <v>7.56</v>
      </c>
    </row>
    <row r="61" spans="1:6" ht="45">
      <c r="A61" s="77">
        <f t="shared" ref="A61:A68" si="6">A60+1</f>
        <v>233</v>
      </c>
      <c r="B61" s="79" t="s">
        <v>67</v>
      </c>
      <c r="C61" s="88"/>
      <c r="D61" s="49">
        <v>0</v>
      </c>
      <c r="E61" s="217">
        <f t="shared" si="5"/>
        <v>0</v>
      </c>
      <c r="F61" s="323" t="s">
        <v>3357</v>
      </c>
    </row>
    <row r="62" spans="1:6" ht="45">
      <c r="A62" s="77">
        <f t="shared" si="6"/>
        <v>234</v>
      </c>
      <c r="B62" s="79" t="s">
        <v>68</v>
      </c>
      <c r="C62" s="88"/>
      <c r="D62" s="46">
        <v>0.2</v>
      </c>
      <c r="E62" s="217">
        <f t="shared" si="5"/>
        <v>0</v>
      </c>
      <c r="F62" s="319">
        <v>7.61</v>
      </c>
    </row>
    <row r="63" spans="1:6" ht="45">
      <c r="A63" s="77">
        <f t="shared" si="6"/>
        <v>235</v>
      </c>
      <c r="B63" s="79" t="s">
        <v>144</v>
      </c>
      <c r="C63" s="88"/>
      <c r="D63" s="46">
        <v>1</v>
      </c>
      <c r="E63" s="217">
        <f t="shared" si="5"/>
        <v>0</v>
      </c>
      <c r="F63" s="319">
        <v>7.64</v>
      </c>
    </row>
    <row r="64" spans="1:6" ht="45">
      <c r="A64" s="77">
        <f t="shared" si="6"/>
        <v>236</v>
      </c>
      <c r="B64" s="79" t="s">
        <v>69</v>
      </c>
      <c r="C64" s="88"/>
      <c r="D64" s="46">
        <v>1</v>
      </c>
      <c r="E64" s="217">
        <f t="shared" si="5"/>
        <v>0</v>
      </c>
      <c r="F64" s="319">
        <v>7.65</v>
      </c>
    </row>
    <row r="65" spans="1:6" ht="30">
      <c r="A65" s="77">
        <f t="shared" si="6"/>
        <v>237</v>
      </c>
      <c r="B65" s="79" t="s">
        <v>70</v>
      </c>
      <c r="C65" s="88"/>
      <c r="D65" s="46">
        <v>1</v>
      </c>
      <c r="E65" s="217">
        <f t="shared" si="5"/>
        <v>0</v>
      </c>
      <c r="F65" s="319">
        <v>7.66</v>
      </c>
    </row>
    <row r="66" spans="1:6" ht="30">
      <c r="A66" s="77">
        <f t="shared" si="6"/>
        <v>238</v>
      </c>
      <c r="B66" s="79" t="s">
        <v>71</v>
      </c>
      <c r="C66" s="88"/>
      <c r="D66" s="46">
        <v>1</v>
      </c>
      <c r="E66" s="217">
        <f t="shared" si="5"/>
        <v>0</v>
      </c>
      <c r="F66" s="319">
        <v>7.72</v>
      </c>
    </row>
    <row r="67" spans="1:6" ht="30">
      <c r="A67" s="77">
        <f t="shared" si="6"/>
        <v>239</v>
      </c>
      <c r="B67" s="79" t="s">
        <v>72</v>
      </c>
      <c r="C67" s="88"/>
      <c r="D67" s="46">
        <v>1</v>
      </c>
      <c r="E67" s="217">
        <f t="shared" si="5"/>
        <v>0</v>
      </c>
      <c r="F67" s="319">
        <v>7.73</v>
      </c>
    </row>
    <row r="68" spans="1:6" ht="15.75">
      <c r="A68" s="40">
        <f t="shared" si="6"/>
        <v>240</v>
      </c>
      <c r="B68" s="41" t="s">
        <v>74</v>
      </c>
      <c r="C68" s="85">
        <f>SUM(C59:C67)</f>
        <v>0</v>
      </c>
      <c r="D68" s="229"/>
      <c r="E68" s="222">
        <f>SUM(E59:E67)</f>
        <v>0</v>
      </c>
      <c r="F68" s="319"/>
    </row>
    <row r="69" spans="1:6" ht="15.75">
      <c r="A69" s="56" t="s">
        <v>73</v>
      </c>
      <c r="B69" s="45"/>
      <c r="C69" s="320"/>
      <c r="D69" s="230"/>
      <c r="E69" s="224"/>
      <c r="F69" s="319"/>
    </row>
    <row r="70" spans="1:6" ht="30">
      <c r="A70" s="77">
        <v>241</v>
      </c>
      <c r="B70" s="79" t="s">
        <v>75</v>
      </c>
      <c r="C70" s="88"/>
      <c r="D70" s="46">
        <v>0.05</v>
      </c>
      <c r="E70" s="217">
        <f>C70*D70</f>
        <v>0</v>
      </c>
      <c r="F70" s="321" t="s">
        <v>318</v>
      </c>
    </row>
    <row r="71" spans="1:6" ht="30">
      <c r="A71" s="77">
        <f>A70+1</f>
        <v>242</v>
      </c>
      <c r="B71" s="79" t="s">
        <v>77</v>
      </c>
      <c r="C71" s="88"/>
      <c r="D71" s="46">
        <v>0.1</v>
      </c>
      <c r="E71" s="217">
        <f t="shared" ref="E71:E76" si="7">C71*D71</f>
        <v>0</v>
      </c>
      <c r="F71" s="321" t="s">
        <v>319</v>
      </c>
    </row>
    <row r="72" spans="1:6" ht="30">
      <c r="A72" s="77">
        <f t="shared" ref="A72:A77" si="8">A71+1</f>
        <v>243</v>
      </c>
      <c r="B72" s="79" t="s">
        <v>76</v>
      </c>
      <c r="C72" s="88"/>
      <c r="D72" s="49">
        <v>0.3</v>
      </c>
      <c r="E72" s="217">
        <f t="shared" si="7"/>
        <v>0</v>
      </c>
      <c r="F72" s="321" t="s">
        <v>320</v>
      </c>
    </row>
    <row r="73" spans="1:6" ht="30">
      <c r="A73" s="77">
        <f t="shared" si="8"/>
        <v>244</v>
      </c>
      <c r="B73" s="79" t="s">
        <v>78</v>
      </c>
      <c r="C73" s="88"/>
      <c r="D73" s="46">
        <v>0.4</v>
      </c>
      <c r="E73" s="217">
        <f t="shared" si="7"/>
        <v>0</v>
      </c>
      <c r="F73" s="321" t="s">
        <v>321</v>
      </c>
    </row>
    <row r="74" spans="1:6" ht="30">
      <c r="A74" s="77">
        <f t="shared" si="8"/>
        <v>245</v>
      </c>
      <c r="B74" s="79" t="s">
        <v>79</v>
      </c>
      <c r="C74" s="88"/>
      <c r="D74" s="46">
        <v>0.4</v>
      </c>
      <c r="E74" s="217">
        <f t="shared" si="7"/>
        <v>0</v>
      </c>
      <c r="F74" s="321" t="s">
        <v>322</v>
      </c>
    </row>
    <row r="75" spans="1:6" ht="38.25" customHeight="1">
      <c r="A75" s="77">
        <f t="shared" si="8"/>
        <v>246</v>
      </c>
      <c r="B75" s="79" t="s">
        <v>80</v>
      </c>
      <c r="C75" s="88"/>
      <c r="D75" s="46">
        <v>1</v>
      </c>
      <c r="E75" s="217">
        <f t="shared" si="7"/>
        <v>0</v>
      </c>
      <c r="F75" s="321" t="s">
        <v>323</v>
      </c>
    </row>
    <row r="76" spans="1:6" ht="45">
      <c r="A76" s="80">
        <f t="shared" si="8"/>
        <v>247</v>
      </c>
      <c r="B76" s="79" t="s">
        <v>81</v>
      </c>
      <c r="C76" s="88"/>
      <c r="D76" s="46">
        <v>1</v>
      </c>
      <c r="E76" s="217">
        <f t="shared" si="7"/>
        <v>0</v>
      </c>
      <c r="F76" s="321" t="s">
        <v>324</v>
      </c>
    </row>
    <row r="77" spans="1:6" ht="15.75">
      <c r="A77" s="40">
        <f t="shared" si="8"/>
        <v>248</v>
      </c>
      <c r="B77" s="41" t="s">
        <v>222</v>
      </c>
      <c r="C77" s="85">
        <f>SUM(C70:C76)</f>
        <v>0</v>
      </c>
      <c r="D77" s="52"/>
      <c r="E77" s="222">
        <f>SUM(E70:E76)</f>
        <v>0</v>
      </c>
      <c r="F77" s="319"/>
    </row>
    <row r="78" spans="1:6" ht="15.75">
      <c r="A78" s="56" t="s">
        <v>82</v>
      </c>
      <c r="B78" s="45"/>
      <c r="C78" s="320"/>
      <c r="D78" s="53"/>
      <c r="E78" s="224"/>
      <c r="F78" s="319"/>
    </row>
    <row r="79" spans="1:6">
      <c r="A79" s="77">
        <v>251</v>
      </c>
      <c r="B79" s="79" t="s">
        <v>83</v>
      </c>
      <c r="C79" s="88"/>
      <c r="D79" s="46">
        <v>1</v>
      </c>
      <c r="E79" s="217">
        <f>C79*D79</f>
        <v>0</v>
      </c>
      <c r="F79" s="319">
        <v>7.85</v>
      </c>
    </row>
    <row r="80" spans="1:6" ht="15.75">
      <c r="A80" s="56" t="s">
        <v>84</v>
      </c>
      <c r="B80" s="45"/>
      <c r="C80" s="320"/>
      <c r="D80" s="53"/>
      <c r="E80" s="224"/>
      <c r="F80" s="319"/>
    </row>
    <row r="81" spans="1:7" ht="30">
      <c r="A81" s="77">
        <v>261</v>
      </c>
      <c r="B81" s="79" t="s">
        <v>174</v>
      </c>
      <c r="C81" s="88"/>
      <c r="D81" s="49">
        <v>0.05</v>
      </c>
      <c r="E81" s="217">
        <f>C81*D81</f>
        <v>0</v>
      </c>
      <c r="F81" s="319">
        <v>7.87</v>
      </c>
    </row>
    <row r="82" spans="1:7" ht="15.75">
      <c r="A82" s="56" t="s">
        <v>85</v>
      </c>
      <c r="B82" s="45"/>
      <c r="C82" s="320"/>
      <c r="D82" s="53"/>
      <c r="E82" s="224"/>
      <c r="F82" s="323">
        <v>7.9</v>
      </c>
    </row>
    <row r="83" spans="1:7" ht="30">
      <c r="A83" s="77">
        <v>271</v>
      </c>
      <c r="B83" s="79" t="s">
        <v>86</v>
      </c>
      <c r="C83" s="88"/>
      <c r="D83" s="54">
        <v>0.5</v>
      </c>
      <c r="E83" s="217">
        <f t="shared" ref="E83:E90" si="9">C83*D83</f>
        <v>0</v>
      </c>
      <c r="F83" s="323" t="s">
        <v>325</v>
      </c>
    </row>
    <row r="84" spans="1:7" ht="30">
      <c r="A84" s="77">
        <f>A83+1</f>
        <v>272</v>
      </c>
      <c r="B84" s="79" t="s">
        <v>87</v>
      </c>
      <c r="C84" s="88"/>
      <c r="D84" s="54">
        <v>0.5</v>
      </c>
      <c r="E84" s="217">
        <f t="shared" si="9"/>
        <v>0</v>
      </c>
      <c r="F84" s="323" t="s">
        <v>326</v>
      </c>
    </row>
    <row r="85" spans="1:7">
      <c r="A85" s="77">
        <f t="shared" ref="A85:A91" si="10">A84+1</f>
        <v>273</v>
      </c>
      <c r="B85" s="79" t="s">
        <v>88</v>
      </c>
      <c r="C85" s="117"/>
      <c r="D85" s="54"/>
      <c r="E85" s="219"/>
      <c r="F85" s="323" t="s">
        <v>327</v>
      </c>
    </row>
    <row r="86" spans="1:7">
      <c r="A86" s="61">
        <v>2731</v>
      </c>
      <c r="B86" s="81" t="s">
        <v>89</v>
      </c>
      <c r="C86" s="88"/>
      <c r="D86" s="54">
        <v>0.5</v>
      </c>
      <c r="E86" s="217">
        <f t="shared" si="9"/>
        <v>0</v>
      </c>
      <c r="F86" s="323" t="s">
        <v>328</v>
      </c>
    </row>
    <row r="87" spans="1:7" ht="26.65" customHeight="1">
      <c r="A87" s="61">
        <f>A86+1</f>
        <v>2732</v>
      </c>
      <c r="B87" s="81" t="s">
        <v>223</v>
      </c>
      <c r="C87" s="88"/>
      <c r="D87" s="54">
        <v>0.5</v>
      </c>
      <c r="E87" s="217">
        <f t="shared" si="9"/>
        <v>0</v>
      </c>
      <c r="F87" s="323" t="s">
        <v>329</v>
      </c>
    </row>
    <row r="88" spans="1:7" ht="30">
      <c r="A88" s="61">
        <f t="shared" si="10"/>
        <v>2733</v>
      </c>
      <c r="B88" s="81" t="s">
        <v>224</v>
      </c>
      <c r="C88" s="88"/>
      <c r="D88" s="54">
        <v>0.5</v>
      </c>
      <c r="E88" s="217">
        <f t="shared" si="9"/>
        <v>0</v>
      </c>
      <c r="F88" s="323" t="s">
        <v>330</v>
      </c>
    </row>
    <row r="89" spans="1:7" ht="30">
      <c r="A89" s="77">
        <f>A85+1</f>
        <v>274</v>
      </c>
      <c r="B89" s="79" t="s">
        <v>90</v>
      </c>
      <c r="C89" s="88"/>
      <c r="D89" s="54">
        <v>0.5</v>
      </c>
      <c r="E89" s="217">
        <f t="shared" si="9"/>
        <v>0</v>
      </c>
      <c r="F89" s="323" t="s">
        <v>331</v>
      </c>
    </row>
    <row r="90" spans="1:7" ht="30">
      <c r="A90" s="77">
        <f t="shared" si="10"/>
        <v>275</v>
      </c>
      <c r="B90" s="82" t="s">
        <v>91</v>
      </c>
      <c r="C90" s="88"/>
      <c r="D90" s="54">
        <v>0.5</v>
      </c>
      <c r="E90" s="217">
        <f t="shared" si="9"/>
        <v>0</v>
      </c>
      <c r="F90" s="323" t="s">
        <v>332</v>
      </c>
      <c r="G90" s="324"/>
    </row>
    <row r="91" spans="1:7" ht="15.75">
      <c r="A91" s="40">
        <f t="shared" si="10"/>
        <v>276</v>
      </c>
      <c r="B91" s="41" t="s">
        <v>92</v>
      </c>
      <c r="C91" s="85">
        <f>SUM(C83:C90)</f>
        <v>0</v>
      </c>
      <c r="D91" s="229"/>
      <c r="E91" s="222">
        <f>SUM(E83:E90)</f>
        <v>0</v>
      </c>
      <c r="F91" s="319"/>
    </row>
    <row r="92" spans="1:7" ht="15.75" customHeight="1">
      <c r="A92" s="56" t="s">
        <v>136</v>
      </c>
      <c r="B92" s="45"/>
      <c r="C92" s="320"/>
      <c r="D92" s="230"/>
      <c r="E92" s="224"/>
      <c r="F92" s="319"/>
    </row>
    <row r="93" spans="1:7">
      <c r="A93" s="77">
        <v>281</v>
      </c>
      <c r="B93" s="79" t="s">
        <v>93</v>
      </c>
      <c r="C93" s="88"/>
      <c r="D93" s="46">
        <v>1</v>
      </c>
      <c r="E93" s="217">
        <f>C93*D93</f>
        <v>0</v>
      </c>
      <c r="F93" s="319">
        <v>7.96</v>
      </c>
    </row>
    <row r="94" spans="1:7" ht="15.75">
      <c r="A94" s="83" t="s">
        <v>137</v>
      </c>
      <c r="B94" s="84"/>
      <c r="C94" s="87">
        <f>C24+C57+C68+C77+C79+C81+C91+C93</f>
        <v>0</v>
      </c>
      <c r="D94" s="231"/>
      <c r="E94" s="232">
        <f>E24+E57+E68+E77+E79+E81+E91+E93</f>
        <v>0</v>
      </c>
      <c r="F94" s="319"/>
    </row>
  </sheetData>
  <sheetProtection algorithmName="SHA-512" hashValue="loo74iFlsExGaafNz7f52KOYKh5lBrUAMVybehtzsRQeuPMH089hhdtKybV1oOI2oIy86lL6eeXIhuKgyTBnZA==" saltValue="5GgPC/N4fQSyKEqIAuTU1A==" spinCount="100000" sheet="1"/>
  <phoneticPr fontId="18" type="noConversion"/>
  <pageMargins left="0.7" right="0.7" top="0.75" bottom="0.75" header="0.3" footer="0.3"/>
  <pageSetup paperSize="8" orientation="portrait" verticalDpi="300" r:id="rId1"/>
  <ignoredErrors>
    <ignoredError sqref="A48"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32"/>
  <sheetViews>
    <sheetView zoomScaleNormal="100" workbookViewId="0"/>
  </sheetViews>
  <sheetFormatPr defaultColWidth="8.7109375" defaultRowHeight="15"/>
  <cols>
    <col min="1" max="1" width="11.7109375" style="134" customWidth="1"/>
    <col min="2" max="2" width="67.7109375" style="134" customWidth="1"/>
    <col min="3" max="3" width="11.7109375" style="134" customWidth="1"/>
    <col min="4" max="4" width="12.7109375" style="134" customWidth="1"/>
    <col min="5" max="5" width="15" style="134" customWidth="1"/>
    <col min="6" max="6" width="13.28515625" style="134" customWidth="1"/>
    <col min="7" max="16384" width="8.7109375" style="134"/>
  </cols>
  <sheetData>
    <row r="1" spans="1:6" ht="23.25">
      <c r="A1" s="133" t="s">
        <v>160</v>
      </c>
    </row>
    <row r="2" spans="1:6">
      <c r="A2" s="300" t="s">
        <v>162</v>
      </c>
    </row>
    <row r="3" spans="1:6">
      <c r="A3" s="300" t="s">
        <v>135</v>
      </c>
    </row>
    <row r="4" spans="1:6" ht="15.75">
      <c r="A4" s="302" t="s">
        <v>13</v>
      </c>
    </row>
    <row r="5" spans="1:6" ht="15.75">
      <c r="A5" s="302"/>
    </row>
    <row r="6" spans="1:6" ht="21">
      <c r="A6" s="135" t="s">
        <v>96</v>
      </c>
    </row>
    <row r="7" spans="1:6" ht="63">
      <c r="A7" s="101" t="s">
        <v>2</v>
      </c>
      <c r="B7" s="101" t="s">
        <v>14</v>
      </c>
      <c r="C7" s="102" t="s">
        <v>39</v>
      </c>
      <c r="D7" s="102" t="s">
        <v>94</v>
      </c>
      <c r="E7" s="102" t="s">
        <v>95</v>
      </c>
      <c r="F7" s="102" t="s">
        <v>173</v>
      </c>
    </row>
    <row r="8" spans="1:6" ht="15.75">
      <c r="A8" s="56" t="s">
        <v>105</v>
      </c>
      <c r="B8" s="45"/>
      <c r="C8" s="45"/>
      <c r="D8" s="45"/>
      <c r="E8" s="45"/>
      <c r="F8" s="321"/>
    </row>
    <row r="9" spans="1:6" ht="19.5" customHeight="1">
      <c r="A9" s="57">
        <v>311</v>
      </c>
      <c r="B9" s="58" t="s">
        <v>97</v>
      </c>
      <c r="C9" s="325"/>
      <c r="D9" s="326"/>
      <c r="E9" s="327"/>
      <c r="F9" s="321"/>
    </row>
    <row r="10" spans="1:6">
      <c r="A10" s="63">
        <v>3111</v>
      </c>
      <c r="B10" s="62" t="s">
        <v>98</v>
      </c>
      <c r="C10" s="103"/>
      <c r="D10" s="46">
        <v>0</v>
      </c>
      <c r="E10" s="329">
        <f t="shared" ref="E10:E15" si="0">C10*D10</f>
        <v>0</v>
      </c>
      <c r="F10" s="321" t="s">
        <v>333</v>
      </c>
    </row>
    <row r="11" spans="1:6">
      <c r="A11" s="63">
        <f>A10+1</f>
        <v>3112</v>
      </c>
      <c r="B11" s="62" t="s">
        <v>99</v>
      </c>
      <c r="C11" s="103"/>
      <c r="D11" s="46">
        <v>0.15</v>
      </c>
      <c r="E11" s="329">
        <f t="shared" si="0"/>
        <v>0</v>
      </c>
      <c r="F11" s="321" t="s">
        <v>333</v>
      </c>
    </row>
    <row r="12" spans="1:6">
      <c r="A12" s="63">
        <f>A11+1</f>
        <v>3113</v>
      </c>
      <c r="B12" s="62" t="s">
        <v>100</v>
      </c>
      <c r="C12" s="103"/>
      <c r="D12" s="46">
        <v>0.5</v>
      </c>
      <c r="E12" s="329">
        <f t="shared" si="0"/>
        <v>0</v>
      </c>
      <c r="F12" s="321" t="s">
        <v>333</v>
      </c>
    </row>
    <row r="13" spans="1:6">
      <c r="A13" s="63">
        <f>A12+1</f>
        <v>3114</v>
      </c>
      <c r="B13" s="62" t="s">
        <v>101</v>
      </c>
      <c r="C13" s="104"/>
      <c r="D13" s="46">
        <v>0.5</v>
      </c>
      <c r="E13" s="329">
        <f t="shared" si="0"/>
        <v>0</v>
      </c>
      <c r="F13" s="321" t="s">
        <v>333</v>
      </c>
    </row>
    <row r="14" spans="1:6">
      <c r="A14" s="63">
        <f>A13+1</f>
        <v>3115</v>
      </c>
      <c r="B14" s="62" t="s">
        <v>103</v>
      </c>
      <c r="C14" s="104"/>
      <c r="D14" s="46">
        <v>1</v>
      </c>
      <c r="E14" s="329">
        <f t="shared" si="0"/>
        <v>0</v>
      </c>
      <c r="F14" s="321" t="s">
        <v>333</v>
      </c>
    </row>
    <row r="15" spans="1:6">
      <c r="A15" s="63">
        <f>A14+1</f>
        <v>3116</v>
      </c>
      <c r="B15" s="62" t="s">
        <v>102</v>
      </c>
      <c r="C15" s="104"/>
      <c r="D15" s="46">
        <v>0</v>
      </c>
      <c r="E15" s="329">
        <f t="shared" si="0"/>
        <v>0</v>
      </c>
      <c r="F15" s="321" t="s">
        <v>333</v>
      </c>
    </row>
    <row r="16" spans="1:6" ht="15.75">
      <c r="A16" s="40">
        <f>A9+1</f>
        <v>312</v>
      </c>
      <c r="B16" s="41" t="s">
        <v>104</v>
      </c>
      <c r="C16" s="330">
        <f>SUM(C10:C15)</f>
        <v>0</v>
      </c>
      <c r="D16" s="42"/>
      <c r="E16" s="330">
        <f>SUM(E10:E15)</f>
        <v>0</v>
      </c>
      <c r="F16" s="321"/>
    </row>
    <row r="17" spans="1:6" ht="15.75">
      <c r="A17" s="56" t="s">
        <v>106</v>
      </c>
      <c r="B17" s="45"/>
      <c r="C17" s="331"/>
      <c r="D17" s="45"/>
      <c r="E17" s="331"/>
      <c r="F17" s="321"/>
    </row>
    <row r="18" spans="1:6" ht="30">
      <c r="A18" s="57">
        <v>321</v>
      </c>
      <c r="B18" s="58" t="s">
        <v>107</v>
      </c>
      <c r="C18" s="103"/>
      <c r="D18" s="46">
        <v>0</v>
      </c>
      <c r="E18" s="332">
        <f>C18*D18</f>
        <v>0</v>
      </c>
      <c r="F18" s="321" t="s">
        <v>334</v>
      </c>
    </row>
    <row r="19" spans="1:6" ht="15.75">
      <c r="A19" s="40">
        <v>322</v>
      </c>
      <c r="B19" s="41" t="s">
        <v>225</v>
      </c>
      <c r="C19" s="330">
        <f>C18</f>
        <v>0</v>
      </c>
      <c r="D19" s="42"/>
      <c r="E19" s="330">
        <f>E18</f>
        <v>0</v>
      </c>
      <c r="F19" s="321"/>
    </row>
    <row r="20" spans="1:6" ht="15.75">
      <c r="A20" s="56" t="s">
        <v>108</v>
      </c>
      <c r="B20" s="45"/>
      <c r="C20" s="331"/>
      <c r="D20" s="45"/>
      <c r="E20" s="331"/>
      <c r="F20" s="321"/>
    </row>
    <row r="21" spans="1:6">
      <c r="A21" s="57">
        <v>331</v>
      </c>
      <c r="B21" s="58" t="s">
        <v>109</v>
      </c>
      <c r="C21" s="103"/>
      <c r="D21" s="326">
        <v>0.5</v>
      </c>
      <c r="E21" s="329">
        <f t="shared" ref="E21:E26" si="1">C21*D21</f>
        <v>0</v>
      </c>
      <c r="F21" s="321" t="s">
        <v>335</v>
      </c>
    </row>
    <row r="22" spans="1:6" ht="30">
      <c r="A22" s="57">
        <f t="shared" ref="A22:A27" si="2">A21+1</f>
        <v>332</v>
      </c>
      <c r="B22" s="58" t="s">
        <v>111</v>
      </c>
      <c r="C22" s="103"/>
      <c r="D22" s="46">
        <v>0.5</v>
      </c>
      <c r="E22" s="329">
        <f t="shared" si="1"/>
        <v>0</v>
      </c>
      <c r="F22" s="321" t="s">
        <v>336</v>
      </c>
    </row>
    <row r="23" spans="1:6">
      <c r="A23" s="77">
        <f t="shared" si="2"/>
        <v>333</v>
      </c>
      <c r="B23" s="58" t="s">
        <v>110</v>
      </c>
      <c r="C23" s="103"/>
      <c r="D23" s="46">
        <v>1</v>
      </c>
      <c r="E23" s="329">
        <f t="shared" si="1"/>
        <v>0</v>
      </c>
      <c r="F23" s="321" t="s">
        <v>337</v>
      </c>
    </row>
    <row r="24" spans="1:6" ht="22.5" customHeight="1">
      <c r="A24" s="59">
        <f t="shared" si="2"/>
        <v>334</v>
      </c>
      <c r="B24" s="58" t="s">
        <v>157</v>
      </c>
      <c r="C24" s="103"/>
      <c r="D24" s="46">
        <v>1</v>
      </c>
      <c r="E24" s="329">
        <f t="shared" si="1"/>
        <v>0</v>
      </c>
      <c r="F24" s="321" t="s">
        <v>338</v>
      </c>
    </row>
    <row r="25" spans="1:6" ht="30">
      <c r="A25" s="57">
        <f t="shared" si="2"/>
        <v>335</v>
      </c>
      <c r="B25" s="58" t="s">
        <v>112</v>
      </c>
      <c r="C25" s="105"/>
      <c r="D25" s="46">
        <v>0</v>
      </c>
      <c r="E25" s="329">
        <f t="shared" si="1"/>
        <v>0</v>
      </c>
      <c r="F25" s="321" t="s">
        <v>339</v>
      </c>
    </row>
    <row r="26" spans="1:6" ht="30">
      <c r="A26" s="57">
        <f t="shared" si="2"/>
        <v>336</v>
      </c>
      <c r="B26" s="58" t="s">
        <v>113</v>
      </c>
      <c r="C26" s="105"/>
      <c r="D26" s="46">
        <v>1</v>
      </c>
      <c r="E26" s="329">
        <f t="shared" si="1"/>
        <v>0</v>
      </c>
      <c r="F26" s="321" t="s">
        <v>340</v>
      </c>
    </row>
    <row r="27" spans="1:6" ht="15.75">
      <c r="A27" s="40">
        <f t="shared" si="2"/>
        <v>337</v>
      </c>
      <c r="B27" s="41" t="s">
        <v>114</v>
      </c>
      <c r="C27" s="330">
        <f>SUM(C21:C26)</f>
        <v>0</v>
      </c>
      <c r="D27" s="42"/>
      <c r="E27" s="330">
        <f>SUM(E21:E26)</f>
        <v>0</v>
      </c>
      <c r="F27" s="321"/>
    </row>
    <row r="28" spans="1:6" ht="15.75">
      <c r="A28" s="56" t="s">
        <v>115</v>
      </c>
      <c r="B28" s="45"/>
      <c r="C28" s="331"/>
      <c r="D28" s="45"/>
      <c r="E28" s="331"/>
      <c r="F28" s="321"/>
    </row>
    <row r="29" spans="1:6">
      <c r="A29" s="57">
        <v>341</v>
      </c>
      <c r="B29" s="58" t="s">
        <v>117</v>
      </c>
      <c r="C29" s="103"/>
      <c r="D29" s="326">
        <v>1</v>
      </c>
      <c r="E29" s="329">
        <f>C29*D29</f>
        <v>0</v>
      </c>
      <c r="F29" s="321" t="s">
        <v>341</v>
      </c>
    </row>
    <row r="30" spans="1:6">
      <c r="A30" s="333">
        <f>A29+1</f>
        <v>342</v>
      </c>
      <c r="B30" s="58" t="s">
        <v>118</v>
      </c>
      <c r="C30" s="103"/>
      <c r="D30" s="54">
        <v>0.5</v>
      </c>
      <c r="E30" s="329">
        <f>C30*D30</f>
        <v>0</v>
      </c>
      <c r="F30" s="321" t="s">
        <v>342</v>
      </c>
    </row>
    <row r="31" spans="1:6" ht="15.75">
      <c r="A31" s="40">
        <f>A30+1</f>
        <v>343</v>
      </c>
      <c r="B31" s="41" t="s">
        <v>116</v>
      </c>
      <c r="C31" s="330">
        <f>SUM(C29:C30)</f>
        <v>0</v>
      </c>
      <c r="D31" s="42"/>
      <c r="E31" s="330">
        <f>SUM(E29:E30)</f>
        <v>0</v>
      </c>
      <c r="F31" s="321"/>
    </row>
    <row r="32" spans="1:6" ht="15.75">
      <c r="A32" s="83" t="s">
        <v>119</v>
      </c>
      <c r="B32" s="84"/>
      <c r="C32" s="334">
        <f>C16+C19+C27+C31</f>
        <v>0</v>
      </c>
      <c r="D32" s="84"/>
      <c r="E32" s="334">
        <f>E16+E19+E27+E31</f>
        <v>0</v>
      </c>
      <c r="F32" s="321"/>
    </row>
  </sheetData>
  <sheetProtection algorithmName="SHA-512" hashValue="r0tSamhKE4znJBLE57soVNqJtBD90AwPYZ+eTZJgcmaWk8c3IQsI80fckuFH0zrFq5TyikRZaZdKlJaEM4ORZg==" saltValue="U3aSQmKzJCAPiDt/Ffxsqw==" spinCount="100000" sheet="1"/>
  <pageMargins left="0.7" right="0.7" top="0.75" bottom="0.75" header="0.3" footer="0.3"/>
  <pageSetup paperSize="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3"/>
  <sheetViews>
    <sheetView zoomScaleNormal="100" workbookViewId="0"/>
  </sheetViews>
  <sheetFormatPr defaultColWidth="8.7109375" defaultRowHeight="15"/>
  <cols>
    <col min="1" max="1" width="14.5703125" style="134" customWidth="1"/>
    <col min="2" max="2" width="54.7109375" style="134" customWidth="1"/>
    <col min="3" max="3" width="16.5703125" style="134" customWidth="1"/>
    <col min="4" max="4" width="8.7109375" style="134"/>
    <col min="5" max="5" width="9.28515625" style="134" bestFit="1" customWidth="1"/>
    <col min="6" max="16384" width="8.7109375" style="134"/>
  </cols>
  <sheetData>
    <row r="1" spans="1:5" ht="23.25">
      <c r="A1" s="133" t="s">
        <v>160</v>
      </c>
    </row>
    <row r="2" spans="1:5">
      <c r="A2" s="300" t="s">
        <v>162</v>
      </c>
    </row>
    <row r="3" spans="1:5" ht="15.75">
      <c r="A3" s="302" t="s">
        <v>13</v>
      </c>
    </row>
    <row r="4" spans="1:5" ht="15.75">
      <c r="A4" s="302"/>
    </row>
    <row r="5" spans="1:5" ht="21">
      <c r="A5" s="135" t="s">
        <v>120</v>
      </c>
    </row>
    <row r="6" spans="1:5" ht="31.5">
      <c r="A6" s="55" t="s">
        <v>2</v>
      </c>
      <c r="B6" s="335" t="s">
        <v>14</v>
      </c>
      <c r="C6" s="336" t="s">
        <v>39</v>
      </c>
    </row>
    <row r="7" spans="1:5" ht="15.75">
      <c r="A7" s="56" t="s">
        <v>138</v>
      </c>
      <c r="B7" s="45"/>
      <c r="C7" s="45"/>
    </row>
    <row r="8" spans="1:5" ht="14.25" customHeight="1">
      <c r="A8" s="57">
        <v>411</v>
      </c>
      <c r="B8" s="58" t="s">
        <v>121</v>
      </c>
      <c r="C8" s="337">
        <f>'1.HQLA'!E22</f>
        <v>0</v>
      </c>
    </row>
    <row r="9" spans="1:5">
      <c r="A9" s="59">
        <f t="shared" ref="A9:A14" si="0">A8+1</f>
        <v>412</v>
      </c>
      <c r="B9" s="58" t="s">
        <v>122</v>
      </c>
      <c r="C9" s="332">
        <f>C10+C11</f>
        <v>0</v>
      </c>
    </row>
    <row r="10" spans="1:5">
      <c r="A10" s="77">
        <f t="shared" si="0"/>
        <v>413</v>
      </c>
      <c r="B10" s="58" t="s">
        <v>123</v>
      </c>
      <c r="C10" s="332">
        <f>'1.HQLA'!E30</f>
        <v>0</v>
      </c>
    </row>
    <row r="11" spans="1:5">
      <c r="A11" s="59">
        <f t="shared" si="0"/>
        <v>414</v>
      </c>
      <c r="B11" s="58" t="s">
        <v>124</v>
      </c>
      <c r="C11" s="332">
        <f>'1.HQLA'!E34</f>
        <v>0</v>
      </c>
    </row>
    <row r="12" spans="1:5">
      <c r="A12" s="59">
        <f t="shared" si="0"/>
        <v>415</v>
      </c>
      <c r="B12" s="58" t="s">
        <v>31</v>
      </c>
      <c r="C12" s="332">
        <f>'1.HQLA'!E36</f>
        <v>0</v>
      </c>
    </row>
    <row r="13" spans="1:5">
      <c r="A13" s="59">
        <f t="shared" si="0"/>
        <v>416</v>
      </c>
      <c r="B13" s="58" t="s">
        <v>30</v>
      </c>
      <c r="C13" s="332">
        <f>'1.HQLA'!E37</f>
        <v>0</v>
      </c>
    </row>
    <row r="14" spans="1:5" ht="15.75">
      <c r="A14" s="40">
        <f t="shared" si="0"/>
        <v>417</v>
      </c>
      <c r="B14" s="41" t="s">
        <v>125</v>
      </c>
      <c r="C14" s="330">
        <f>C8+C9-C12-C13</f>
        <v>0</v>
      </c>
      <c r="E14" s="338"/>
    </row>
    <row r="15" spans="1:5" ht="15.75">
      <c r="A15" s="56" t="s">
        <v>139</v>
      </c>
      <c r="B15" s="45"/>
      <c r="C15" s="331"/>
    </row>
    <row r="16" spans="1:5">
      <c r="A16" s="57">
        <v>421</v>
      </c>
      <c r="B16" s="58" t="s">
        <v>126</v>
      </c>
      <c r="C16" s="337">
        <f>'2.Outflows'!E24</f>
        <v>0</v>
      </c>
    </row>
    <row r="17" spans="1:6">
      <c r="A17" s="59">
        <f>A16+1</f>
        <v>422</v>
      </c>
      <c r="B17" s="58" t="s">
        <v>127</v>
      </c>
      <c r="C17" s="332">
        <f>'2.Outflows'!E57</f>
        <v>0</v>
      </c>
    </row>
    <row r="18" spans="1:6">
      <c r="A18" s="77">
        <f t="shared" ref="A18:A24" si="1">A17+1</f>
        <v>423</v>
      </c>
      <c r="B18" s="58" t="s">
        <v>128</v>
      </c>
      <c r="C18" s="332">
        <f>'2.Outflows'!E68</f>
        <v>0</v>
      </c>
    </row>
    <row r="19" spans="1:6">
      <c r="A19" s="59">
        <f t="shared" si="1"/>
        <v>424</v>
      </c>
      <c r="B19" s="58" t="s">
        <v>228</v>
      </c>
      <c r="C19" s="332">
        <f>'2.Outflows'!E77</f>
        <v>0</v>
      </c>
    </row>
    <row r="20" spans="1:6">
      <c r="A20" s="59">
        <f t="shared" si="1"/>
        <v>425</v>
      </c>
      <c r="B20" s="58" t="s">
        <v>229</v>
      </c>
      <c r="C20" s="332">
        <f>'2.Outflows'!E79</f>
        <v>0</v>
      </c>
    </row>
    <row r="21" spans="1:6">
      <c r="A21" s="59">
        <f t="shared" si="1"/>
        <v>426</v>
      </c>
      <c r="B21" s="58" t="s">
        <v>145</v>
      </c>
      <c r="C21" s="332">
        <f>'2.Outflows'!E81</f>
        <v>0</v>
      </c>
    </row>
    <row r="22" spans="1:6">
      <c r="A22" s="59">
        <f t="shared" si="1"/>
        <v>427</v>
      </c>
      <c r="B22" s="58" t="s">
        <v>92</v>
      </c>
      <c r="C22" s="332">
        <f>'2.Outflows'!E91</f>
        <v>0</v>
      </c>
    </row>
    <row r="23" spans="1:6">
      <c r="A23" s="59">
        <f t="shared" si="1"/>
        <v>428</v>
      </c>
      <c r="B23" s="58" t="s">
        <v>93</v>
      </c>
      <c r="C23" s="332">
        <f>'2.Outflows'!E93</f>
        <v>0</v>
      </c>
    </row>
    <row r="24" spans="1:6" ht="15.75">
      <c r="A24" s="40">
        <f t="shared" si="1"/>
        <v>429</v>
      </c>
      <c r="B24" s="41" t="s">
        <v>131</v>
      </c>
      <c r="C24" s="330">
        <f>SUM(C16:C23)</f>
        <v>0</v>
      </c>
      <c r="E24" s="338"/>
      <c r="F24" s="328"/>
    </row>
    <row r="25" spans="1:6" ht="15.75">
      <c r="A25" s="56" t="s">
        <v>140</v>
      </c>
      <c r="B25" s="45"/>
      <c r="C25" s="331"/>
    </row>
    <row r="26" spans="1:6">
      <c r="A26" s="57">
        <v>431</v>
      </c>
      <c r="B26" s="58" t="s">
        <v>129</v>
      </c>
      <c r="C26" s="337">
        <f>'3.Inflows'!E16</f>
        <v>0</v>
      </c>
    </row>
    <row r="27" spans="1:6">
      <c r="A27" s="59">
        <f>A26+1</f>
        <v>432</v>
      </c>
      <c r="B27" s="58" t="s">
        <v>230</v>
      </c>
      <c r="C27" s="332">
        <f>'3.Inflows'!E19</f>
        <v>0</v>
      </c>
    </row>
    <row r="28" spans="1:6">
      <c r="A28" s="77">
        <f>A27+1</f>
        <v>433</v>
      </c>
      <c r="B28" s="58" t="s">
        <v>130</v>
      </c>
      <c r="C28" s="332">
        <f>'3.Inflows'!E27</f>
        <v>0</v>
      </c>
    </row>
    <row r="29" spans="1:6">
      <c r="A29" s="59">
        <f>A28+1</f>
        <v>434</v>
      </c>
      <c r="B29" s="58" t="s">
        <v>12</v>
      </c>
      <c r="C29" s="332">
        <f>'3.Inflows'!E31</f>
        <v>0</v>
      </c>
    </row>
    <row r="30" spans="1:6" ht="15.75">
      <c r="A30" s="40">
        <f>A29+1</f>
        <v>435</v>
      </c>
      <c r="B30" s="41" t="s">
        <v>132</v>
      </c>
      <c r="C30" s="330">
        <f>SUM(C26:C29)</f>
        <v>0</v>
      </c>
      <c r="E30" s="328"/>
    </row>
    <row r="31" spans="1:6" ht="15.75">
      <c r="A31" s="83" t="s">
        <v>141</v>
      </c>
      <c r="B31" s="339"/>
      <c r="C31" s="340">
        <f>C24-MIN(C30,0.75*C24)</f>
        <v>0</v>
      </c>
    </row>
    <row r="32" spans="1:6" ht="15.75">
      <c r="A32" s="341"/>
      <c r="B32" s="342"/>
      <c r="C32" s="343"/>
    </row>
    <row r="33" spans="1:3" ht="18.75">
      <c r="A33" s="344" t="s">
        <v>158</v>
      </c>
      <c r="B33" s="345"/>
      <c r="C33" s="346">
        <f>IFERROR(C14/C31,0)</f>
        <v>0</v>
      </c>
    </row>
  </sheetData>
  <sheetProtection algorithmName="SHA-512" hashValue="K5YY9NC8rcFOV9z5MeC7oGPKGhUE4MIJor3r9R5s4cvcNcT8+kSZHptydyJSCBfUXgPRIc41vJYxN/stCEo6MA==" saltValue="sFk0NVNHiGotUnd9mjusUg==" spinCount="100000" sheet="1" objects="1" scenarios="1"/>
  <conditionalFormatting sqref="C33">
    <cfRule type="expression" dxfId="54" priority="1">
      <formula>$C$33&gt;1</formula>
    </cfRule>
    <cfRule type="expression" dxfId="53" priority="2">
      <formula>$C$33&lt;100</formula>
    </cfRule>
    <cfRule type="expression" dxfId="52" priority="3">
      <formula>$C$33&gt;=100</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167"/>
  <sheetViews>
    <sheetView zoomScaleNormal="100" workbookViewId="0"/>
  </sheetViews>
  <sheetFormatPr defaultColWidth="9.28515625" defaultRowHeight="15"/>
  <cols>
    <col min="1" max="1" width="13.42578125" style="300" customWidth="1"/>
    <col min="2" max="2" width="85.7109375" style="297" customWidth="1"/>
    <col min="3" max="3" width="16.28515625" style="298" customWidth="1"/>
    <col min="4" max="4" width="13" style="298" customWidth="1"/>
    <col min="5" max="5" width="13.28515625" style="298" customWidth="1"/>
    <col min="6" max="6" width="11.42578125" style="298" bestFit="1" customWidth="1"/>
    <col min="7" max="16384" width="9.28515625" style="300"/>
  </cols>
  <sheetData>
    <row r="1" spans="1:6" s="298" customFormat="1" ht="23.25">
      <c r="A1" s="133" t="s">
        <v>161</v>
      </c>
      <c r="B1" s="297"/>
    </row>
    <row r="2" spans="1:6" s="298" customFormat="1" ht="56.25">
      <c r="A2" s="299" t="s">
        <v>180</v>
      </c>
      <c r="B2" s="297"/>
      <c r="C2" s="128" t="s">
        <v>175</v>
      </c>
      <c r="D2" s="132" t="s">
        <v>177</v>
      </c>
    </row>
    <row r="3" spans="1:6" s="298" customFormat="1">
      <c r="A3" s="300" t="s">
        <v>231</v>
      </c>
      <c r="B3" s="297"/>
    </row>
    <row r="4" spans="1:6" s="298" customFormat="1">
      <c r="A4" s="300" t="s">
        <v>135</v>
      </c>
      <c r="B4" s="297"/>
    </row>
    <row r="5" spans="1:6" s="298" customFormat="1" ht="15.75">
      <c r="A5" s="302" t="s">
        <v>13</v>
      </c>
      <c r="B5" s="297"/>
    </row>
    <row r="6" spans="1:6" s="298" customFormat="1" ht="21">
      <c r="A6" s="135" t="s">
        <v>0</v>
      </c>
      <c r="B6" s="297"/>
    </row>
    <row r="7" spans="1:6" s="298" customFormat="1">
      <c r="A7" s="300"/>
      <c r="B7" s="1"/>
      <c r="C7" s="303"/>
      <c r="D7" s="304"/>
      <c r="E7" s="304"/>
    </row>
    <row r="8" spans="1:6" s="298" customFormat="1" ht="63">
      <c r="A8" s="19" t="s">
        <v>2</v>
      </c>
      <c r="B8" s="20" t="s">
        <v>14</v>
      </c>
      <c r="C8" s="19" t="s">
        <v>179</v>
      </c>
      <c r="D8" s="19" t="s">
        <v>3</v>
      </c>
      <c r="E8" s="19" t="s">
        <v>21</v>
      </c>
      <c r="F8" s="19" t="s">
        <v>227</v>
      </c>
    </row>
    <row r="9" spans="1:6" s="298" customFormat="1" ht="15.75">
      <c r="A9" s="2" t="s">
        <v>1</v>
      </c>
      <c r="B9" s="21"/>
      <c r="C9" s="14"/>
      <c r="D9" s="14"/>
      <c r="E9" s="14"/>
      <c r="F9" s="16"/>
    </row>
    <row r="10" spans="1:6" s="298" customFormat="1">
      <c r="A10" s="22">
        <v>111</v>
      </c>
      <c r="B10" s="23" t="s">
        <v>159</v>
      </c>
      <c r="C10" s="4">
        <v>0</v>
      </c>
      <c r="D10" s="11">
        <v>1</v>
      </c>
      <c r="E10" s="140">
        <f>C10*D10</f>
        <v>0</v>
      </c>
      <c r="F10" s="305">
        <v>6.17</v>
      </c>
    </row>
    <row r="11" spans="1:6" s="298" customFormat="1">
      <c r="A11" s="22">
        <v>112</v>
      </c>
      <c r="B11" s="23" t="s">
        <v>3372</v>
      </c>
      <c r="C11" s="106">
        <v>0</v>
      </c>
      <c r="D11" s="11">
        <v>1</v>
      </c>
      <c r="E11" s="141">
        <f>C11*D11</f>
        <v>0</v>
      </c>
      <c r="F11" s="305">
        <v>6.17</v>
      </c>
    </row>
    <row r="12" spans="1:6" s="298" customFormat="1">
      <c r="A12" s="24">
        <v>113</v>
      </c>
      <c r="B12" s="25" t="s">
        <v>142</v>
      </c>
      <c r="C12" s="106">
        <v>0</v>
      </c>
      <c r="D12" s="11">
        <v>1</v>
      </c>
      <c r="E12" s="141">
        <f>C12*D12</f>
        <v>0</v>
      </c>
      <c r="F12" s="305">
        <v>6.17</v>
      </c>
    </row>
    <row r="13" spans="1:6" s="298" customFormat="1">
      <c r="A13" s="24">
        <v>114</v>
      </c>
      <c r="B13" s="25" t="s">
        <v>143</v>
      </c>
      <c r="C13" s="106">
        <v>0</v>
      </c>
      <c r="D13" s="11">
        <v>1</v>
      </c>
      <c r="E13" s="141">
        <f>C13*D13</f>
        <v>0</v>
      </c>
      <c r="F13" s="305">
        <v>6.17</v>
      </c>
    </row>
    <row r="14" spans="1:6" s="298" customFormat="1">
      <c r="A14" s="24">
        <v>115</v>
      </c>
      <c r="B14" s="26" t="s">
        <v>172</v>
      </c>
      <c r="C14" s="277"/>
      <c r="D14" s="11"/>
      <c r="E14" s="278"/>
      <c r="F14" s="305">
        <v>6.17</v>
      </c>
    </row>
    <row r="15" spans="1:6" s="298" customFormat="1">
      <c r="A15" s="27">
        <v>1151</v>
      </c>
      <c r="B15" s="28" t="s">
        <v>22</v>
      </c>
      <c r="C15" s="5">
        <v>0</v>
      </c>
      <c r="D15" s="11">
        <v>1</v>
      </c>
      <c r="E15" s="140">
        <f>C15*D15</f>
        <v>0</v>
      </c>
      <c r="F15" s="305">
        <v>6.17</v>
      </c>
    </row>
    <row r="16" spans="1:6" s="298" customFormat="1">
      <c r="A16" s="27">
        <v>1152</v>
      </c>
      <c r="B16" s="28" t="s">
        <v>15</v>
      </c>
      <c r="C16" s="5">
        <v>0</v>
      </c>
      <c r="D16" s="11">
        <v>1</v>
      </c>
      <c r="E16" s="140">
        <f>C16*D16</f>
        <v>0</v>
      </c>
      <c r="F16" s="305">
        <v>6.17</v>
      </c>
    </row>
    <row r="17" spans="1:6" s="298" customFormat="1">
      <c r="A17" s="27">
        <v>1153</v>
      </c>
      <c r="B17" s="28" t="s">
        <v>16</v>
      </c>
      <c r="C17" s="5">
        <v>0</v>
      </c>
      <c r="D17" s="11">
        <v>1</v>
      </c>
      <c r="E17" s="140">
        <f>C17*D17</f>
        <v>0</v>
      </c>
      <c r="F17" s="305">
        <v>6.17</v>
      </c>
    </row>
    <row r="18" spans="1:6" s="298" customFormat="1">
      <c r="A18" s="27">
        <v>1154</v>
      </c>
      <c r="B18" s="28" t="s">
        <v>17</v>
      </c>
      <c r="C18" s="5">
        <v>0</v>
      </c>
      <c r="D18" s="11">
        <v>1</v>
      </c>
      <c r="E18" s="140">
        <f>C18*D18</f>
        <v>0</v>
      </c>
      <c r="F18" s="305">
        <v>6.17</v>
      </c>
    </row>
    <row r="19" spans="1:6" s="298" customFormat="1" ht="30" customHeight="1">
      <c r="A19" s="24">
        <v>116</v>
      </c>
      <c r="B19" s="29" t="s">
        <v>176</v>
      </c>
      <c r="C19" s="277"/>
      <c r="D19" s="12"/>
      <c r="E19" s="278"/>
      <c r="F19" s="305">
        <v>6.17</v>
      </c>
    </row>
    <row r="20" spans="1:6" s="298" customFormat="1" ht="42" customHeight="1">
      <c r="A20" s="30">
        <v>1161</v>
      </c>
      <c r="B20" s="31" t="s">
        <v>18</v>
      </c>
      <c r="C20" s="5">
        <v>0</v>
      </c>
      <c r="D20" s="11">
        <v>1</v>
      </c>
      <c r="E20" s="140">
        <f>C20*D20</f>
        <v>0</v>
      </c>
      <c r="F20" s="305">
        <v>6.17</v>
      </c>
    </row>
    <row r="21" spans="1:6" s="298" customFormat="1" ht="45">
      <c r="A21" s="30">
        <v>1162</v>
      </c>
      <c r="B21" s="31" t="s">
        <v>19</v>
      </c>
      <c r="C21" s="5">
        <v>0</v>
      </c>
      <c r="D21" s="11">
        <v>1</v>
      </c>
      <c r="E21" s="140">
        <f>C21*D21</f>
        <v>0</v>
      </c>
      <c r="F21" s="305">
        <v>6.17</v>
      </c>
    </row>
    <row r="22" spans="1:6" s="298" customFormat="1">
      <c r="A22" s="32">
        <v>117</v>
      </c>
      <c r="B22" s="33" t="s">
        <v>4</v>
      </c>
      <c r="C22" s="18">
        <f>SUM(C10:C13)+SUM(C15:C18)+SUM(C20:C21)</f>
        <v>0</v>
      </c>
      <c r="D22" s="13"/>
      <c r="E22" s="108">
        <f>SUM(E10:E13)+SUM(E15:E18)+SUM(E20:E21)</f>
        <v>0</v>
      </c>
      <c r="F22" s="305"/>
    </row>
    <row r="23" spans="1:6" s="298" customFormat="1" ht="15.75">
      <c r="A23" s="3" t="s">
        <v>5</v>
      </c>
      <c r="B23" s="21"/>
      <c r="C23" s="114"/>
      <c r="D23" s="14"/>
      <c r="E23" s="97"/>
      <c r="F23" s="305"/>
    </row>
    <row r="24" spans="1:6" s="298" customFormat="1">
      <c r="A24" s="306">
        <v>121</v>
      </c>
      <c r="B24" s="307" t="s">
        <v>23</v>
      </c>
      <c r="C24" s="119"/>
      <c r="D24" s="120"/>
      <c r="E24" s="142"/>
      <c r="F24" s="305">
        <v>6.21</v>
      </c>
    </row>
    <row r="25" spans="1:6" s="298" customFormat="1">
      <c r="A25" s="308">
        <v>1211</v>
      </c>
      <c r="B25" s="309" t="s">
        <v>24</v>
      </c>
      <c r="C25" s="5">
        <v>0</v>
      </c>
      <c r="D25" s="122">
        <v>0.85</v>
      </c>
      <c r="E25" s="140">
        <f>C25*D25</f>
        <v>0</v>
      </c>
      <c r="F25" s="305">
        <v>6.21</v>
      </c>
    </row>
    <row r="26" spans="1:6" s="298" customFormat="1">
      <c r="A26" s="308">
        <f>A25+1</f>
        <v>1212</v>
      </c>
      <c r="B26" s="309" t="s">
        <v>11</v>
      </c>
      <c r="C26" s="5">
        <v>0</v>
      </c>
      <c r="D26" s="122">
        <v>0.85</v>
      </c>
      <c r="E26" s="140">
        <f>C26*D26</f>
        <v>0</v>
      </c>
      <c r="F26" s="305">
        <v>6.21</v>
      </c>
    </row>
    <row r="27" spans="1:6" s="298" customFormat="1">
      <c r="A27" s="308">
        <f>A26+1</f>
        <v>1213</v>
      </c>
      <c r="B27" s="309" t="s">
        <v>25</v>
      </c>
      <c r="C27" s="5">
        <v>0</v>
      </c>
      <c r="D27" s="122">
        <v>0.85</v>
      </c>
      <c r="E27" s="140">
        <f>C27*D27</f>
        <v>0</v>
      </c>
      <c r="F27" s="305">
        <v>6.21</v>
      </c>
    </row>
    <row r="28" spans="1:6" s="298" customFormat="1">
      <c r="A28" s="308">
        <f>A27+1</f>
        <v>1214</v>
      </c>
      <c r="B28" s="309" t="s">
        <v>26</v>
      </c>
      <c r="C28" s="5">
        <v>0</v>
      </c>
      <c r="D28" s="122">
        <v>0.85</v>
      </c>
      <c r="E28" s="140">
        <f>C28*D28</f>
        <v>0</v>
      </c>
      <c r="F28" s="305">
        <v>6.21</v>
      </c>
    </row>
    <row r="29" spans="1:6" s="298" customFormat="1">
      <c r="A29" s="306">
        <f>A24+1</f>
        <v>122</v>
      </c>
      <c r="B29" s="310" t="s">
        <v>27</v>
      </c>
      <c r="C29" s="5">
        <v>0</v>
      </c>
      <c r="D29" s="122">
        <v>0.85</v>
      </c>
      <c r="E29" s="140">
        <f>C29*D29</f>
        <v>0</v>
      </c>
      <c r="F29" s="305">
        <v>6.21</v>
      </c>
    </row>
    <row r="30" spans="1:6" s="298" customFormat="1">
      <c r="A30" s="37">
        <f>A29+1</f>
        <v>123</v>
      </c>
      <c r="B30" s="33" t="s">
        <v>6</v>
      </c>
      <c r="C30" s="18">
        <f>SUM(C25:C29)</f>
        <v>0</v>
      </c>
      <c r="D30" s="13"/>
      <c r="E30" s="108">
        <f>SUM(E25:E29)</f>
        <v>0</v>
      </c>
      <c r="F30" s="305"/>
    </row>
    <row r="31" spans="1:6" ht="15.75">
      <c r="A31" s="3" t="s">
        <v>7</v>
      </c>
      <c r="B31" s="21"/>
      <c r="C31" s="114"/>
      <c r="D31" s="14"/>
      <c r="E31" s="123"/>
      <c r="F31" s="305"/>
    </row>
    <row r="32" spans="1:6">
      <c r="A32" s="311">
        <v>131</v>
      </c>
      <c r="B32" s="307" t="s">
        <v>28</v>
      </c>
      <c r="C32" s="6">
        <v>0</v>
      </c>
      <c r="D32" s="124">
        <v>0.5</v>
      </c>
      <c r="E32" s="143">
        <f>C32*D32</f>
        <v>0</v>
      </c>
      <c r="F32" s="305">
        <v>6.23</v>
      </c>
    </row>
    <row r="33" spans="1:10">
      <c r="A33" s="306">
        <f>A32+1</f>
        <v>132</v>
      </c>
      <c r="B33" s="310" t="s">
        <v>8</v>
      </c>
      <c r="C33" s="5">
        <v>0</v>
      </c>
      <c r="D33" s="125">
        <v>0.5</v>
      </c>
      <c r="E33" s="140">
        <f>C33*D33</f>
        <v>0</v>
      </c>
      <c r="F33" s="305">
        <v>6.23</v>
      </c>
    </row>
    <row r="34" spans="1:10">
      <c r="A34" s="37">
        <f>A33+1</f>
        <v>133</v>
      </c>
      <c r="B34" s="33" t="s">
        <v>29</v>
      </c>
      <c r="C34" s="18">
        <f>SUM(C32:C33)</f>
        <v>0</v>
      </c>
      <c r="D34" s="13"/>
      <c r="E34" s="108">
        <f>SUM(E32:E33)</f>
        <v>0</v>
      </c>
      <c r="F34" s="305"/>
    </row>
    <row r="35" spans="1:10" ht="15.75">
      <c r="A35" s="3" t="s">
        <v>133</v>
      </c>
      <c r="B35" s="21"/>
      <c r="C35" s="114"/>
      <c r="D35" s="17"/>
      <c r="E35" s="126"/>
      <c r="F35" s="305"/>
      <c r="I35" s="347"/>
    </row>
    <row r="36" spans="1:10">
      <c r="A36" s="38">
        <v>141</v>
      </c>
      <c r="B36" s="424" t="s">
        <v>31</v>
      </c>
      <c r="C36" s="424"/>
      <c r="D36" s="424"/>
      <c r="E36" s="140">
        <f>MAX(E34-15/85*(E22+E30),E34-15/60*E22,0)</f>
        <v>0</v>
      </c>
      <c r="F36" s="305">
        <v>6.14</v>
      </c>
      <c r="J36" s="347"/>
    </row>
    <row r="37" spans="1:10">
      <c r="A37" s="39">
        <f>A36+1</f>
        <v>142</v>
      </c>
      <c r="B37" s="425" t="s">
        <v>30</v>
      </c>
      <c r="C37" s="425"/>
      <c r="D37" s="425"/>
      <c r="E37" s="140">
        <f>MAX((E30+E34-E36)-2/3*E22,0)</f>
        <v>0</v>
      </c>
      <c r="F37" s="305">
        <v>6.14</v>
      </c>
    </row>
    <row r="38" spans="1:10" ht="15.75">
      <c r="A38" s="40">
        <f>A37+1</f>
        <v>143</v>
      </c>
      <c r="B38" s="41" t="s">
        <v>134</v>
      </c>
      <c r="C38" s="42"/>
      <c r="D38" s="42"/>
      <c r="E38" s="10">
        <f>E22+E30+E34-E36-E37</f>
        <v>0</v>
      </c>
      <c r="F38" s="305"/>
    </row>
    <row r="39" spans="1:10">
      <c r="A39" s="312"/>
      <c r="B39" s="313"/>
      <c r="C39" s="314"/>
      <c r="D39" s="313"/>
      <c r="E39" s="313"/>
    </row>
    <row r="40" spans="1:10">
      <c r="A40" s="298"/>
    </row>
    <row r="41" spans="1:10">
      <c r="A41" s="298"/>
    </row>
    <row r="42" spans="1:10">
      <c r="A42" s="298"/>
    </row>
    <row r="43" spans="1:10">
      <c r="A43" s="298"/>
    </row>
    <row r="44" spans="1:10">
      <c r="A44" s="298"/>
    </row>
    <row r="45" spans="1:10">
      <c r="A45" s="298"/>
    </row>
    <row r="46" spans="1:10">
      <c r="A46" s="298"/>
    </row>
    <row r="47" spans="1:10">
      <c r="A47" s="298"/>
    </row>
    <row r="48" spans="1:10" s="297" customFormat="1">
      <c r="A48" s="298"/>
      <c r="C48" s="298"/>
      <c r="D48" s="298"/>
      <c r="E48" s="298"/>
      <c r="F48" s="298"/>
    </row>
    <row r="49" spans="1:6" s="297" customFormat="1">
      <c r="A49" s="298"/>
      <c r="C49" s="298"/>
      <c r="D49" s="298"/>
      <c r="E49" s="298"/>
      <c r="F49" s="298"/>
    </row>
    <row r="50" spans="1:6" s="297" customFormat="1">
      <c r="A50" s="298"/>
      <c r="C50" s="298"/>
      <c r="D50" s="298"/>
      <c r="E50" s="298"/>
      <c r="F50" s="298"/>
    </row>
    <row r="51" spans="1:6" s="297" customFormat="1">
      <c r="A51" s="298"/>
      <c r="C51" s="298"/>
      <c r="D51" s="298"/>
      <c r="E51" s="298"/>
      <c r="F51" s="298"/>
    </row>
    <row r="52" spans="1:6" s="297" customFormat="1">
      <c r="A52" s="298"/>
      <c r="C52" s="298"/>
      <c r="D52" s="298"/>
      <c r="E52" s="298"/>
      <c r="F52" s="298"/>
    </row>
    <row r="53" spans="1:6" s="297" customFormat="1">
      <c r="A53" s="298"/>
      <c r="C53" s="298"/>
      <c r="D53" s="298"/>
      <c r="E53" s="298"/>
      <c r="F53" s="298"/>
    </row>
    <row r="54" spans="1:6" s="297" customFormat="1">
      <c r="A54" s="298"/>
      <c r="C54" s="298"/>
      <c r="D54" s="298"/>
      <c r="E54" s="298"/>
      <c r="F54" s="298"/>
    </row>
    <row r="55" spans="1:6" s="297" customFormat="1">
      <c r="A55" s="298"/>
      <c r="C55" s="298"/>
      <c r="D55" s="298"/>
      <c r="E55" s="298"/>
      <c r="F55" s="298"/>
    </row>
    <row r="56" spans="1:6" s="297" customFormat="1">
      <c r="A56" s="298"/>
      <c r="C56" s="298"/>
      <c r="D56" s="298"/>
      <c r="E56" s="298"/>
      <c r="F56" s="298"/>
    </row>
    <row r="57" spans="1:6" s="297" customFormat="1">
      <c r="A57" s="298"/>
      <c r="C57" s="298"/>
      <c r="D57" s="298"/>
      <c r="E57" s="298"/>
      <c r="F57" s="298"/>
    </row>
    <row r="58" spans="1:6" s="297" customFormat="1">
      <c r="A58" s="298"/>
      <c r="C58" s="298"/>
      <c r="D58" s="298"/>
      <c r="E58" s="298"/>
      <c r="F58" s="298"/>
    </row>
    <row r="59" spans="1:6" s="297" customFormat="1">
      <c r="A59" s="298"/>
      <c r="C59" s="298"/>
      <c r="D59" s="298"/>
      <c r="E59" s="298"/>
      <c r="F59" s="298"/>
    </row>
    <row r="60" spans="1:6" s="297" customFormat="1">
      <c r="A60" s="298"/>
      <c r="C60" s="298"/>
      <c r="D60" s="298"/>
      <c r="E60" s="298"/>
      <c r="F60" s="298"/>
    </row>
    <row r="61" spans="1:6" s="297" customFormat="1">
      <c r="A61" s="298"/>
      <c r="C61" s="298"/>
      <c r="D61" s="298"/>
      <c r="E61" s="298"/>
      <c r="F61" s="298"/>
    </row>
    <row r="62" spans="1:6" s="297" customFormat="1">
      <c r="A62" s="298"/>
      <c r="C62" s="298"/>
      <c r="D62" s="298"/>
      <c r="E62" s="298"/>
      <c r="F62" s="298"/>
    </row>
    <row r="63" spans="1:6" s="297" customFormat="1">
      <c r="A63" s="298"/>
      <c r="C63" s="298"/>
      <c r="D63" s="298"/>
      <c r="E63" s="298"/>
      <c r="F63" s="298"/>
    </row>
    <row r="64" spans="1:6" s="297" customFormat="1">
      <c r="A64" s="298"/>
      <c r="C64" s="298"/>
      <c r="D64" s="298"/>
      <c r="E64" s="298"/>
      <c r="F64" s="298"/>
    </row>
    <row r="65" spans="1:6" s="297" customFormat="1">
      <c r="A65" s="298"/>
      <c r="C65" s="298"/>
      <c r="D65" s="298"/>
      <c r="E65" s="298"/>
      <c r="F65" s="298"/>
    </row>
    <row r="66" spans="1:6" s="297" customFormat="1">
      <c r="A66" s="298"/>
      <c r="C66" s="298"/>
      <c r="D66" s="298"/>
      <c r="E66" s="298"/>
      <c r="F66" s="298"/>
    </row>
    <row r="67" spans="1:6" s="297" customFormat="1">
      <c r="A67" s="298"/>
      <c r="C67" s="298"/>
      <c r="D67" s="298"/>
      <c r="E67" s="298"/>
      <c r="F67" s="298"/>
    </row>
    <row r="68" spans="1:6" s="297" customFormat="1">
      <c r="A68" s="298"/>
      <c r="C68" s="298"/>
      <c r="D68" s="298"/>
      <c r="E68" s="298"/>
      <c r="F68" s="298"/>
    </row>
    <row r="69" spans="1:6" s="297" customFormat="1">
      <c r="A69" s="298"/>
      <c r="C69" s="298"/>
      <c r="D69" s="298"/>
      <c r="E69" s="298"/>
      <c r="F69" s="298"/>
    </row>
    <row r="70" spans="1:6" s="297" customFormat="1">
      <c r="A70" s="298"/>
      <c r="C70" s="298"/>
      <c r="D70" s="298"/>
      <c r="E70" s="298"/>
      <c r="F70" s="298"/>
    </row>
    <row r="71" spans="1:6" s="297" customFormat="1">
      <c r="A71" s="298"/>
      <c r="C71" s="298"/>
      <c r="D71" s="298"/>
      <c r="E71" s="298"/>
      <c r="F71" s="298"/>
    </row>
    <row r="72" spans="1:6" s="297" customFormat="1">
      <c r="A72" s="298"/>
      <c r="C72" s="298"/>
      <c r="D72" s="298"/>
      <c r="E72" s="298"/>
      <c r="F72" s="298"/>
    </row>
    <row r="73" spans="1:6" s="297" customFormat="1">
      <c r="A73" s="298"/>
      <c r="C73" s="298"/>
      <c r="D73" s="298"/>
      <c r="E73" s="298"/>
      <c r="F73" s="298"/>
    </row>
    <row r="74" spans="1:6" s="297" customFormat="1">
      <c r="A74" s="298"/>
      <c r="C74" s="298"/>
      <c r="D74" s="298"/>
      <c r="E74" s="298"/>
      <c r="F74" s="298"/>
    </row>
    <row r="75" spans="1:6" s="297" customFormat="1">
      <c r="A75" s="298"/>
      <c r="C75" s="298"/>
      <c r="D75" s="298"/>
      <c r="E75" s="298"/>
      <c r="F75" s="298"/>
    </row>
    <row r="76" spans="1:6" s="297" customFormat="1">
      <c r="A76" s="298"/>
      <c r="C76" s="298"/>
      <c r="D76" s="298"/>
      <c r="E76" s="298"/>
      <c r="F76" s="298"/>
    </row>
    <row r="77" spans="1:6" s="297" customFormat="1">
      <c r="A77" s="298"/>
      <c r="C77" s="298"/>
      <c r="D77" s="298"/>
      <c r="E77" s="298"/>
      <c r="F77" s="298"/>
    </row>
    <row r="78" spans="1:6" s="297" customFormat="1">
      <c r="A78" s="298"/>
      <c r="C78" s="298"/>
      <c r="D78" s="298"/>
      <c r="E78" s="298"/>
      <c r="F78" s="298"/>
    </row>
    <row r="79" spans="1:6" s="297" customFormat="1">
      <c r="A79" s="298"/>
      <c r="C79" s="298"/>
      <c r="D79" s="298"/>
      <c r="E79" s="298"/>
      <c r="F79" s="298"/>
    </row>
    <row r="80" spans="1:6" s="297" customFormat="1">
      <c r="A80" s="298"/>
      <c r="C80" s="298"/>
      <c r="D80" s="298"/>
      <c r="E80" s="298"/>
      <c r="F80" s="298"/>
    </row>
    <row r="81" spans="1:6" s="297" customFormat="1">
      <c r="A81" s="298"/>
      <c r="C81" s="298"/>
      <c r="D81" s="298"/>
      <c r="E81" s="298"/>
      <c r="F81" s="298"/>
    </row>
    <row r="82" spans="1:6" s="297" customFormat="1">
      <c r="A82" s="298"/>
      <c r="C82" s="298"/>
      <c r="D82" s="298"/>
      <c r="E82" s="298"/>
      <c r="F82" s="298"/>
    </row>
    <row r="83" spans="1:6" s="297" customFormat="1">
      <c r="A83" s="298"/>
      <c r="C83" s="298"/>
      <c r="D83" s="298"/>
      <c r="E83" s="298"/>
      <c r="F83" s="298"/>
    </row>
    <row r="84" spans="1:6" s="297" customFormat="1">
      <c r="A84" s="298"/>
      <c r="C84" s="298"/>
      <c r="D84" s="298"/>
      <c r="E84" s="298"/>
      <c r="F84" s="298"/>
    </row>
    <row r="85" spans="1:6" s="297" customFormat="1">
      <c r="A85" s="298"/>
      <c r="C85" s="298"/>
      <c r="D85" s="298"/>
      <c r="E85" s="298"/>
      <c r="F85" s="298"/>
    </row>
    <row r="86" spans="1:6" s="297" customFormat="1">
      <c r="A86" s="298"/>
      <c r="C86" s="298"/>
      <c r="D86" s="298"/>
      <c r="E86" s="298"/>
      <c r="F86" s="298"/>
    </row>
    <row r="87" spans="1:6" s="297" customFormat="1">
      <c r="A87" s="298"/>
      <c r="C87" s="298"/>
      <c r="D87" s="298"/>
      <c r="E87" s="298"/>
      <c r="F87" s="298"/>
    </row>
    <row r="88" spans="1:6" s="297" customFormat="1">
      <c r="A88" s="298"/>
      <c r="C88" s="298"/>
      <c r="D88" s="298"/>
      <c r="E88" s="298"/>
      <c r="F88" s="298"/>
    </row>
    <row r="89" spans="1:6" s="297" customFormat="1">
      <c r="A89" s="298"/>
      <c r="C89" s="298"/>
      <c r="D89" s="298"/>
      <c r="E89" s="298"/>
      <c r="F89" s="298"/>
    </row>
    <row r="90" spans="1:6" s="297" customFormat="1">
      <c r="A90" s="298"/>
      <c r="C90" s="298"/>
      <c r="D90" s="298"/>
      <c r="E90" s="298"/>
      <c r="F90" s="298"/>
    </row>
    <row r="91" spans="1:6" s="297" customFormat="1">
      <c r="A91" s="298"/>
      <c r="C91" s="298"/>
      <c r="D91" s="298"/>
      <c r="E91" s="298"/>
      <c r="F91" s="298"/>
    </row>
    <row r="92" spans="1:6" s="297" customFormat="1">
      <c r="A92" s="298"/>
      <c r="C92" s="298"/>
      <c r="D92" s="298"/>
      <c r="E92" s="298"/>
      <c r="F92" s="298"/>
    </row>
    <row r="93" spans="1:6" s="297" customFormat="1">
      <c r="A93" s="298"/>
      <c r="C93" s="298"/>
      <c r="D93" s="298"/>
      <c r="E93" s="298"/>
      <c r="F93" s="298"/>
    </row>
    <row r="94" spans="1:6" s="297" customFormat="1">
      <c r="A94" s="298"/>
      <c r="C94" s="298"/>
      <c r="D94" s="298"/>
      <c r="E94" s="298"/>
      <c r="F94" s="298"/>
    </row>
    <row r="95" spans="1:6" s="297" customFormat="1">
      <c r="A95" s="298"/>
      <c r="C95" s="298"/>
      <c r="D95" s="298"/>
      <c r="E95" s="298"/>
      <c r="F95" s="298"/>
    </row>
    <row r="96" spans="1:6" s="297" customFormat="1">
      <c r="A96" s="298"/>
      <c r="C96" s="298"/>
      <c r="D96" s="298"/>
      <c r="E96" s="298"/>
      <c r="F96" s="298"/>
    </row>
    <row r="97" spans="1:6" s="297" customFormat="1">
      <c r="A97" s="298"/>
      <c r="C97" s="298"/>
      <c r="D97" s="298"/>
      <c r="E97" s="298"/>
      <c r="F97" s="298"/>
    </row>
    <row r="98" spans="1:6" s="297" customFormat="1">
      <c r="A98" s="298"/>
      <c r="C98" s="298"/>
      <c r="D98" s="298"/>
      <c r="E98" s="298"/>
      <c r="F98" s="298"/>
    </row>
    <row r="99" spans="1:6" s="297" customFormat="1">
      <c r="A99" s="298"/>
      <c r="C99" s="298"/>
      <c r="D99" s="298"/>
      <c r="E99" s="298"/>
      <c r="F99" s="298"/>
    </row>
    <row r="100" spans="1:6" s="297" customFormat="1">
      <c r="A100" s="298"/>
      <c r="C100" s="298"/>
      <c r="D100" s="298"/>
      <c r="E100" s="298"/>
      <c r="F100" s="298"/>
    </row>
    <row r="101" spans="1:6" s="297" customFormat="1">
      <c r="A101" s="298"/>
      <c r="C101" s="298"/>
      <c r="D101" s="298"/>
      <c r="E101" s="298"/>
      <c r="F101" s="298"/>
    </row>
    <row r="102" spans="1:6" s="297" customFormat="1">
      <c r="A102" s="298"/>
      <c r="C102" s="298"/>
      <c r="D102" s="298"/>
      <c r="E102" s="298"/>
      <c r="F102" s="298"/>
    </row>
    <row r="103" spans="1:6" s="297" customFormat="1">
      <c r="A103" s="298"/>
      <c r="C103" s="298"/>
      <c r="D103" s="298"/>
      <c r="E103" s="298"/>
      <c r="F103" s="298"/>
    </row>
    <row r="104" spans="1:6" s="297" customFormat="1">
      <c r="A104" s="298"/>
      <c r="C104" s="298"/>
      <c r="D104" s="298"/>
      <c r="E104" s="298"/>
      <c r="F104" s="298"/>
    </row>
    <row r="105" spans="1:6" s="297" customFormat="1">
      <c r="A105" s="298"/>
      <c r="C105" s="298"/>
      <c r="D105" s="298"/>
      <c r="E105" s="298"/>
      <c r="F105" s="298"/>
    </row>
    <row r="106" spans="1:6" s="297" customFormat="1">
      <c r="A106" s="298"/>
      <c r="C106" s="298"/>
      <c r="D106" s="298"/>
      <c r="E106" s="298"/>
      <c r="F106" s="298"/>
    </row>
    <row r="107" spans="1:6" s="297" customFormat="1">
      <c r="A107" s="298"/>
      <c r="C107" s="298"/>
      <c r="D107" s="298"/>
      <c r="E107" s="298"/>
      <c r="F107" s="298"/>
    </row>
    <row r="108" spans="1:6" s="297" customFormat="1">
      <c r="A108" s="298"/>
      <c r="C108" s="298"/>
      <c r="D108" s="298"/>
      <c r="E108" s="298"/>
      <c r="F108" s="298"/>
    </row>
    <row r="109" spans="1:6" s="297" customFormat="1">
      <c r="A109" s="298"/>
      <c r="C109" s="298"/>
      <c r="D109" s="298"/>
      <c r="E109" s="298"/>
      <c r="F109" s="298"/>
    </row>
    <row r="110" spans="1:6" s="297" customFormat="1">
      <c r="A110" s="298"/>
      <c r="C110" s="298"/>
      <c r="D110" s="298"/>
      <c r="E110" s="298"/>
      <c r="F110" s="298"/>
    </row>
    <row r="111" spans="1:6" s="297" customFormat="1">
      <c r="A111" s="298"/>
      <c r="C111" s="298"/>
      <c r="D111" s="298"/>
      <c r="E111" s="298"/>
      <c r="F111" s="298"/>
    </row>
    <row r="112" spans="1:6" s="297" customFormat="1">
      <c r="A112" s="298"/>
      <c r="C112" s="298"/>
      <c r="D112" s="298"/>
      <c r="E112" s="298"/>
      <c r="F112" s="298"/>
    </row>
    <row r="113" spans="1:6" s="297" customFormat="1">
      <c r="A113" s="298"/>
      <c r="C113" s="298"/>
      <c r="D113" s="298"/>
      <c r="E113" s="298"/>
      <c r="F113" s="298"/>
    </row>
    <row r="114" spans="1:6" s="297" customFormat="1">
      <c r="A114" s="298"/>
      <c r="C114" s="298"/>
      <c r="D114" s="298"/>
      <c r="E114" s="298"/>
      <c r="F114" s="298"/>
    </row>
    <row r="115" spans="1:6" s="297" customFormat="1">
      <c r="A115" s="298"/>
      <c r="C115" s="298"/>
      <c r="D115" s="298"/>
      <c r="E115" s="298"/>
      <c r="F115" s="298"/>
    </row>
    <row r="116" spans="1:6" s="297" customFormat="1">
      <c r="A116" s="298"/>
      <c r="C116" s="298"/>
      <c r="D116" s="298"/>
      <c r="E116" s="298"/>
      <c r="F116" s="298"/>
    </row>
    <row r="117" spans="1:6" s="297" customFormat="1">
      <c r="A117" s="298"/>
      <c r="C117" s="298"/>
      <c r="D117" s="298"/>
      <c r="E117" s="298"/>
      <c r="F117" s="298"/>
    </row>
    <row r="118" spans="1:6" s="297" customFormat="1">
      <c r="A118" s="298"/>
      <c r="C118" s="298"/>
      <c r="D118" s="298"/>
      <c r="E118" s="298"/>
      <c r="F118" s="298"/>
    </row>
    <row r="119" spans="1:6" s="297" customFormat="1">
      <c r="A119" s="298"/>
      <c r="C119" s="298"/>
      <c r="D119" s="298"/>
      <c r="E119" s="298"/>
      <c r="F119" s="298"/>
    </row>
    <row r="120" spans="1:6" s="297" customFormat="1">
      <c r="A120" s="298"/>
      <c r="C120" s="298"/>
      <c r="D120" s="298"/>
      <c r="E120" s="298"/>
      <c r="F120" s="298"/>
    </row>
    <row r="121" spans="1:6" s="297" customFormat="1">
      <c r="A121" s="298"/>
      <c r="C121" s="298"/>
      <c r="D121" s="298"/>
      <c r="E121" s="298"/>
      <c r="F121" s="298"/>
    </row>
    <row r="122" spans="1:6" s="297" customFormat="1">
      <c r="A122" s="298"/>
      <c r="C122" s="298"/>
      <c r="D122" s="298"/>
      <c r="E122" s="298"/>
      <c r="F122" s="298"/>
    </row>
    <row r="123" spans="1:6" s="297" customFormat="1">
      <c r="A123" s="298"/>
      <c r="C123" s="298"/>
      <c r="D123" s="298"/>
      <c r="E123" s="298"/>
      <c r="F123" s="298"/>
    </row>
    <row r="124" spans="1:6" s="297" customFormat="1">
      <c r="A124" s="298"/>
      <c r="C124" s="298"/>
      <c r="D124" s="298"/>
      <c r="E124" s="298"/>
      <c r="F124" s="298"/>
    </row>
    <row r="125" spans="1:6" s="297" customFormat="1">
      <c r="A125" s="298"/>
      <c r="C125" s="298"/>
      <c r="D125" s="298"/>
      <c r="E125" s="298"/>
      <c r="F125" s="298"/>
    </row>
    <row r="126" spans="1:6" s="297" customFormat="1">
      <c r="A126" s="298"/>
      <c r="C126" s="298"/>
      <c r="D126" s="298"/>
      <c r="E126" s="298"/>
      <c r="F126" s="298"/>
    </row>
    <row r="127" spans="1:6" s="297" customFormat="1">
      <c r="A127" s="298"/>
      <c r="C127" s="298"/>
      <c r="D127" s="298"/>
      <c r="E127" s="298"/>
      <c r="F127" s="298"/>
    </row>
    <row r="128" spans="1:6" s="297" customFormat="1">
      <c r="A128" s="298"/>
      <c r="C128" s="298"/>
      <c r="D128" s="298"/>
      <c r="E128" s="298"/>
      <c r="F128" s="298"/>
    </row>
    <row r="129" spans="1:6" s="297" customFormat="1">
      <c r="A129" s="298"/>
      <c r="C129" s="298"/>
      <c r="D129" s="298"/>
      <c r="E129" s="298"/>
      <c r="F129" s="298"/>
    </row>
    <row r="130" spans="1:6" s="297" customFormat="1">
      <c r="A130" s="298"/>
      <c r="C130" s="298"/>
      <c r="D130" s="298"/>
      <c r="E130" s="298"/>
      <c r="F130" s="298"/>
    </row>
    <row r="131" spans="1:6" s="297" customFormat="1">
      <c r="A131" s="298"/>
      <c r="C131" s="298"/>
      <c r="D131" s="298"/>
      <c r="E131" s="298"/>
      <c r="F131" s="298"/>
    </row>
    <row r="132" spans="1:6" s="297" customFormat="1">
      <c r="A132" s="298"/>
      <c r="C132" s="298"/>
      <c r="D132" s="298"/>
      <c r="E132" s="298"/>
      <c r="F132" s="298"/>
    </row>
    <row r="133" spans="1:6" s="297" customFormat="1">
      <c r="A133" s="298"/>
      <c r="C133" s="298"/>
      <c r="D133" s="298"/>
      <c r="E133" s="298"/>
      <c r="F133" s="298"/>
    </row>
    <row r="134" spans="1:6" s="297" customFormat="1">
      <c r="A134" s="298"/>
      <c r="C134" s="298"/>
      <c r="D134" s="298"/>
      <c r="E134" s="298"/>
      <c r="F134" s="298"/>
    </row>
    <row r="135" spans="1:6" s="297" customFormat="1">
      <c r="A135" s="298"/>
      <c r="C135" s="298"/>
      <c r="D135" s="298"/>
      <c r="E135" s="298"/>
      <c r="F135" s="298"/>
    </row>
    <row r="136" spans="1:6" s="297" customFormat="1">
      <c r="A136" s="298"/>
      <c r="C136" s="298"/>
      <c r="D136" s="298"/>
      <c r="E136" s="298"/>
      <c r="F136" s="298"/>
    </row>
    <row r="137" spans="1:6" s="297" customFormat="1">
      <c r="A137" s="298"/>
      <c r="C137" s="298"/>
      <c r="D137" s="298"/>
      <c r="E137" s="298"/>
      <c r="F137" s="298"/>
    </row>
    <row r="138" spans="1:6" s="297" customFormat="1">
      <c r="A138" s="298"/>
      <c r="C138" s="298"/>
      <c r="D138" s="298"/>
      <c r="E138" s="298"/>
      <c r="F138" s="298"/>
    </row>
    <row r="139" spans="1:6" s="297" customFormat="1">
      <c r="A139" s="298"/>
      <c r="C139" s="298"/>
      <c r="D139" s="298"/>
      <c r="E139" s="298"/>
      <c r="F139" s="298"/>
    </row>
    <row r="140" spans="1:6" s="297" customFormat="1">
      <c r="A140" s="298"/>
      <c r="C140" s="298"/>
      <c r="D140" s="298"/>
      <c r="E140" s="298"/>
      <c r="F140" s="298"/>
    </row>
    <row r="141" spans="1:6" s="297" customFormat="1">
      <c r="A141" s="298"/>
      <c r="C141" s="298"/>
      <c r="D141" s="298"/>
      <c r="E141" s="298"/>
      <c r="F141" s="298"/>
    </row>
    <row r="142" spans="1:6" s="297" customFormat="1">
      <c r="A142" s="298"/>
      <c r="C142" s="298"/>
      <c r="D142" s="298"/>
      <c r="E142" s="298"/>
      <c r="F142" s="298"/>
    </row>
    <row r="143" spans="1:6" s="297" customFormat="1">
      <c r="A143" s="298"/>
      <c r="C143" s="298"/>
      <c r="D143" s="298"/>
      <c r="E143" s="298"/>
      <c r="F143" s="298"/>
    </row>
    <row r="144" spans="1:6" s="297" customFormat="1">
      <c r="A144" s="298"/>
      <c r="C144" s="298"/>
      <c r="D144" s="298"/>
      <c r="E144" s="298"/>
      <c r="F144" s="298"/>
    </row>
    <row r="145" spans="1:6" s="297" customFormat="1">
      <c r="A145" s="298"/>
      <c r="C145" s="298"/>
      <c r="D145" s="298"/>
      <c r="E145" s="298"/>
      <c r="F145" s="298"/>
    </row>
    <row r="146" spans="1:6" s="297" customFormat="1">
      <c r="A146" s="298"/>
      <c r="C146" s="298"/>
      <c r="D146" s="298"/>
      <c r="E146" s="298"/>
      <c r="F146" s="298"/>
    </row>
    <row r="147" spans="1:6" s="297" customFormat="1">
      <c r="A147" s="298"/>
      <c r="C147" s="298"/>
      <c r="D147" s="298"/>
      <c r="E147" s="298"/>
      <c r="F147" s="298"/>
    </row>
    <row r="148" spans="1:6" s="297" customFormat="1">
      <c r="A148" s="298"/>
      <c r="C148" s="298"/>
      <c r="D148" s="298"/>
      <c r="E148" s="298"/>
      <c r="F148" s="298"/>
    </row>
    <row r="149" spans="1:6" s="297" customFormat="1">
      <c r="A149" s="298"/>
      <c r="C149" s="298"/>
      <c r="D149" s="298"/>
      <c r="E149" s="298"/>
      <c r="F149" s="298"/>
    </row>
    <row r="150" spans="1:6" s="297" customFormat="1">
      <c r="A150" s="298"/>
      <c r="C150" s="298"/>
      <c r="D150" s="298"/>
      <c r="E150" s="298"/>
      <c r="F150" s="298"/>
    </row>
    <row r="151" spans="1:6" s="297" customFormat="1">
      <c r="A151" s="298"/>
      <c r="C151" s="298"/>
      <c r="D151" s="298"/>
      <c r="E151" s="298"/>
      <c r="F151" s="298"/>
    </row>
    <row r="152" spans="1:6" s="297" customFormat="1">
      <c r="A152" s="298"/>
      <c r="C152" s="298"/>
      <c r="D152" s="298"/>
      <c r="E152" s="298"/>
      <c r="F152" s="298"/>
    </row>
    <row r="153" spans="1:6" s="297" customFormat="1">
      <c r="A153" s="298"/>
      <c r="C153" s="298"/>
      <c r="D153" s="298"/>
      <c r="E153" s="298"/>
      <c r="F153" s="298"/>
    </row>
    <row r="154" spans="1:6" s="297" customFormat="1">
      <c r="A154" s="298"/>
      <c r="C154" s="298"/>
      <c r="D154" s="298"/>
      <c r="E154" s="298"/>
      <c r="F154" s="298"/>
    </row>
    <row r="155" spans="1:6" s="297" customFormat="1">
      <c r="A155" s="298"/>
      <c r="C155" s="298"/>
      <c r="D155" s="298"/>
      <c r="E155" s="298"/>
      <c r="F155" s="298"/>
    </row>
    <row r="156" spans="1:6" s="297" customFormat="1">
      <c r="A156" s="298"/>
      <c r="C156" s="298"/>
      <c r="D156" s="298"/>
      <c r="E156" s="298"/>
      <c r="F156" s="298"/>
    </row>
    <row r="157" spans="1:6" s="297" customFormat="1">
      <c r="A157" s="298"/>
      <c r="C157" s="298"/>
      <c r="D157" s="298"/>
      <c r="E157" s="298"/>
      <c r="F157" s="298"/>
    </row>
    <row r="158" spans="1:6" s="297" customFormat="1">
      <c r="A158" s="298"/>
      <c r="C158" s="298"/>
      <c r="D158" s="298"/>
      <c r="E158" s="298"/>
      <c r="F158" s="298"/>
    </row>
    <row r="159" spans="1:6" s="297" customFormat="1">
      <c r="A159" s="298"/>
      <c r="C159" s="298"/>
      <c r="D159" s="298"/>
      <c r="E159" s="298"/>
      <c r="F159" s="298"/>
    </row>
    <row r="160" spans="1:6" s="297" customFormat="1">
      <c r="A160" s="298"/>
      <c r="C160" s="298"/>
      <c r="D160" s="298"/>
      <c r="E160" s="298"/>
      <c r="F160" s="298"/>
    </row>
    <row r="161" spans="1:6" s="297" customFormat="1">
      <c r="A161" s="298"/>
      <c r="C161" s="298"/>
      <c r="D161" s="298"/>
      <c r="E161" s="298"/>
      <c r="F161" s="298"/>
    </row>
    <row r="162" spans="1:6" s="297" customFormat="1">
      <c r="A162" s="298"/>
      <c r="C162" s="298"/>
      <c r="D162" s="298"/>
      <c r="E162" s="298"/>
      <c r="F162" s="298"/>
    </row>
    <row r="163" spans="1:6" s="297" customFormat="1">
      <c r="A163" s="298"/>
      <c r="C163" s="298"/>
      <c r="D163" s="298"/>
      <c r="E163" s="298"/>
      <c r="F163" s="298"/>
    </row>
    <row r="164" spans="1:6" s="297" customFormat="1">
      <c r="A164" s="298"/>
      <c r="C164" s="298"/>
      <c r="D164" s="298"/>
      <c r="E164" s="298"/>
      <c r="F164" s="298"/>
    </row>
    <row r="165" spans="1:6" s="297" customFormat="1">
      <c r="A165" s="298"/>
      <c r="C165" s="298"/>
      <c r="D165" s="298"/>
      <c r="E165" s="298"/>
      <c r="F165" s="298"/>
    </row>
    <row r="166" spans="1:6" s="297" customFormat="1">
      <c r="A166" s="298"/>
      <c r="C166" s="298"/>
      <c r="D166" s="298"/>
      <c r="E166" s="298"/>
      <c r="F166" s="298"/>
    </row>
    <row r="167" spans="1:6" s="297" customFormat="1">
      <c r="A167" s="298"/>
      <c r="C167" s="298"/>
      <c r="D167" s="298"/>
      <c r="E167" s="298"/>
      <c r="F167" s="298"/>
    </row>
  </sheetData>
  <sheetProtection algorithmName="SHA-512" hashValue="vZrxGDjSi7jN5zlJVUu9RKKXywIDtBXkKx2xMom/5cXDVCbtnVe4CgSwyOTIJ+ZUtS9/ojqBuOtVp3i6tCWXYA==" saltValue="4Jc1dV51q+cwyT0O2JmYQQ==" spinCount="100000" sheet="1"/>
  <mergeCells count="2">
    <mergeCell ref="B36:D36"/>
    <mergeCell ref="B37:D3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94"/>
  <sheetViews>
    <sheetView workbookViewId="0"/>
  </sheetViews>
  <sheetFormatPr defaultColWidth="8.7109375" defaultRowHeight="15"/>
  <cols>
    <col min="1" max="1" width="11.42578125" style="134" customWidth="1"/>
    <col min="2" max="2" width="62.28515625" style="134" customWidth="1"/>
    <col min="3" max="3" width="14.7109375" style="134" customWidth="1"/>
    <col min="4" max="4" width="14.42578125" style="134" customWidth="1"/>
    <col min="5" max="5" width="12.28515625" style="134" customWidth="1"/>
    <col min="6" max="6" width="11.5703125" style="134" customWidth="1"/>
    <col min="7" max="7" width="12.5703125" style="134" customWidth="1"/>
    <col min="8" max="16384" width="8.7109375" style="134"/>
  </cols>
  <sheetData>
    <row r="1" spans="1:6" ht="23.25">
      <c r="A1" s="133" t="s">
        <v>160</v>
      </c>
    </row>
    <row r="2" spans="1:6" ht="57">
      <c r="A2" s="133" t="s">
        <v>180</v>
      </c>
      <c r="C2" s="128" t="s">
        <v>175</v>
      </c>
      <c r="D2" s="132" t="s">
        <v>177</v>
      </c>
    </row>
    <row r="3" spans="1:6">
      <c r="A3" s="300" t="s">
        <v>169</v>
      </c>
    </row>
    <row r="4" spans="1:6">
      <c r="A4" s="300" t="s">
        <v>135</v>
      </c>
    </row>
    <row r="5" spans="1:6" ht="15.75">
      <c r="A5" s="302" t="s">
        <v>13</v>
      </c>
    </row>
    <row r="6" spans="1:6" ht="21">
      <c r="A6" s="135" t="s">
        <v>32</v>
      </c>
    </row>
    <row r="7" spans="1:6" ht="79.900000000000006" customHeight="1">
      <c r="A7" s="55" t="s">
        <v>2</v>
      </c>
      <c r="B7" s="101" t="s">
        <v>14</v>
      </c>
      <c r="C7" s="336" t="s">
        <v>178</v>
      </c>
      <c r="D7" s="336" t="s">
        <v>35</v>
      </c>
      <c r="E7" s="336" t="s">
        <v>40</v>
      </c>
      <c r="F7" s="102" t="s">
        <v>173</v>
      </c>
    </row>
    <row r="8" spans="1:6" ht="15.75">
      <c r="A8" s="56" t="s">
        <v>33</v>
      </c>
      <c r="B8" s="348"/>
      <c r="C8" s="45"/>
      <c r="D8" s="45"/>
      <c r="E8" s="45"/>
      <c r="F8" s="349"/>
    </row>
    <row r="9" spans="1:6" ht="29.25" customHeight="1">
      <c r="A9" s="57">
        <v>211</v>
      </c>
      <c r="B9" s="350" t="s">
        <v>41</v>
      </c>
      <c r="C9" s="194">
        <v>0</v>
      </c>
      <c r="D9" s="216">
        <v>0</v>
      </c>
      <c r="E9" s="351">
        <f>C9*D9</f>
        <v>0</v>
      </c>
      <c r="F9" s="352">
        <v>7.17</v>
      </c>
    </row>
    <row r="10" spans="1:6" ht="15.75">
      <c r="A10" s="59">
        <v>212</v>
      </c>
      <c r="B10" s="353" t="s">
        <v>34</v>
      </c>
      <c r="C10" s="117"/>
      <c r="D10" s="354" t="s">
        <v>9</v>
      </c>
      <c r="E10" s="355"/>
      <c r="F10" s="352"/>
    </row>
    <row r="11" spans="1:6">
      <c r="A11" s="61">
        <v>2121</v>
      </c>
      <c r="B11" s="356" t="s">
        <v>146</v>
      </c>
      <c r="C11" s="92">
        <v>0</v>
      </c>
      <c r="D11" s="46">
        <v>0.05</v>
      </c>
      <c r="E11" s="351">
        <f t="shared" ref="E11:E16" si="0">C11*D11</f>
        <v>0</v>
      </c>
      <c r="F11" s="352">
        <v>7.6</v>
      </c>
    </row>
    <row r="12" spans="1:6">
      <c r="A12" s="61">
        <f>A11+1</f>
        <v>2122</v>
      </c>
      <c r="B12" s="356" t="s">
        <v>152</v>
      </c>
      <c r="C12" s="92">
        <v>0</v>
      </c>
      <c r="D12" s="46">
        <v>0.05</v>
      </c>
      <c r="E12" s="351">
        <f t="shared" si="0"/>
        <v>0</v>
      </c>
      <c r="F12" s="352">
        <v>7.6</v>
      </c>
    </row>
    <row r="13" spans="1:6">
      <c r="A13" s="61">
        <f>A12+1</f>
        <v>2123</v>
      </c>
      <c r="B13" s="356" t="s">
        <v>147</v>
      </c>
      <c r="C13" s="92">
        <v>0</v>
      </c>
      <c r="D13" s="46">
        <v>0.05</v>
      </c>
      <c r="E13" s="351">
        <f t="shared" si="0"/>
        <v>0</v>
      </c>
      <c r="F13" s="352">
        <v>7.6</v>
      </c>
    </row>
    <row r="14" spans="1:6">
      <c r="A14" s="61">
        <f>A13+1</f>
        <v>2124</v>
      </c>
      <c r="B14" s="356" t="s">
        <v>153</v>
      </c>
      <c r="C14" s="92">
        <v>0</v>
      </c>
      <c r="D14" s="46">
        <v>0.05</v>
      </c>
      <c r="E14" s="351">
        <f t="shared" si="0"/>
        <v>0</v>
      </c>
      <c r="F14" s="352">
        <v>7.6</v>
      </c>
    </row>
    <row r="15" spans="1:6">
      <c r="A15" s="61">
        <f>A14+1</f>
        <v>2125</v>
      </c>
      <c r="B15" s="356" t="s">
        <v>148</v>
      </c>
      <c r="C15" s="92">
        <v>0</v>
      </c>
      <c r="D15" s="46">
        <v>0.05</v>
      </c>
      <c r="E15" s="351">
        <f t="shared" si="0"/>
        <v>0</v>
      </c>
      <c r="F15" s="352">
        <v>7.6</v>
      </c>
    </row>
    <row r="16" spans="1:6">
      <c r="A16" s="61">
        <f>A15+1</f>
        <v>2126</v>
      </c>
      <c r="B16" s="356" t="s">
        <v>154</v>
      </c>
      <c r="C16" s="92">
        <v>0</v>
      </c>
      <c r="D16" s="46">
        <v>0.05</v>
      </c>
      <c r="E16" s="351">
        <f t="shared" si="0"/>
        <v>0</v>
      </c>
      <c r="F16" s="352">
        <v>7.6</v>
      </c>
    </row>
    <row r="17" spans="1:6" ht="15.75">
      <c r="A17" s="59">
        <f>A10+1</f>
        <v>213</v>
      </c>
      <c r="B17" s="353" t="s">
        <v>36</v>
      </c>
      <c r="C17" s="117"/>
      <c r="D17" s="46"/>
      <c r="E17" s="355"/>
      <c r="F17" s="352"/>
    </row>
    <row r="18" spans="1:6">
      <c r="A18" s="63">
        <v>2131</v>
      </c>
      <c r="B18" s="356" t="s">
        <v>149</v>
      </c>
      <c r="C18" s="144">
        <v>0</v>
      </c>
      <c r="D18" s="46">
        <v>0.1</v>
      </c>
      <c r="E18" s="355">
        <f t="shared" ref="E18:E23" si="1">C18*D18</f>
        <v>0</v>
      </c>
      <c r="F18" s="352">
        <v>7.6</v>
      </c>
    </row>
    <row r="19" spans="1:6">
      <c r="A19" s="63">
        <f>A18+1</f>
        <v>2132</v>
      </c>
      <c r="B19" s="356" t="s">
        <v>37</v>
      </c>
      <c r="C19" s="144">
        <v>0</v>
      </c>
      <c r="D19" s="46">
        <v>0.1</v>
      </c>
      <c r="E19" s="355">
        <f t="shared" si="1"/>
        <v>0</v>
      </c>
      <c r="F19" s="352">
        <v>7.6</v>
      </c>
    </row>
    <row r="20" spans="1:6">
      <c r="A20" s="63">
        <f>A19+1</f>
        <v>2133</v>
      </c>
      <c r="B20" s="356" t="s">
        <v>150</v>
      </c>
      <c r="C20" s="144">
        <v>0</v>
      </c>
      <c r="D20" s="46">
        <v>0.1</v>
      </c>
      <c r="E20" s="355">
        <f t="shared" si="1"/>
        <v>0</v>
      </c>
      <c r="F20" s="352">
        <v>7.6</v>
      </c>
    </row>
    <row r="21" spans="1:6">
      <c r="A21" s="63">
        <f>A20+1</f>
        <v>2134</v>
      </c>
      <c r="B21" s="356" t="s">
        <v>151</v>
      </c>
      <c r="C21" s="144">
        <v>0</v>
      </c>
      <c r="D21" s="46">
        <v>0.1</v>
      </c>
      <c r="E21" s="355">
        <f t="shared" si="1"/>
        <v>0</v>
      </c>
      <c r="F21" s="352">
        <v>7.6</v>
      </c>
    </row>
    <row r="22" spans="1:6">
      <c r="A22" s="63">
        <f>A21+1</f>
        <v>2135</v>
      </c>
      <c r="B22" s="356" t="s">
        <v>155</v>
      </c>
      <c r="C22" s="144">
        <v>0</v>
      </c>
      <c r="D22" s="46">
        <v>0.1</v>
      </c>
      <c r="E22" s="355">
        <f t="shared" si="1"/>
        <v>0</v>
      </c>
      <c r="F22" s="352">
        <v>7.6</v>
      </c>
    </row>
    <row r="23" spans="1:6">
      <c r="A23" s="63">
        <f>A22+1</f>
        <v>2136</v>
      </c>
      <c r="B23" s="357" t="s">
        <v>156</v>
      </c>
      <c r="C23" s="145">
        <v>0</v>
      </c>
      <c r="D23" s="47">
        <v>0.1</v>
      </c>
      <c r="E23" s="358">
        <f t="shared" si="1"/>
        <v>0</v>
      </c>
      <c r="F23" s="352">
        <v>7.6</v>
      </c>
    </row>
    <row r="24" spans="1:6" ht="15.75">
      <c r="A24" s="40">
        <f>A17+1</f>
        <v>214</v>
      </c>
      <c r="B24" s="359" t="s">
        <v>38</v>
      </c>
      <c r="C24" s="85">
        <f>SUM(C9:C23)</f>
        <v>0</v>
      </c>
      <c r="D24" s="42"/>
      <c r="E24" s="330">
        <f>SUM(E9:E23)</f>
        <v>0</v>
      </c>
      <c r="F24" s="352"/>
    </row>
    <row r="25" spans="1:6" ht="15.75">
      <c r="A25" s="56" t="s">
        <v>63</v>
      </c>
      <c r="B25" s="348"/>
      <c r="C25" s="320"/>
      <c r="D25" s="45"/>
      <c r="E25" s="331"/>
      <c r="F25" s="352"/>
    </row>
    <row r="26" spans="1:6" ht="15.75">
      <c r="A26" s="65" t="s">
        <v>53</v>
      </c>
      <c r="B26" s="360" t="s">
        <v>42</v>
      </c>
      <c r="C26" s="116"/>
      <c r="D26" s="48"/>
      <c r="E26" s="361"/>
      <c r="F26" s="352"/>
    </row>
    <row r="27" spans="1:6" ht="15.75">
      <c r="A27" s="59">
        <v>221</v>
      </c>
      <c r="B27" s="362" t="s">
        <v>43</v>
      </c>
      <c r="C27" s="117"/>
      <c r="D27" s="46"/>
      <c r="E27" s="355"/>
      <c r="F27" s="352"/>
    </row>
    <row r="28" spans="1:6">
      <c r="A28" s="63">
        <v>2211</v>
      </c>
      <c r="B28" s="356" t="s">
        <v>146</v>
      </c>
      <c r="C28" s="92">
        <v>0</v>
      </c>
      <c r="D28" s="46">
        <v>0.05</v>
      </c>
      <c r="E28" s="351">
        <f t="shared" ref="E28:E33" si="2">C28*D28</f>
        <v>0</v>
      </c>
      <c r="F28" s="352">
        <v>7.23</v>
      </c>
    </row>
    <row r="29" spans="1:6">
      <c r="A29" s="63">
        <f>A28+1</f>
        <v>2212</v>
      </c>
      <c r="B29" s="356" t="s">
        <v>152</v>
      </c>
      <c r="C29" s="92">
        <v>0</v>
      </c>
      <c r="D29" s="46">
        <v>0.05</v>
      </c>
      <c r="E29" s="351">
        <f t="shared" si="2"/>
        <v>0</v>
      </c>
      <c r="F29" s="352">
        <v>7.23</v>
      </c>
    </row>
    <row r="30" spans="1:6">
      <c r="A30" s="63">
        <f>A29+1</f>
        <v>2213</v>
      </c>
      <c r="B30" s="356" t="s">
        <v>147</v>
      </c>
      <c r="C30" s="92">
        <v>0</v>
      </c>
      <c r="D30" s="46">
        <v>0.05</v>
      </c>
      <c r="E30" s="351">
        <f t="shared" si="2"/>
        <v>0</v>
      </c>
      <c r="F30" s="352">
        <v>7.23</v>
      </c>
    </row>
    <row r="31" spans="1:6">
      <c r="A31" s="63">
        <f>A30+1</f>
        <v>2214</v>
      </c>
      <c r="B31" s="356" t="s">
        <v>153</v>
      </c>
      <c r="C31" s="92">
        <v>0</v>
      </c>
      <c r="D31" s="46">
        <v>0.05</v>
      </c>
      <c r="E31" s="351">
        <f t="shared" si="2"/>
        <v>0</v>
      </c>
      <c r="F31" s="352">
        <v>7.23</v>
      </c>
    </row>
    <row r="32" spans="1:6">
      <c r="A32" s="63">
        <f>A31+1</f>
        <v>2215</v>
      </c>
      <c r="B32" s="356" t="s">
        <v>148</v>
      </c>
      <c r="C32" s="92">
        <v>0</v>
      </c>
      <c r="D32" s="46">
        <v>0.05</v>
      </c>
      <c r="E32" s="351">
        <f t="shared" si="2"/>
        <v>0</v>
      </c>
      <c r="F32" s="352">
        <v>7.23</v>
      </c>
    </row>
    <row r="33" spans="1:6">
      <c r="A33" s="63">
        <f>A32+1</f>
        <v>2216</v>
      </c>
      <c r="B33" s="356" t="s">
        <v>154</v>
      </c>
      <c r="C33" s="92">
        <v>0</v>
      </c>
      <c r="D33" s="46">
        <v>0.05</v>
      </c>
      <c r="E33" s="351">
        <f t="shared" si="2"/>
        <v>0</v>
      </c>
      <c r="F33" s="352">
        <v>7.23</v>
      </c>
    </row>
    <row r="34" spans="1:6" ht="15.75">
      <c r="A34" s="59">
        <f>A27+1</f>
        <v>222</v>
      </c>
      <c r="B34" s="362" t="s">
        <v>44</v>
      </c>
      <c r="C34" s="117"/>
      <c r="D34" s="46"/>
      <c r="E34" s="355"/>
      <c r="F34" s="352"/>
    </row>
    <row r="35" spans="1:6">
      <c r="A35" s="63">
        <v>2221</v>
      </c>
      <c r="B35" s="356" t="s">
        <v>149</v>
      </c>
      <c r="C35" s="92">
        <v>0</v>
      </c>
      <c r="D35" s="46">
        <v>0.1</v>
      </c>
      <c r="E35" s="351">
        <f t="shared" ref="E35:E48" si="3">C35*D35</f>
        <v>0</v>
      </c>
      <c r="F35" s="352">
        <v>7.23</v>
      </c>
    </row>
    <row r="36" spans="1:6">
      <c r="A36" s="63">
        <f>A35+1</f>
        <v>2222</v>
      </c>
      <c r="B36" s="356" t="s">
        <v>37</v>
      </c>
      <c r="C36" s="92">
        <v>0</v>
      </c>
      <c r="D36" s="46">
        <v>0.1</v>
      </c>
      <c r="E36" s="351">
        <f t="shared" si="3"/>
        <v>0</v>
      </c>
      <c r="F36" s="352">
        <v>7.23</v>
      </c>
    </row>
    <row r="37" spans="1:6">
      <c r="A37" s="63">
        <f>A36+1</f>
        <v>2223</v>
      </c>
      <c r="B37" s="356" t="s">
        <v>150</v>
      </c>
      <c r="C37" s="92">
        <v>0</v>
      </c>
      <c r="D37" s="46">
        <v>0.1</v>
      </c>
      <c r="E37" s="351">
        <f t="shared" si="3"/>
        <v>0</v>
      </c>
      <c r="F37" s="352">
        <v>7.23</v>
      </c>
    </row>
    <row r="38" spans="1:6">
      <c r="A38" s="63">
        <f>A37+1</f>
        <v>2224</v>
      </c>
      <c r="B38" s="356" t="s">
        <v>151</v>
      </c>
      <c r="C38" s="92">
        <v>0</v>
      </c>
      <c r="D38" s="46">
        <v>0.1</v>
      </c>
      <c r="E38" s="351">
        <f t="shared" si="3"/>
        <v>0</v>
      </c>
      <c r="F38" s="352">
        <v>7.23</v>
      </c>
    </row>
    <row r="39" spans="1:6">
      <c r="A39" s="63">
        <f>A38+1</f>
        <v>2225</v>
      </c>
      <c r="B39" s="356" t="s">
        <v>155</v>
      </c>
      <c r="C39" s="92">
        <v>0</v>
      </c>
      <c r="D39" s="46">
        <v>0.1</v>
      </c>
      <c r="E39" s="351">
        <f t="shared" si="3"/>
        <v>0</v>
      </c>
      <c r="F39" s="352">
        <v>7.23</v>
      </c>
    </row>
    <row r="40" spans="1:6">
      <c r="A40" s="63">
        <f>A39+1</f>
        <v>2226</v>
      </c>
      <c r="B40" s="356" t="s">
        <v>156</v>
      </c>
      <c r="C40" s="92">
        <v>0</v>
      </c>
      <c r="D40" s="46">
        <v>0.1</v>
      </c>
      <c r="E40" s="351">
        <f t="shared" si="3"/>
        <v>0</v>
      </c>
      <c r="F40" s="352">
        <v>7.23</v>
      </c>
    </row>
    <row r="41" spans="1:6" ht="15.75">
      <c r="A41" s="59">
        <f>A34+1</f>
        <v>223</v>
      </c>
      <c r="B41" s="362" t="s">
        <v>10</v>
      </c>
      <c r="C41" s="92">
        <v>0</v>
      </c>
      <c r="D41" s="46">
        <v>0</v>
      </c>
      <c r="E41" s="351">
        <f t="shared" si="3"/>
        <v>0</v>
      </c>
      <c r="F41" s="321" t="s">
        <v>2126</v>
      </c>
    </row>
    <row r="42" spans="1:6" ht="31.5">
      <c r="A42" s="57">
        <f>A41+1</f>
        <v>224</v>
      </c>
      <c r="B42" s="363" t="s">
        <v>45</v>
      </c>
      <c r="C42" s="117"/>
      <c r="D42" s="46"/>
      <c r="E42" s="355"/>
      <c r="F42" s="352"/>
    </row>
    <row r="43" spans="1:6">
      <c r="A43" s="63">
        <v>2241</v>
      </c>
      <c r="B43" s="364" t="s">
        <v>47</v>
      </c>
      <c r="C43" s="92">
        <v>0</v>
      </c>
      <c r="D43" s="46">
        <v>0.25</v>
      </c>
      <c r="E43" s="351">
        <f t="shared" si="3"/>
        <v>0</v>
      </c>
      <c r="F43" s="352">
        <v>7.25</v>
      </c>
    </row>
    <row r="44" spans="1:6">
      <c r="A44" s="63">
        <f>A43+1</f>
        <v>2242</v>
      </c>
      <c r="B44" s="364" t="s">
        <v>46</v>
      </c>
      <c r="C44" s="92">
        <v>0</v>
      </c>
      <c r="D44" s="46">
        <v>0.05</v>
      </c>
      <c r="E44" s="351">
        <f t="shared" si="3"/>
        <v>0</v>
      </c>
      <c r="F44" s="352">
        <v>7.36</v>
      </c>
    </row>
    <row r="45" spans="1:6" ht="31.5">
      <c r="A45" s="57">
        <f>A42+1</f>
        <v>225</v>
      </c>
      <c r="B45" s="363" t="s">
        <v>48</v>
      </c>
      <c r="C45" s="117"/>
      <c r="D45" s="46"/>
      <c r="E45" s="355"/>
      <c r="F45" s="352"/>
    </row>
    <row r="46" spans="1:6">
      <c r="A46" s="59">
        <v>2251</v>
      </c>
      <c r="B46" s="364" t="s">
        <v>49</v>
      </c>
      <c r="C46" s="92">
        <v>0</v>
      </c>
      <c r="D46" s="46">
        <v>0.2</v>
      </c>
      <c r="E46" s="351">
        <f t="shared" si="3"/>
        <v>0</v>
      </c>
      <c r="F46" s="352">
        <v>7.38</v>
      </c>
    </row>
    <row r="47" spans="1:6">
      <c r="A47" s="59">
        <f>A46+1</f>
        <v>2252</v>
      </c>
      <c r="B47" s="364" t="s">
        <v>50</v>
      </c>
      <c r="C47" s="92">
        <v>0</v>
      </c>
      <c r="D47" s="46">
        <v>0.4</v>
      </c>
      <c r="E47" s="351">
        <f t="shared" si="3"/>
        <v>0</v>
      </c>
      <c r="F47" s="352">
        <v>7.38</v>
      </c>
    </row>
    <row r="48" spans="1:6" ht="15.75">
      <c r="A48" s="71">
        <f>A45+1</f>
        <v>226</v>
      </c>
      <c r="B48" s="363" t="s">
        <v>51</v>
      </c>
      <c r="C48" s="146">
        <v>0</v>
      </c>
      <c r="D48" s="49">
        <v>1</v>
      </c>
      <c r="E48" s="365">
        <f t="shared" si="3"/>
        <v>0</v>
      </c>
      <c r="F48" s="352">
        <v>7.39</v>
      </c>
    </row>
    <row r="49" spans="1:6" ht="15.75">
      <c r="A49" s="73">
        <f>A48+1</f>
        <v>227</v>
      </c>
      <c r="B49" s="366" t="s">
        <v>56</v>
      </c>
      <c r="C49" s="86">
        <f>SUM(C28:C48)</f>
        <v>0</v>
      </c>
      <c r="D49" s="50"/>
      <c r="E49" s="367">
        <f>SUM(E28:E48)</f>
        <v>0</v>
      </c>
      <c r="F49" s="352"/>
    </row>
    <row r="50" spans="1:6" ht="15.75">
      <c r="A50" s="75" t="s">
        <v>54</v>
      </c>
      <c r="B50" s="368" t="s">
        <v>52</v>
      </c>
      <c r="C50" s="322"/>
      <c r="D50" s="51"/>
      <c r="E50" s="369"/>
      <c r="F50" s="352"/>
    </row>
    <row r="51" spans="1:6">
      <c r="A51" s="77">
        <f>A49+1</f>
        <v>228</v>
      </c>
      <c r="B51" s="370" t="s">
        <v>55</v>
      </c>
      <c r="C51" s="92">
        <v>0</v>
      </c>
      <c r="D51" s="46">
        <v>0</v>
      </c>
      <c r="E51" s="351">
        <f>C51*D51</f>
        <v>0</v>
      </c>
      <c r="F51" s="352">
        <v>7.51</v>
      </c>
    </row>
    <row r="52" spans="1:6">
      <c r="A52" s="77">
        <f t="shared" ref="A52:A57" si="4">A51+1</f>
        <v>229</v>
      </c>
      <c r="B52" s="370" t="s">
        <v>57</v>
      </c>
      <c r="C52" s="92">
        <v>0</v>
      </c>
      <c r="D52" s="46">
        <v>0.15</v>
      </c>
      <c r="E52" s="351">
        <f>C52*D52</f>
        <v>0</v>
      </c>
      <c r="F52" s="352">
        <v>7.51</v>
      </c>
    </row>
    <row r="53" spans="1:6" ht="30">
      <c r="A53" s="77">
        <f t="shared" si="4"/>
        <v>230</v>
      </c>
      <c r="B53" s="371" t="s">
        <v>58</v>
      </c>
      <c r="C53" s="92">
        <v>0</v>
      </c>
      <c r="D53" s="49">
        <v>0.25</v>
      </c>
      <c r="E53" s="351">
        <f>C53*D53</f>
        <v>0</v>
      </c>
      <c r="F53" s="352">
        <v>7.51</v>
      </c>
    </row>
    <row r="54" spans="1:6">
      <c r="A54" s="77">
        <f t="shared" si="4"/>
        <v>231</v>
      </c>
      <c r="B54" s="370" t="s">
        <v>59</v>
      </c>
      <c r="C54" s="92">
        <v>0</v>
      </c>
      <c r="D54" s="46">
        <v>0.5</v>
      </c>
      <c r="E54" s="351">
        <f>C54*D54</f>
        <v>0</v>
      </c>
      <c r="F54" s="352">
        <v>7.51</v>
      </c>
    </row>
    <row r="55" spans="1:6">
      <c r="A55" s="77">
        <f t="shared" si="4"/>
        <v>232</v>
      </c>
      <c r="B55" s="370" t="s">
        <v>60</v>
      </c>
      <c r="C55" s="92">
        <v>0</v>
      </c>
      <c r="D55" s="46">
        <v>1</v>
      </c>
      <c r="E55" s="351">
        <f>C55*D55</f>
        <v>0</v>
      </c>
      <c r="F55" s="352">
        <v>7.51</v>
      </c>
    </row>
    <row r="56" spans="1:6" ht="15.75">
      <c r="A56" s="73">
        <f t="shared" si="4"/>
        <v>233</v>
      </c>
      <c r="B56" s="366" t="s">
        <v>62</v>
      </c>
      <c r="C56" s="86">
        <f>SUM(C51:C55)</f>
        <v>0</v>
      </c>
      <c r="D56" s="50"/>
      <c r="E56" s="367">
        <f>SUM(E51:E55)</f>
        <v>0</v>
      </c>
      <c r="F56" s="352"/>
    </row>
    <row r="57" spans="1:6" ht="15.75">
      <c r="A57" s="40">
        <f t="shared" si="4"/>
        <v>234</v>
      </c>
      <c r="B57" s="359" t="s">
        <v>61</v>
      </c>
      <c r="C57" s="85">
        <f>C49+C56</f>
        <v>0</v>
      </c>
      <c r="D57" s="372"/>
      <c r="E57" s="330">
        <f>E49+E56</f>
        <v>0</v>
      </c>
      <c r="F57" s="352"/>
    </row>
    <row r="58" spans="1:6" ht="15.75">
      <c r="A58" s="56" t="s">
        <v>64</v>
      </c>
      <c r="B58" s="348"/>
      <c r="C58" s="320"/>
      <c r="D58" s="373"/>
      <c r="E58" s="331"/>
      <c r="F58" s="352"/>
    </row>
    <row r="59" spans="1:6">
      <c r="A59" s="77">
        <v>231</v>
      </c>
      <c r="B59" s="370" t="s">
        <v>65</v>
      </c>
      <c r="C59" s="92">
        <v>0</v>
      </c>
      <c r="D59" s="46">
        <v>1</v>
      </c>
      <c r="E59" s="351">
        <f>C59*D59</f>
        <v>0</v>
      </c>
      <c r="F59" s="352">
        <v>7.52</v>
      </c>
    </row>
    <row r="60" spans="1:6" ht="30">
      <c r="A60" s="77">
        <f>A59+1</f>
        <v>232</v>
      </c>
      <c r="B60" s="371" t="s">
        <v>66</v>
      </c>
      <c r="C60" s="92">
        <v>0</v>
      </c>
      <c r="D60" s="46">
        <v>1</v>
      </c>
      <c r="E60" s="351">
        <f t="shared" ref="E60:E67" si="5">C60*D60</f>
        <v>0</v>
      </c>
      <c r="F60" s="352">
        <v>7.56</v>
      </c>
    </row>
    <row r="61" spans="1:6" ht="45">
      <c r="A61" s="77">
        <f t="shared" ref="A61:A68" si="6">A60+1</f>
        <v>233</v>
      </c>
      <c r="B61" s="371" t="s">
        <v>67</v>
      </c>
      <c r="C61" s="92">
        <v>0</v>
      </c>
      <c r="D61" s="49">
        <v>0</v>
      </c>
      <c r="E61" s="351">
        <f t="shared" si="5"/>
        <v>0</v>
      </c>
      <c r="F61" s="323" t="s">
        <v>3357</v>
      </c>
    </row>
    <row r="62" spans="1:6" ht="45">
      <c r="A62" s="77">
        <f t="shared" si="6"/>
        <v>234</v>
      </c>
      <c r="B62" s="371" t="s">
        <v>68</v>
      </c>
      <c r="C62" s="92">
        <v>0</v>
      </c>
      <c r="D62" s="46">
        <v>0.2</v>
      </c>
      <c r="E62" s="351">
        <f t="shared" si="5"/>
        <v>0</v>
      </c>
      <c r="F62" s="352">
        <v>7.61</v>
      </c>
    </row>
    <row r="63" spans="1:6" ht="45">
      <c r="A63" s="77">
        <f t="shared" si="6"/>
        <v>235</v>
      </c>
      <c r="B63" s="371" t="s">
        <v>144</v>
      </c>
      <c r="C63" s="92">
        <v>0</v>
      </c>
      <c r="D63" s="46">
        <v>1</v>
      </c>
      <c r="E63" s="351">
        <f t="shared" si="5"/>
        <v>0</v>
      </c>
      <c r="F63" s="352">
        <v>7.64</v>
      </c>
    </row>
    <row r="64" spans="1:6" ht="45">
      <c r="A64" s="77">
        <f t="shared" si="6"/>
        <v>236</v>
      </c>
      <c r="B64" s="371" t="s">
        <v>69</v>
      </c>
      <c r="C64" s="92">
        <v>0</v>
      </c>
      <c r="D64" s="46">
        <v>1</v>
      </c>
      <c r="E64" s="351">
        <f t="shared" si="5"/>
        <v>0</v>
      </c>
      <c r="F64" s="352">
        <v>7.65</v>
      </c>
    </row>
    <row r="65" spans="1:6" ht="30">
      <c r="A65" s="77">
        <f t="shared" si="6"/>
        <v>237</v>
      </c>
      <c r="B65" s="371" t="s">
        <v>70</v>
      </c>
      <c r="C65" s="92">
        <v>0</v>
      </c>
      <c r="D65" s="46">
        <v>1</v>
      </c>
      <c r="E65" s="351">
        <f t="shared" si="5"/>
        <v>0</v>
      </c>
      <c r="F65" s="352">
        <v>7.66</v>
      </c>
    </row>
    <row r="66" spans="1:6" ht="30">
      <c r="A66" s="77">
        <f t="shared" si="6"/>
        <v>238</v>
      </c>
      <c r="B66" s="371" t="s">
        <v>71</v>
      </c>
      <c r="C66" s="92">
        <v>0</v>
      </c>
      <c r="D66" s="46">
        <v>1</v>
      </c>
      <c r="E66" s="351">
        <f t="shared" si="5"/>
        <v>0</v>
      </c>
      <c r="F66" s="352">
        <v>7.72</v>
      </c>
    </row>
    <row r="67" spans="1:6" ht="30">
      <c r="A67" s="77">
        <f t="shared" si="6"/>
        <v>239</v>
      </c>
      <c r="B67" s="371" t="s">
        <v>72</v>
      </c>
      <c r="C67" s="92">
        <v>0</v>
      </c>
      <c r="D67" s="46">
        <v>1</v>
      </c>
      <c r="E67" s="351">
        <f t="shared" si="5"/>
        <v>0</v>
      </c>
      <c r="F67" s="352">
        <v>7.73</v>
      </c>
    </row>
    <row r="68" spans="1:6" ht="15.75">
      <c r="A68" s="40">
        <f t="shared" si="6"/>
        <v>240</v>
      </c>
      <c r="B68" s="359" t="s">
        <v>74</v>
      </c>
      <c r="C68" s="85">
        <f>SUM(C59:C67)</f>
        <v>0</v>
      </c>
      <c r="D68" s="372"/>
      <c r="E68" s="330">
        <f>SUM(E59:E67)</f>
        <v>0</v>
      </c>
      <c r="F68" s="352"/>
    </row>
    <row r="69" spans="1:6" ht="15.75">
      <c r="A69" s="56" t="s">
        <v>73</v>
      </c>
      <c r="B69" s="348"/>
      <c r="C69" s="320"/>
      <c r="D69" s="373"/>
      <c r="E69" s="331"/>
      <c r="F69" s="352"/>
    </row>
    <row r="70" spans="1:6" ht="30">
      <c r="A70" s="77">
        <v>241</v>
      </c>
      <c r="B70" s="371" t="s">
        <v>75</v>
      </c>
      <c r="C70" s="92">
        <v>0</v>
      </c>
      <c r="D70" s="46">
        <v>0.05</v>
      </c>
      <c r="E70" s="351">
        <f>C70*D70</f>
        <v>0</v>
      </c>
      <c r="F70" s="321" t="s">
        <v>318</v>
      </c>
    </row>
    <row r="71" spans="1:6" ht="30">
      <c r="A71" s="77">
        <f>A70+1</f>
        <v>242</v>
      </c>
      <c r="B71" s="371" t="s">
        <v>77</v>
      </c>
      <c r="C71" s="92">
        <v>0</v>
      </c>
      <c r="D71" s="46">
        <v>0.1</v>
      </c>
      <c r="E71" s="351">
        <f t="shared" ref="E71:E76" si="7">C71*D71</f>
        <v>0</v>
      </c>
      <c r="F71" s="321" t="s">
        <v>319</v>
      </c>
    </row>
    <row r="72" spans="1:6" ht="30">
      <c r="A72" s="77">
        <f t="shared" ref="A72:A77" si="8">A71+1</f>
        <v>243</v>
      </c>
      <c r="B72" s="371" t="s">
        <v>76</v>
      </c>
      <c r="C72" s="92">
        <v>0</v>
      </c>
      <c r="D72" s="49">
        <v>0.3</v>
      </c>
      <c r="E72" s="351">
        <f t="shared" si="7"/>
        <v>0</v>
      </c>
      <c r="F72" s="321" t="s">
        <v>320</v>
      </c>
    </row>
    <row r="73" spans="1:6" ht="30">
      <c r="A73" s="77">
        <f t="shared" si="8"/>
        <v>244</v>
      </c>
      <c r="B73" s="371" t="s">
        <v>78</v>
      </c>
      <c r="C73" s="92">
        <v>0</v>
      </c>
      <c r="D73" s="46">
        <v>0.4</v>
      </c>
      <c r="E73" s="351">
        <f t="shared" si="7"/>
        <v>0</v>
      </c>
      <c r="F73" s="321" t="s">
        <v>321</v>
      </c>
    </row>
    <row r="74" spans="1:6" ht="30">
      <c r="A74" s="77">
        <f t="shared" si="8"/>
        <v>245</v>
      </c>
      <c r="B74" s="371" t="s">
        <v>79</v>
      </c>
      <c r="C74" s="92">
        <v>0</v>
      </c>
      <c r="D74" s="46">
        <v>0.4</v>
      </c>
      <c r="E74" s="351">
        <f t="shared" si="7"/>
        <v>0</v>
      </c>
      <c r="F74" s="321" t="s">
        <v>322</v>
      </c>
    </row>
    <row r="75" spans="1:6" ht="38.25" customHeight="1">
      <c r="A75" s="77">
        <f t="shared" si="8"/>
        <v>246</v>
      </c>
      <c r="B75" s="371" t="s">
        <v>80</v>
      </c>
      <c r="C75" s="92">
        <v>0</v>
      </c>
      <c r="D75" s="46">
        <v>1</v>
      </c>
      <c r="E75" s="351">
        <f t="shared" si="7"/>
        <v>0</v>
      </c>
      <c r="F75" s="321" t="s">
        <v>323</v>
      </c>
    </row>
    <row r="76" spans="1:6" ht="45">
      <c r="A76" s="80">
        <f t="shared" si="8"/>
        <v>247</v>
      </c>
      <c r="B76" s="371" t="s">
        <v>81</v>
      </c>
      <c r="C76" s="92">
        <v>0</v>
      </c>
      <c r="D76" s="46">
        <v>1</v>
      </c>
      <c r="E76" s="351">
        <f t="shared" si="7"/>
        <v>0</v>
      </c>
      <c r="F76" s="321" t="s">
        <v>324</v>
      </c>
    </row>
    <row r="77" spans="1:6" ht="15.75">
      <c r="A77" s="40">
        <f t="shared" si="8"/>
        <v>248</v>
      </c>
      <c r="B77" s="359" t="s">
        <v>222</v>
      </c>
      <c r="C77" s="85">
        <f>SUM(C70:C76)</f>
        <v>0</v>
      </c>
      <c r="D77" s="52"/>
      <c r="E77" s="330">
        <f>SUM(E70:E76)</f>
        <v>0</v>
      </c>
      <c r="F77" s="352"/>
    </row>
    <row r="78" spans="1:6" ht="15.75">
      <c r="A78" s="56" t="s">
        <v>82</v>
      </c>
      <c r="B78" s="348"/>
      <c r="C78" s="320"/>
      <c r="D78" s="53"/>
      <c r="E78" s="331"/>
      <c r="F78" s="352"/>
    </row>
    <row r="79" spans="1:6">
      <c r="A79" s="77">
        <v>251</v>
      </c>
      <c r="B79" s="371" t="s">
        <v>83</v>
      </c>
      <c r="C79" s="92">
        <v>0</v>
      </c>
      <c r="D79" s="46">
        <v>1</v>
      </c>
      <c r="E79" s="351">
        <f>C79*D79</f>
        <v>0</v>
      </c>
      <c r="F79" s="352">
        <v>7.85</v>
      </c>
    </row>
    <row r="80" spans="1:6" ht="15.75">
      <c r="A80" s="56" t="s">
        <v>84</v>
      </c>
      <c r="B80" s="348"/>
      <c r="C80" s="320"/>
      <c r="D80" s="53"/>
      <c r="E80" s="331"/>
      <c r="F80" s="352"/>
    </row>
    <row r="81" spans="1:7" ht="30">
      <c r="A81" s="77">
        <v>261</v>
      </c>
      <c r="B81" s="371" t="s">
        <v>174</v>
      </c>
      <c r="C81" s="92">
        <v>0</v>
      </c>
      <c r="D81" s="49">
        <v>0.05</v>
      </c>
      <c r="E81" s="351">
        <f>C81*D81</f>
        <v>0</v>
      </c>
      <c r="F81" s="352">
        <v>7.87</v>
      </c>
    </row>
    <row r="82" spans="1:7" ht="15.75">
      <c r="A82" s="56" t="s">
        <v>85</v>
      </c>
      <c r="B82" s="348"/>
      <c r="C82" s="320"/>
      <c r="D82" s="53"/>
      <c r="E82" s="331"/>
      <c r="F82" s="323">
        <v>7.9</v>
      </c>
    </row>
    <row r="83" spans="1:7" ht="30">
      <c r="A83" s="77">
        <v>271</v>
      </c>
      <c r="B83" s="371" t="s">
        <v>86</v>
      </c>
      <c r="C83" s="92">
        <v>0</v>
      </c>
      <c r="D83" s="54">
        <v>0.5</v>
      </c>
      <c r="E83" s="351">
        <f t="shared" ref="E83:E90" si="9">C83*D83</f>
        <v>0</v>
      </c>
      <c r="F83" s="323" t="s">
        <v>325</v>
      </c>
    </row>
    <row r="84" spans="1:7" ht="30">
      <c r="A84" s="77">
        <f>A83+1</f>
        <v>272</v>
      </c>
      <c r="B84" s="371" t="s">
        <v>87</v>
      </c>
      <c r="C84" s="92">
        <v>0</v>
      </c>
      <c r="D84" s="54">
        <v>0.5</v>
      </c>
      <c r="E84" s="351">
        <f t="shared" si="9"/>
        <v>0</v>
      </c>
      <c r="F84" s="323" t="s">
        <v>326</v>
      </c>
    </row>
    <row r="85" spans="1:7">
      <c r="A85" s="77">
        <f t="shared" ref="A85:A91" si="10">A84+1</f>
        <v>273</v>
      </c>
      <c r="B85" s="371" t="s">
        <v>88</v>
      </c>
      <c r="C85" s="117"/>
      <c r="D85" s="54"/>
      <c r="E85" s="355"/>
      <c r="F85" s="323" t="s">
        <v>327</v>
      </c>
    </row>
    <row r="86" spans="1:7">
      <c r="A86" s="61">
        <v>2731</v>
      </c>
      <c r="B86" s="374" t="s">
        <v>89</v>
      </c>
      <c r="C86" s="92">
        <v>0</v>
      </c>
      <c r="D86" s="54">
        <v>0.5</v>
      </c>
      <c r="E86" s="351">
        <f t="shared" si="9"/>
        <v>0</v>
      </c>
      <c r="F86" s="323" t="s">
        <v>328</v>
      </c>
    </row>
    <row r="87" spans="1:7" ht="26.65" customHeight="1">
      <c r="A87" s="61">
        <f>A86+1</f>
        <v>2732</v>
      </c>
      <c r="B87" s="374" t="s">
        <v>223</v>
      </c>
      <c r="C87" s="92">
        <v>0</v>
      </c>
      <c r="D87" s="54">
        <v>0.5</v>
      </c>
      <c r="E87" s="351">
        <f t="shared" si="9"/>
        <v>0</v>
      </c>
      <c r="F87" s="323" t="s">
        <v>329</v>
      </c>
    </row>
    <row r="88" spans="1:7" ht="30">
      <c r="A88" s="61">
        <f t="shared" si="10"/>
        <v>2733</v>
      </c>
      <c r="B88" s="374" t="s">
        <v>224</v>
      </c>
      <c r="C88" s="92">
        <v>0</v>
      </c>
      <c r="D88" s="54">
        <v>0.5</v>
      </c>
      <c r="E88" s="351">
        <f t="shared" si="9"/>
        <v>0</v>
      </c>
      <c r="F88" s="323" t="s">
        <v>330</v>
      </c>
    </row>
    <row r="89" spans="1:7" ht="30">
      <c r="A89" s="77">
        <f>A85+1</f>
        <v>274</v>
      </c>
      <c r="B89" s="371" t="s">
        <v>90</v>
      </c>
      <c r="C89" s="92">
        <v>0</v>
      </c>
      <c r="D89" s="54">
        <v>0.5</v>
      </c>
      <c r="E89" s="351">
        <f t="shared" si="9"/>
        <v>0</v>
      </c>
      <c r="F89" s="323" t="s">
        <v>331</v>
      </c>
    </row>
    <row r="90" spans="1:7" ht="30">
      <c r="A90" s="77">
        <f t="shared" si="10"/>
        <v>275</v>
      </c>
      <c r="B90" s="375" t="s">
        <v>91</v>
      </c>
      <c r="C90" s="92">
        <v>0</v>
      </c>
      <c r="D90" s="54">
        <v>0.5</v>
      </c>
      <c r="E90" s="351">
        <f t="shared" si="9"/>
        <v>0</v>
      </c>
      <c r="F90" s="323" t="s">
        <v>332</v>
      </c>
      <c r="G90" s="324"/>
    </row>
    <row r="91" spans="1:7" ht="15.75">
      <c r="A91" s="40">
        <f t="shared" si="10"/>
        <v>276</v>
      </c>
      <c r="B91" s="359" t="s">
        <v>92</v>
      </c>
      <c r="C91" s="85">
        <f>SUM(C83:C90)</f>
        <v>0</v>
      </c>
      <c r="D91" s="372"/>
      <c r="E91" s="330">
        <f>SUM(E83:E90)</f>
        <v>0</v>
      </c>
      <c r="F91" s="352"/>
    </row>
    <row r="92" spans="1:7" ht="15.75" customHeight="1">
      <c r="A92" s="56" t="s">
        <v>136</v>
      </c>
      <c r="B92" s="348"/>
      <c r="C92" s="320"/>
      <c r="D92" s="373"/>
      <c r="E92" s="331"/>
      <c r="F92" s="352"/>
    </row>
    <row r="93" spans="1:7">
      <c r="A93" s="77">
        <v>281</v>
      </c>
      <c r="B93" s="371" t="s">
        <v>93</v>
      </c>
      <c r="C93" s="92">
        <v>0</v>
      </c>
      <c r="D93" s="46">
        <v>1</v>
      </c>
      <c r="E93" s="351">
        <f>C93*D93</f>
        <v>0</v>
      </c>
      <c r="F93" s="352">
        <v>7.96</v>
      </c>
    </row>
    <row r="94" spans="1:7" ht="15.75">
      <c r="A94" s="83" t="s">
        <v>137</v>
      </c>
      <c r="B94" s="376"/>
      <c r="C94" s="87">
        <f>C24+C57+C68+C77+C79+C81+C91+C93</f>
        <v>0</v>
      </c>
      <c r="D94" s="377"/>
      <c r="E94" s="334">
        <f>E24+E57+E68+E77+E79+E81+E91+E93</f>
        <v>0</v>
      </c>
      <c r="F94" s="352"/>
    </row>
  </sheetData>
  <sheetProtection algorithmName="SHA-512" hashValue="3x5e6BJJvMf77ydl/IV2Dk7pzRwYn5gQGqXx1N+G02MDnCUnv1ccY4IvGzbNDnbD9RJd7PmVU2ISqTtqSnmNwg==" saltValue="Lg6O3/HIMq6zVXvzf8ONDw==" spinCount="100000" sheet="1"/>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F32"/>
  <sheetViews>
    <sheetView workbookViewId="0"/>
  </sheetViews>
  <sheetFormatPr defaultColWidth="8.7109375" defaultRowHeight="15"/>
  <cols>
    <col min="1" max="1" width="11.7109375" style="134" customWidth="1"/>
    <col min="2" max="2" width="67.7109375" style="134" customWidth="1"/>
    <col min="3" max="4" width="12.7109375" style="134" customWidth="1"/>
    <col min="5" max="5" width="15" style="134" customWidth="1"/>
    <col min="6" max="6" width="13.7109375" style="134" customWidth="1"/>
    <col min="7" max="16384" width="8.7109375" style="134"/>
  </cols>
  <sheetData>
    <row r="1" spans="1:6" ht="23.25">
      <c r="A1" s="133" t="s">
        <v>160</v>
      </c>
    </row>
    <row r="2" spans="1:6" ht="52.9" customHeight="1">
      <c r="A2" s="135" t="s">
        <v>180</v>
      </c>
      <c r="C2" s="128" t="s">
        <v>175</v>
      </c>
      <c r="D2" s="132" t="s">
        <v>177</v>
      </c>
    </row>
    <row r="3" spans="1:6">
      <c r="A3" s="300" t="s">
        <v>170</v>
      </c>
    </row>
    <row r="4" spans="1:6">
      <c r="A4" s="300" t="s">
        <v>135</v>
      </c>
    </row>
    <row r="5" spans="1:6" ht="15.75">
      <c r="A5" s="302" t="s">
        <v>13</v>
      </c>
    </row>
    <row r="6" spans="1:6" ht="21">
      <c r="A6" s="135" t="s">
        <v>96</v>
      </c>
    </row>
    <row r="7" spans="1:6" ht="63">
      <c r="A7" s="55" t="s">
        <v>2</v>
      </c>
      <c r="B7" s="335" t="s">
        <v>14</v>
      </c>
      <c r="C7" s="336" t="s">
        <v>178</v>
      </c>
      <c r="D7" s="336" t="s">
        <v>94</v>
      </c>
      <c r="E7" s="336" t="s">
        <v>95</v>
      </c>
      <c r="F7" s="102" t="s">
        <v>173</v>
      </c>
    </row>
    <row r="8" spans="1:6" ht="15.75">
      <c r="A8" s="56" t="s">
        <v>105</v>
      </c>
      <c r="B8" s="45"/>
      <c r="C8" s="45"/>
      <c r="D8" s="45"/>
      <c r="E8" s="45"/>
      <c r="F8" s="321"/>
    </row>
    <row r="9" spans="1:6" ht="19.5" customHeight="1">
      <c r="A9" s="57">
        <v>311</v>
      </c>
      <c r="B9" s="58" t="s">
        <v>97</v>
      </c>
      <c r="C9" s="325"/>
      <c r="D9" s="326"/>
      <c r="E9" s="355"/>
      <c r="F9" s="352"/>
    </row>
    <row r="10" spans="1:6">
      <c r="A10" s="63">
        <v>3111</v>
      </c>
      <c r="B10" s="62" t="s">
        <v>98</v>
      </c>
      <c r="C10" s="147">
        <v>0</v>
      </c>
      <c r="D10" s="46">
        <v>0</v>
      </c>
      <c r="E10" s="378">
        <f t="shared" ref="E10:E15" si="0">C10*D10</f>
        <v>0</v>
      </c>
      <c r="F10" s="321" t="s">
        <v>333</v>
      </c>
    </row>
    <row r="11" spans="1:6">
      <c r="A11" s="63">
        <f>A10+1</f>
        <v>3112</v>
      </c>
      <c r="B11" s="62" t="s">
        <v>99</v>
      </c>
      <c r="C11" s="147">
        <v>0</v>
      </c>
      <c r="D11" s="46">
        <v>0.15</v>
      </c>
      <c r="E11" s="378">
        <f t="shared" si="0"/>
        <v>0</v>
      </c>
      <c r="F11" s="321" t="s">
        <v>333</v>
      </c>
    </row>
    <row r="12" spans="1:6">
      <c r="A12" s="63">
        <f>A11+1</f>
        <v>3113</v>
      </c>
      <c r="B12" s="62" t="s">
        <v>100</v>
      </c>
      <c r="C12" s="147">
        <v>0</v>
      </c>
      <c r="D12" s="46">
        <v>0.5</v>
      </c>
      <c r="E12" s="378">
        <f t="shared" si="0"/>
        <v>0</v>
      </c>
      <c r="F12" s="321" t="s">
        <v>333</v>
      </c>
    </row>
    <row r="13" spans="1:6">
      <c r="A13" s="63">
        <f>A12+1</f>
        <v>3114</v>
      </c>
      <c r="B13" s="62" t="s">
        <v>101</v>
      </c>
      <c r="C13" s="148">
        <v>0</v>
      </c>
      <c r="D13" s="46">
        <v>0.5</v>
      </c>
      <c r="E13" s="378">
        <f t="shared" si="0"/>
        <v>0</v>
      </c>
      <c r="F13" s="321" t="s">
        <v>333</v>
      </c>
    </row>
    <row r="14" spans="1:6">
      <c r="A14" s="63">
        <f>A13+1</f>
        <v>3115</v>
      </c>
      <c r="B14" s="62" t="s">
        <v>103</v>
      </c>
      <c r="C14" s="148">
        <v>0</v>
      </c>
      <c r="D14" s="46">
        <v>1</v>
      </c>
      <c r="E14" s="378">
        <f t="shared" si="0"/>
        <v>0</v>
      </c>
      <c r="F14" s="321" t="s">
        <v>333</v>
      </c>
    </row>
    <row r="15" spans="1:6">
      <c r="A15" s="63">
        <f>A14+1</f>
        <v>3116</v>
      </c>
      <c r="B15" s="62" t="s">
        <v>102</v>
      </c>
      <c r="C15" s="148">
        <v>0</v>
      </c>
      <c r="D15" s="46">
        <v>0</v>
      </c>
      <c r="E15" s="378">
        <f t="shared" si="0"/>
        <v>0</v>
      </c>
      <c r="F15" s="321" t="s">
        <v>333</v>
      </c>
    </row>
    <row r="16" spans="1:6" ht="15.75">
      <c r="A16" s="40">
        <f>A9+1</f>
        <v>312</v>
      </c>
      <c r="B16" s="41" t="s">
        <v>104</v>
      </c>
      <c r="C16" s="330">
        <f>SUM(C10:C15)</f>
        <v>0</v>
      </c>
      <c r="D16" s="42"/>
      <c r="E16" s="330">
        <f>SUM(E10:E15)</f>
        <v>0</v>
      </c>
      <c r="F16" s="321"/>
    </row>
    <row r="17" spans="1:6" ht="15.75">
      <c r="A17" s="56" t="s">
        <v>106</v>
      </c>
      <c r="B17" s="45"/>
      <c r="C17" s="331"/>
      <c r="D17" s="45"/>
      <c r="E17" s="331"/>
      <c r="F17" s="321"/>
    </row>
    <row r="18" spans="1:6" ht="30">
      <c r="A18" s="57">
        <v>321</v>
      </c>
      <c r="B18" s="58" t="s">
        <v>107</v>
      </c>
      <c r="C18" s="147">
        <v>0</v>
      </c>
      <c r="D18" s="46">
        <v>0</v>
      </c>
      <c r="E18" s="351">
        <f>C18*D18</f>
        <v>0</v>
      </c>
      <c r="F18" s="321" t="s">
        <v>334</v>
      </c>
    </row>
    <row r="19" spans="1:6" ht="15.75">
      <c r="A19" s="40">
        <v>322</v>
      </c>
      <c r="B19" s="41" t="s">
        <v>225</v>
      </c>
      <c r="C19" s="330">
        <f>C18</f>
        <v>0</v>
      </c>
      <c r="D19" s="42"/>
      <c r="E19" s="330">
        <f>E18</f>
        <v>0</v>
      </c>
      <c r="F19" s="321"/>
    </row>
    <row r="20" spans="1:6" ht="15.75">
      <c r="A20" s="56" t="s">
        <v>108</v>
      </c>
      <c r="B20" s="45"/>
      <c r="C20" s="331"/>
      <c r="D20" s="45"/>
      <c r="E20" s="331"/>
      <c r="F20" s="321"/>
    </row>
    <row r="21" spans="1:6">
      <c r="A21" s="57">
        <v>331</v>
      </c>
      <c r="B21" s="58" t="s">
        <v>109</v>
      </c>
      <c r="C21" s="147">
        <v>0</v>
      </c>
      <c r="D21" s="326">
        <v>0.5</v>
      </c>
      <c r="E21" s="378">
        <f t="shared" ref="E21:E26" si="1">C21*D21</f>
        <v>0</v>
      </c>
      <c r="F21" s="321" t="s">
        <v>335</v>
      </c>
    </row>
    <row r="22" spans="1:6" ht="30">
      <c r="A22" s="57">
        <f t="shared" ref="A22:A27" si="2">A21+1</f>
        <v>332</v>
      </c>
      <c r="B22" s="58" t="s">
        <v>111</v>
      </c>
      <c r="C22" s="147">
        <v>0</v>
      </c>
      <c r="D22" s="46">
        <v>0.5</v>
      </c>
      <c r="E22" s="378">
        <f t="shared" si="1"/>
        <v>0</v>
      </c>
      <c r="F22" s="321" t="s">
        <v>336</v>
      </c>
    </row>
    <row r="23" spans="1:6">
      <c r="A23" s="77">
        <f t="shared" si="2"/>
        <v>333</v>
      </c>
      <c r="B23" s="58" t="s">
        <v>110</v>
      </c>
      <c r="C23" s="147">
        <v>0</v>
      </c>
      <c r="D23" s="46">
        <v>1</v>
      </c>
      <c r="E23" s="378">
        <f t="shared" si="1"/>
        <v>0</v>
      </c>
      <c r="F23" s="321" t="s">
        <v>337</v>
      </c>
    </row>
    <row r="24" spans="1:6" ht="22.5" customHeight="1">
      <c r="A24" s="59">
        <f t="shared" si="2"/>
        <v>334</v>
      </c>
      <c r="B24" s="58" t="s">
        <v>157</v>
      </c>
      <c r="C24" s="147">
        <v>0</v>
      </c>
      <c r="D24" s="46">
        <v>1</v>
      </c>
      <c r="E24" s="378">
        <f t="shared" si="1"/>
        <v>0</v>
      </c>
      <c r="F24" s="321" t="s">
        <v>338</v>
      </c>
    </row>
    <row r="25" spans="1:6" ht="30">
      <c r="A25" s="57">
        <f t="shared" si="2"/>
        <v>335</v>
      </c>
      <c r="B25" s="58" t="s">
        <v>112</v>
      </c>
      <c r="C25" s="149">
        <v>0</v>
      </c>
      <c r="D25" s="46">
        <v>0</v>
      </c>
      <c r="E25" s="378">
        <f t="shared" si="1"/>
        <v>0</v>
      </c>
      <c r="F25" s="321" t="s">
        <v>339</v>
      </c>
    </row>
    <row r="26" spans="1:6" ht="30">
      <c r="A26" s="57">
        <f t="shared" si="2"/>
        <v>336</v>
      </c>
      <c r="B26" s="58" t="s">
        <v>113</v>
      </c>
      <c r="C26" s="149">
        <v>0</v>
      </c>
      <c r="D26" s="46">
        <v>1</v>
      </c>
      <c r="E26" s="378">
        <f t="shared" si="1"/>
        <v>0</v>
      </c>
      <c r="F26" s="321" t="s">
        <v>340</v>
      </c>
    </row>
    <row r="27" spans="1:6" ht="15.75">
      <c r="A27" s="40">
        <f t="shared" si="2"/>
        <v>337</v>
      </c>
      <c r="B27" s="41" t="s">
        <v>114</v>
      </c>
      <c r="C27" s="330">
        <f>SUM(C21:C26)</f>
        <v>0</v>
      </c>
      <c r="D27" s="42"/>
      <c r="E27" s="330">
        <f>SUM(E21:E26)</f>
        <v>0</v>
      </c>
      <c r="F27" s="321"/>
    </row>
    <row r="28" spans="1:6" ht="15.75">
      <c r="A28" s="56" t="s">
        <v>115</v>
      </c>
      <c r="B28" s="45"/>
      <c r="C28" s="331"/>
      <c r="D28" s="45"/>
      <c r="E28" s="331"/>
      <c r="F28" s="321"/>
    </row>
    <row r="29" spans="1:6">
      <c r="A29" s="57">
        <v>341</v>
      </c>
      <c r="B29" s="58" t="s">
        <v>117</v>
      </c>
      <c r="C29" s="147">
        <v>0</v>
      </c>
      <c r="D29" s="326">
        <v>1</v>
      </c>
      <c r="E29" s="378">
        <f>C29*D29</f>
        <v>0</v>
      </c>
      <c r="F29" s="321" t="s">
        <v>341</v>
      </c>
    </row>
    <row r="30" spans="1:6">
      <c r="A30" s="333">
        <f>A29+1</f>
        <v>342</v>
      </c>
      <c r="B30" s="58" t="s">
        <v>118</v>
      </c>
      <c r="C30" s="147">
        <v>0</v>
      </c>
      <c r="D30" s="54">
        <v>0.5</v>
      </c>
      <c r="E30" s="378">
        <f>C30*D30</f>
        <v>0</v>
      </c>
      <c r="F30" s="321" t="s">
        <v>342</v>
      </c>
    </row>
    <row r="31" spans="1:6" ht="15.75">
      <c r="A31" s="40">
        <f>A30+1</f>
        <v>343</v>
      </c>
      <c r="B31" s="41" t="s">
        <v>116</v>
      </c>
      <c r="C31" s="330">
        <f>SUM(C29:C30)</f>
        <v>0</v>
      </c>
      <c r="D31" s="42"/>
      <c r="E31" s="330">
        <f>SUM(E29:E30)</f>
        <v>0</v>
      </c>
      <c r="F31" s="321"/>
    </row>
    <row r="32" spans="1:6" ht="15.75">
      <c r="A32" s="83" t="s">
        <v>119</v>
      </c>
      <c r="B32" s="84"/>
      <c r="C32" s="334">
        <f>C16+C19+C27+C31</f>
        <v>0</v>
      </c>
      <c r="D32" s="84"/>
      <c r="E32" s="334">
        <f>E16+E19+E27+E31</f>
        <v>0</v>
      </c>
      <c r="F32" s="321"/>
    </row>
  </sheetData>
  <sheetProtection algorithmName="SHA-512" hashValue="jnjEtAa3gOSKMfdZw0MbRZVc7YW6IWOgiF/N/i89WStGArsq6qsRuHRogtoQc15D2G5h9YEFyQHUpEa0UJu/qg==" saltValue="dH9YX6a07Oh9Him/37GT0w==" spinCount="100000" sheet="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33"/>
  <sheetViews>
    <sheetView workbookViewId="0"/>
  </sheetViews>
  <sheetFormatPr defaultColWidth="8.7109375" defaultRowHeight="15"/>
  <cols>
    <col min="1" max="1" width="14.5703125" style="134" customWidth="1"/>
    <col min="2" max="2" width="54.7109375" style="134" customWidth="1"/>
    <col min="3" max="3" width="17.7109375" style="134" customWidth="1"/>
    <col min="4" max="4" width="8.7109375" style="134"/>
    <col min="5" max="5" width="9.28515625" style="134" bestFit="1" customWidth="1"/>
    <col min="6" max="16384" width="8.7109375" style="134"/>
  </cols>
  <sheetData>
    <row r="1" spans="1:5" ht="23.25">
      <c r="A1" s="133" t="s">
        <v>160</v>
      </c>
    </row>
    <row r="2" spans="1:5" ht="37.15" customHeight="1">
      <c r="A2" s="133" t="s">
        <v>180</v>
      </c>
      <c r="C2" s="128" t="s">
        <v>175</v>
      </c>
      <c r="D2" s="132" t="s">
        <v>177</v>
      </c>
    </row>
    <row r="3" spans="1:5">
      <c r="A3" s="300" t="s">
        <v>171</v>
      </c>
    </row>
    <row r="4" spans="1:5" ht="15.75">
      <c r="A4" s="302" t="s">
        <v>13</v>
      </c>
    </row>
    <row r="5" spans="1:5" ht="21">
      <c r="A5" s="135" t="s">
        <v>120</v>
      </c>
    </row>
    <row r="6" spans="1:5" ht="31.5">
      <c r="A6" s="55" t="s">
        <v>2</v>
      </c>
      <c r="B6" s="335" t="s">
        <v>14</v>
      </c>
      <c r="C6" s="336" t="s">
        <v>39</v>
      </c>
    </row>
    <row r="7" spans="1:5" ht="15.75">
      <c r="A7" s="56" t="s">
        <v>138</v>
      </c>
      <c r="B7" s="45"/>
      <c r="C7" s="45"/>
    </row>
    <row r="8" spans="1:5" ht="14.25" customHeight="1">
      <c r="A8" s="57">
        <v>411</v>
      </c>
      <c r="B8" s="58" t="s">
        <v>121</v>
      </c>
      <c r="C8" s="337">
        <f>'5.HQLA-TTD'!E22</f>
        <v>0</v>
      </c>
    </row>
    <row r="9" spans="1:5">
      <c r="A9" s="59">
        <f t="shared" ref="A9:A14" si="0">A8+1</f>
        <v>412</v>
      </c>
      <c r="B9" s="58" t="s">
        <v>122</v>
      </c>
      <c r="C9" s="332">
        <f>C10+C11</f>
        <v>0</v>
      </c>
    </row>
    <row r="10" spans="1:5">
      <c r="A10" s="77">
        <f t="shared" si="0"/>
        <v>413</v>
      </c>
      <c r="B10" s="58" t="s">
        <v>123</v>
      </c>
      <c r="C10" s="332">
        <f>'5.HQLA-TTD'!E30</f>
        <v>0</v>
      </c>
    </row>
    <row r="11" spans="1:5">
      <c r="A11" s="59">
        <f t="shared" si="0"/>
        <v>414</v>
      </c>
      <c r="B11" s="58" t="s">
        <v>124</v>
      </c>
      <c r="C11" s="332">
        <f>'5.HQLA-TTD'!E34</f>
        <v>0</v>
      </c>
    </row>
    <row r="12" spans="1:5">
      <c r="A12" s="59">
        <f t="shared" si="0"/>
        <v>415</v>
      </c>
      <c r="B12" s="58" t="s">
        <v>31</v>
      </c>
      <c r="C12" s="332">
        <f>'5.HQLA-TTD'!E36</f>
        <v>0</v>
      </c>
    </row>
    <row r="13" spans="1:5">
      <c r="A13" s="59">
        <f t="shared" si="0"/>
        <v>416</v>
      </c>
      <c r="B13" s="58" t="s">
        <v>30</v>
      </c>
      <c r="C13" s="332">
        <f>'5.HQLA-TTD'!E37</f>
        <v>0</v>
      </c>
    </row>
    <row r="14" spans="1:5" ht="15.75">
      <c r="A14" s="40">
        <f t="shared" si="0"/>
        <v>417</v>
      </c>
      <c r="B14" s="41" t="s">
        <v>125</v>
      </c>
      <c r="C14" s="330">
        <f>C8+C9-C12-C13</f>
        <v>0</v>
      </c>
      <c r="E14" s="338"/>
    </row>
    <row r="15" spans="1:5" ht="15.75">
      <c r="A15" s="56" t="s">
        <v>139</v>
      </c>
      <c r="B15" s="45"/>
      <c r="C15" s="331"/>
    </row>
    <row r="16" spans="1:5">
      <c r="A16" s="57">
        <v>421</v>
      </c>
      <c r="B16" s="58" t="s">
        <v>126</v>
      </c>
      <c r="C16" s="337">
        <f>'6.Outflows-TTD'!E24</f>
        <v>0</v>
      </c>
    </row>
    <row r="17" spans="1:6">
      <c r="A17" s="59">
        <f>A16+1</f>
        <v>422</v>
      </c>
      <c r="B17" s="58" t="s">
        <v>127</v>
      </c>
      <c r="C17" s="332">
        <f>'6.Outflows-TTD'!E57</f>
        <v>0</v>
      </c>
    </row>
    <row r="18" spans="1:6">
      <c r="A18" s="77">
        <f t="shared" ref="A18:A24" si="1">A17+1</f>
        <v>423</v>
      </c>
      <c r="B18" s="58" t="s">
        <v>128</v>
      </c>
      <c r="C18" s="332">
        <f>'6.Outflows-TTD'!E68</f>
        <v>0</v>
      </c>
    </row>
    <row r="19" spans="1:6">
      <c r="A19" s="59">
        <f t="shared" si="1"/>
        <v>424</v>
      </c>
      <c r="B19" s="58" t="s">
        <v>228</v>
      </c>
      <c r="C19" s="332">
        <f>'6.Outflows-TTD'!E77</f>
        <v>0</v>
      </c>
    </row>
    <row r="20" spans="1:6">
      <c r="A20" s="59">
        <f t="shared" si="1"/>
        <v>425</v>
      </c>
      <c r="B20" s="58" t="s">
        <v>229</v>
      </c>
      <c r="C20" s="332">
        <f>'6.Outflows-TTD'!E79</f>
        <v>0</v>
      </c>
    </row>
    <row r="21" spans="1:6">
      <c r="A21" s="59">
        <f t="shared" si="1"/>
        <v>426</v>
      </c>
      <c r="B21" s="58" t="s">
        <v>145</v>
      </c>
      <c r="C21" s="332">
        <f>'6.Outflows-TTD'!E81</f>
        <v>0</v>
      </c>
    </row>
    <row r="22" spans="1:6">
      <c r="A22" s="59">
        <f t="shared" si="1"/>
        <v>427</v>
      </c>
      <c r="B22" s="58" t="s">
        <v>92</v>
      </c>
      <c r="C22" s="332">
        <f>'6.Outflows-TTD'!E91</f>
        <v>0</v>
      </c>
    </row>
    <row r="23" spans="1:6">
      <c r="A23" s="59">
        <f t="shared" si="1"/>
        <v>428</v>
      </c>
      <c r="B23" s="58" t="s">
        <v>93</v>
      </c>
      <c r="C23" s="332">
        <f>'6.Outflows-TTD'!E93</f>
        <v>0</v>
      </c>
    </row>
    <row r="24" spans="1:6" ht="15.75">
      <c r="A24" s="40">
        <f t="shared" si="1"/>
        <v>429</v>
      </c>
      <c r="B24" s="41" t="s">
        <v>131</v>
      </c>
      <c r="C24" s="330">
        <f>SUM(C16:C23)</f>
        <v>0</v>
      </c>
      <c r="E24" s="338"/>
      <c r="F24" s="328"/>
    </row>
    <row r="25" spans="1:6" ht="15.75">
      <c r="A25" s="56" t="s">
        <v>140</v>
      </c>
      <c r="B25" s="45"/>
      <c r="C25" s="331"/>
    </row>
    <row r="26" spans="1:6">
      <c r="A26" s="57">
        <v>431</v>
      </c>
      <c r="B26" s="58" t="s">
        <v>129</v>
      </c>
      <c r="C26" s="337">
        <f>'7.Inflows-TTD'!E16</f>
        <v>0</v>
      </c>
    </row>
    <row r="27" spans="1:6">
      <c r="A27" s="59">
        <f>A26+1</f>
        <v>432</v>
      </c>
      <c r="B27" s="58" t="s">
        <v>230</v>
      </c>
      <c r="C27" s="332">
        <f>'7.Inflows-TTD'!E19</f>
        <v>0</v>
      </c>
    </row>
    <row r="28" spans="1:6">
      <c r="A28" s="77">
        <f>A27+1</f>
        <v>433</v>
      </c>
      <c r="B28" s="58" t="s">
        <v>130</v>
      </c>
      <c r="C28" s="332">
        <f>'7.Inflows-TTD'!E27</f>
        <v>0</v>
      </c>
    </row>
    <row r="29" spans="1:6">
      <c r="A29" s="59">
        <f>A28+1</f>
        <v>434</v>
      </c>
      <c r="B29" s="58" t="s">
        <v>12</v>
      </c>
      <c r="C29" s="332">
        <f>'7.Inflows-TTD'!E31</f>
        <v>0</v>
      </c>
    </row>
    <row r="30" spans="1:6" ht="15.75">
      <c r="A30" s="40">
        <f>A29+1</f>
        <v>435</v>
      </c>
      <c r="B30" s="41" t="s">
        <v>132</v>
      </c>
      <c r="C30" s="330">
        <f>SUM(C26:C29)</f>
        <v>0</v>
      </c>
      <c r="E30" s="328"/>
    </row>
    <row r="31" spans="1:6" ht="15.75">
      <c r="A31" s="83" t="s">
        <v>141</v>
      </c>
      <c r="B31" s="339"/>
      <c r="C31" s="340">
        <f>C24-MIN(C30,0.75*C24)</f>
        <v>0</v>
      </c>
    </row>
    <row r="32" spans="1:6" ht="15.75">
      <c r="A32" s="341"/>
      <c r="B32" s="342"/>
      <c r="C32" s="343"/>
    </row>
    <row r="33" spans="1:3" ht="18.75">
      <c r="A33" s="344" t="s">
        <v>158</v>
      </c>
      <c r="B33" s="345"/>
      <c r="C33" s="346">
        <f>IFERROR(C14/C31,0)</f>
        <v>0</v>
      </c>
    </row>
  </sheetData>
  <sheetProtection algorithmName="SHA-512" hashValue="s7oCVKWqPcQ0412WmXEjHDdZRmDY+LGzUpqC0vY6ZMm26rsmo/sp5hVKhDfklI7mAYm3atwzxu+bSv88CMIZUQ==" saltValue="bY3z7ks8ymag/1/CxNqnVg==" spinCount="100000" sheet="1" objects="1" scenario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H167"/>
  <sheetViews>
    <sheetView zoomScaleNormal="100" workbookViewId="0">
      <selection activeCell="D3" sqref="D3"/>
    </sheetView>
  </sheetViews>
  <sheetFormatPr defaultColWidth="9.28515625" defaultRowHeight="15"/>
  <cols>
    <col min="1" max="1" width="13.42578125" style="300" customWidth="1"/>
    <col min="2" max="2" width="85.7109375" style="297" customWidth="1"/>
    <col min="3" max="3" width="21" style="297" customWidth="1"/>
    <col min="4" max="4" width="13.28515625" style="297" customWidth="1"/>
    <col min="5" max="5" width="16.28515625" style="298" customWidth="1"/>
    <col min="6" max="6" width="13" style="298" customWidth="1"/>
    <col min="7" max="7" width="13.28515625" style="298" customWidth="1"/>
    <col min="8" max="8" width="11.42578125" style="298" bestFit="1" customWidth="1"/>
    <col min="9" max="16384" width="9.28515625" style="300"/>
  </cols>
  <sheetData>
    <row r="1" spans="1:8" s="298" customFormat="1" ht="23.25">
      <c r="A1" s="133" t="s">
        <v>161</v>
      </c>
      <c r="B1" s="297"/>
      <c r="C1" s="297"/>
      <c r="D1" s="297"/>
    </row>
    <row r="2" spans="1:8" s="298" customFormat="1" ht="37.5">
      <c r="A2" s="299" t="s">
        <v>181</v>
      </c>
      <c r="B2" s="297"/>
      <c r="C2" s="128" t="s">
        <v>175</v>
      </c>
      <c r="D2" s="129"/>
    </row>
    <row r="3" spans="1:8" s="298" customFormat="1">
      <c r="A3" s="300" t="s">
        <v>231</v>
      </c>
      <c r="B3" s="297"/>
      <c r="C3" s="297"/>
      <c r="D3" s="297"/>
    </row>
    <row r="4" spans="1:8" s="298" customFormat="1">
      <c r="A4" s="300" t="s">
        <v>135</v>
      </c>
      <c r="B4" s="297"/>
      <c r="C4" s="301"/>
      <c r="D4" s="297"/>
    </row>
    <row r="5" spans="1:8" s="298" customFormat="1" ht="15.75">
      <c r="A5" s="302" t="s">
        <v>13</v>
      </c>
      <c r="B5" s="297"/>
      <c r="C5" s="297"/>
      <c r="D5" s="297"/>
    </row>
    <row r="6" spans="1:8" s="298" customFormat="1" ht="21">
      <c r="A6" s="135" t="s">
        <v>0</v>
      </c>
      <c r="B6" s="297"/>
      <c r="C6" s="297"/>
      <c r="D6" s="297"/>
    </row>
    <row r="7" spans="1:8" s="298" customFormat="1">
      <c r="A7" s="300"/>
      <c r="B7" s="1"/>
      <c r="C7" s="1"/>
      <c r="D7" s="1"/>
      <c r="E7" s="303"/>
      <c r="F7" s="304"/>
      <c r="G7" s="304"/>
    </row>
    <row r="8" spans="1:8" s="298" customFormat="1" ht="63">
      <c r="A8" s="19" t="s">
        <v>2</v>
      </c>
      <c r="B8" s="20" t="s">
        <v>14</v>
      </c>
      <c r="C8" s="19" t="s">
        <v>164</v>
      </c>
      <c r="D8" s="19" t="s">
        <v>163</v>
      </c>
      <c r="E8" s="19" t="s">
        <v>165</v>
      </c>
      <c r="F8" s="19" t="s">
        <v>3</v>
      </c>
      <c r="G8" s="19" t="s">
        <v>21</v>
      </c>
      <c r="H8" s="19" t="s">
        <v>227</v>
      </c>
    </row>
    <row r="9" spans="1:8" s="298" customFormat="1" ht="15.75">
      <c r="A9" s="2" t="s">
        <v>1</v>
      </c>
      <c r="B9" s="21"/>
      <c r="C9" s="16"/>
      <c r="D9" s="296"/>
      <c r="E9" s="16"/>
      <c r="F9" s="16"/>
      <c r="G9" s="16"/>
      <c r="H9" s="16"/>
    </row>
    <row r="10" spans="1:8" s="298" customFormat="1">
      <c r="A10" s="22">
        <v>111</v>
      </c>
      <c r="B10" s="23" t="s">
        <v>159</v>
      </c>
      <c r="C10" s="4"/>
      <c r="D10" s="109"/>
      <c r="E10" s="109">
        <f>C10*$D$9</f>
        <v>0</v>
      </c>
      <c r="F10" s="174">
        <v>1</v>
      </c>
      <c r="G10" s="111">
        <f>E10*F10</f>
        <v>0</v>
      </c>
      <c r="H10" s="305">
        <v>6.17</v>
      </c>
    </row>
    <row r="11" spans="1:8" s="298" customFormat="1">
      <c r="A11" s="22">
        <v>112</v>
      </c>
      <c r="B11" s="23" t="s">
        <v>3372</v>
      </c>
      <c r="C11" s="106"/>
      <c r="D11" s="118"/>
      <c r="E11" s="109">
        <f>C11*$D$9</f>
        <v>0</v>
      </c>
      <c r="F11" s="11">
        <v>1</v>
      </c>
      <c r="G11" s="112">
        <f>E11*F11</f>
        <v>0</v>
      </c>
      <c r="H11" s="305">
        <v>6.17</v>
      </c>
    </row>
    <row r="12" spans="1:8" s="298" customFormat="1">
      <c r="A12" s="24">
        <v>113</v>
      </c>
      <c r="B12" s="25" t="s">
        <v>142</v>
      </c>
      <c r="C12" s="106"/>
      <c r="D12" s="118"/>
      <c r="E12" s="109">
        <f t="shared" ref="E12:E21" si="0">C12*$D$9</f>
        <v>0</v>
      </c>
      <c r="F12" s="11">
        <v>1</v>
      </c>
      <c r="G12" s="112">
        <f>E12*F12</f>
        <v>0</v>
      </c>
      <c r="H12" s="305">
        <v>6.17</v>
      </c>
    </row>
    <row r="13" spans="1:8" s="298" customFormat="1">
      <c r="A13" s="24">
        <v>114</v>
      </c>
      <c r="B13" s="25" t="s">
        <v>143</v>
      </c>
      <c r="C13" s="106"/>
      <c r="D13" s="127"/>
      <c r="E13" s="109">
        <f t="shared" si="0"/>
        <v>0</v>
      </c>
      <c r="F13" s="11">
        <v>1</v>
      </c>
      <c r="G13" s="112">
        <f>E13*F13</f>
        <v>0</v>
      </c>
      <c r="H13" s="305">
        <v>6.17</v>
      </c>
    </row>
    <row r="14" spans="1:8" s="298" customFormat="1">
      <c r="A14" s="24">
        <v>115</v>
      </c>
      <c r="B14" s="26" t="s">
        <v>172</v>
      </c>
      <c r="C14" s="127"/>
      <c r="D14" s="110"/>
      <c r="E14" s="279"/>
      <c r="F14" s="11"/>
      <c r="G14" s="280"/>
      <c r="H14" s="305">
        <v>6.17</v>
      </c>
    </row>
    <row r="15" spans="1:8" s="298" customFormat="1">
      <c r="A15" s="27">
        <v>1151</v>
      </c>
      <c r="B15" s="28" t="s">
        <v>22</v>
      </c>
      <c r="C15" s="5"/>
      <c r="D15" s="110"/>
      <c r="E15" s="109">
        <f>C15*$D$9</f>
        <v>0</v>
      </c>
      <c r="F15" s="11">
        <v>1</v>
      </c>
      <c r="G15" s="111">
        <f>E15*F15</f>
        <v>0</v>
      </c>
      <c r="H15" s="305">
        <v>6.17</v>
      </c>
    </row>
    <row r="16" spans="1:8" s="298" customFormat="1">
      <c r="A16" s="27">
        <v>1152</v>
      </c>
      <c r="B16" s="28" t="s">
        <v>15</v>
      </c>
      <c r="C16" s="5"/>
      <c r="D16" s="110"/>
      <c r="E16" s="109">
        <f t="shared" si="0"/>
        <v>0</v>
      </c>
      <c r="F16" s="11">
        <v>1</v>
      </c>
      <c r="G16" s="111">
        <f>E16*F16</f>
        <v>0</v>
      </c>
      <c r="H16" s="305">
        <v>6.17</v>
      </c>
    </row>
    <row r="17" spans="1:8" s="298" customFormat="1">
      <c r="A17" s="27">
        <v>1153</v>
      </c>
      <c r="B17" s="28" t="s">
        <v>16</v>
      </c>
      <c r="C17" s="5"/>
      <c r="D17" s="110"/>
      <c r="E17" s="109">
        <f t="shared" si="0"/>
        <v>0</v>
      </c>
      <c r="F17" s="11">
        <v>1</v>
      </c>
      <c r="G17" s="111">
        <f>E17*F17</f>
        <v>0</v>
      </c>
      <c r="H17" s="305">
        <v>6.17</v>
      </c>
    </row>
    <row r="18" spans="1:8" s="298" customFormat="1">
      <c r="A18" s="27">
        <v>1154</v>
      </c>
      <c r="B18" s="28" t="s">
        <v>17</v>
      </c>
      <c r="C18" s="5"/>
      <c r="D18" s="118"/>
      <c r="E18" s="109">
        <f t="shared" si="0"/>
        <v>0</v>
      </c>
      <c r="F18" s="11">
        <v>1</v>
      </c>
      <c r="G18" s="111">
        <f>E18*F18</f>
        <v>0</v>
      </c>
      <c r="H18" s="305">
        <v>6.17</v>
      </c>
    </row>
    <row r="19" spans="1:8" s="298" customFormat="1" ht="30" customHeight="1">
      <c r="A19" s="24">
        <v>116</v>
      </c>
      <c r="B19" s="29" t="s">
        <v>176</v>
      </c>
      <c r="C19" s="281"/>
      <c r="D19" s="110"/>
      <c r="E19" s="279"/>
      <c r="F19" s="12"/>
      <c r="G19" s="280"/>
      <c r="H19" s="305">
        <v>6.17</v>
      </c>
    </row>
    <row r="20" spans="1:8" s="298" customFormat="1" ht="42" customHeight="1">
      <c r="A20" s="30">
        <v>1161</v>
      </c>
      <c r="B20" s="31" t="s">
        <v>18</v>
      </c>
      <c r="C20" s="5"/>
      <c r="D20" s="110"/>
      <c r="E20" s="109">
        <f t="shared" si="0"/>
        <v>0</v>
      </c>
      <c r="F20" s="11">
        <v>1</v>
      </c>
      <c r="G20" s="111">
        <f>E20*F20</f>
        <v>0</v>
      </c>
      <c r="H20" s="305">
        <v>6.17</v>
      </c>
    </row>
    <row r="21" spans="1:8" s="298" customFormat="1" ht="45">
      <c r="A21" s="30">
        <v>1162</v>
      </c>
      <c r="B21" s="31" t="s">
        <v>19</v>
      </c>
      <c r="C21" s="107"/>
      <c r="D21" s="110"/>
      <c r="E21" s="109">
        <f t="shared" si="0"/>
        <v>0</v>
      </c>
      <c r="F21" s="175">
        <v>1</v>
      </c>
      <c r="G21" s="111">
        <f>E21*F21</f>
        <v>0</v>
      </c>
      <c r="H21" s="305">
        <v>6.17</v>
      </c>
    </row>
    <row r="22" spans="1:8" s="298" customFormat="1">
      <c r="A22" s="32">
        <v>117</v>
      </c>
      <c r="B22" s="33" t="s">
        <v>4</v>
      </c>
      <c r="C22" s="43">
        <f>SUM(C10:C13)+SUM(C15:C18)+SUM(C20:C21)</f>
        <v>0</v>
      </c>
      <c r="D22" s="176"/>
      <c r="E22" s="43">
        <f>SUM(E10:E13)+SUM(E15:E18)+SUM(E20:E21)</f>
        <v>0</v>
      </c>
      <c r="F22" s="15"/>
      <c r="G22" s="177">
        <f>SUM(G10:G13)+SUM(G15:G18)+SUM(G20:G21)</f>
        <v>0</v>
      </c>
      <c r="H22" s="305"/>
    </row>
    <row r="23" spans="1:8" s="298" customFormat="1" ht="15.75">
      <c r="A23" s="3" t="s">
        <v>5</v>
      </c>
      <c r="B23" s="21"/>
      <c r="C23" s="171"/>
      <c r="D23" s="114"/>
      <c r="E23" s="171"/>
      <c r="F23" s="172"/>
      <c r="G23" s="173"/>
      <c r="H23" s="305"/>
    </row>
    <row r="24" spans="1:8" s="298" customFormat="1">
      <c r="A24" s="306">
        <v>121</v>
      </c>
      <c r="B24" s="307" t="s">
        <v>23</v>
      </c>
      <c r="C24" s="119"/>
      <c r="D24" s="119"/>
      <c r="E24" s="119"/>
      <c r="F24" s="120"/>
      <c r="G24" s="121"/>
      <c r="H24" s="305">
        <v>6.21</v>
      </c>
    </row>
    <row r="25" spans="1:8" s="298" customFormat="1">
      <c r="A25" s="308">
        <v>1211</v>
      </c>
      <c r="B25" s="309" t="s">
        <v>24</v>
      </c>
      <c r="C25" s="5"/>
      <c r="D25" s="110"/>
      <c r="E25" s="110">
        <f>C25*$D$9</f>
        <v>0</v>
      </c>
      <c r="F25" s="122">
        <v>0.85</v>
      </c>
      <c r="G25" s="111">
        <f>E25*F25</f>
        <v>0</v>
      </c>
      <c r="H25" s="305">
        <v>6.21</v>
      </c>
    </row>
    <row r="26" spans="1:8" s="298" customFormat="1">
      <c r="A26" s="308">
        <f>A25+1</f>
        <v>1212</v>
      </c>
      <c r="B26" s="309" t="s">
        <v>11</v>
      </c>
      <c r="C26" s="5"/>
      <c r="D26" s="110"/>
      <c r="E26" s="282">
        <f>C26*$D$9</f>
        <v>0</v>
      </c>
      <c r="F26" s="122">
        <v>0.85</v>
      </c>
      <c r="G26" s="111">
        <f>E26*F26</f>
        <v>0</v>
      </c>
      <c r="H26" s="305">
        <v>6.21</v>
      </c>
    </row>
    <row r="27" spans="1:8" s="298" customFormat="1">
      <c r="A27" s="308">
        <f>A26+1</f>
        <v>1213</v>
      </c>
      <c r="B27" s="309" t="s">
        <v>25</v>
      </c>
      <c r="C27" s="5"/>
      <c r="D27" s="110"/>
      <c r="E27" s="110">
        <f t="shared" ref="E27" si="1">C27*$D$9</f>
        <v>0</v>
      </c>
      <c r="F27" s="122">
        <v>0.85</v>
      </c>
      <c r="G27" s="111">
        <f>E27*F27</f>
        <v>0</v>
      </c>
      <c r="H27" s="305">
        <v>6.21</v>
      </c>
    </row>
    <row r="28" spans="1:8" s="298" customFormat="1">
      <c r="A28" s="308">
        <f>A27+1</f>
        <v>1214</v>
      </c>
      <c r="B28" s="309" t="s">
        <v>26</v>
      </c>
      <c r="C28" s="5"/>
      <c r="D28" s="110"/>
      <c r="E28" s="282">
        <f>C28*$D$9</f>
        <v>0</v>
      </c>
      <c r="F28" s="122">
        <v>0.85</v>
      </c>
      <c r="G28" s="111">
        <f>E28*F28</f>
        <v>0</v>
      </c>
      <c r="H28" s="305">
        <v>6.21</v>
      </c>
    </row>
    <row r="29" spans="1:8" s="298" customFormat="1">
      <c r="A29" s="306">
        <f>A24+1</f>
        <v>122</v>
      </c>
      <c r="B29" s="310" t="s">
        <v>27</v>
      </c>
      <c r="C29" s="5"/>
      <c r="D29" s="110"/>
      <c r="E29" s="110">
        <f t="shared" ref="E29" si="2">C29*$D$9</f>
        <v>0</v>
      </c>
      <c r="F29" s="122">
        <v>0.85</v>
      </c>
      <c r="G29" s="111">
        <f>E29*F29</f>
        <v>0</v>
      </c>
      <c r="H29" s="305">
        <v>6.21</v>
      </c>
    </row>
    <row r="30" spans="1:8" s="298" customFormat="1">
      <c r="A30" s="37">
        <f>A29+1</f>
        <v>123</v>
      </c>
      <c r="B30" s="33" t="s">
        <v>6</v>
      </c>
      <c r="C30" s="18">
        <f>SUM(C25:C29)</f>
        <v>0</v>
      </c>
      <c r="D30" s="18"/>
      <c r="E30" s="18">
        <f>SUM(E25:E29)</f>
        <v>0</v>
      </c>
      <c r="F30" s="13"/>
      <c r="G30" s="108">
        <f>SUM(G25:G29)</f>
        <v>0</v>
      </c>
      <c r="H30" s="305"/>
    </row>
    <row r="31" spans="1:8" ht="15.75">
      <c r="A31" s="3" t="s">
        <v>7</v>
      </c>
      <c r="B31" s="21"/>
      <c r="C31" s="114"/>
      <c r="D31" s="114"/>
      <c r="E31" s="114"/>
      <c r="F31" s="14"/>
      <c r="G31" s="123"/>
      <c r="H31" s="305"/>
    </row>
    <row r="32" spans="1:8">
      <c r="A32" s="311">
        <v>131</v>
      </c>
      <c r="B32" s="307" t="s">
        <v>28</v>
      </c>
      <c r="C32" s="6"/>
      <c r="D32" s="115"/>
      <c r="E32" s="115">
        <f>C32*$D$9</f>
        <v>0</v>
      </c>
      <c r="F32" s="124">
        <v>0.5</v>
      </c>
      <c r="G32" s="113">
        <f>E32*F32</f>
        <v>0</v>
      </c>
      <c r="H32" s="305">
        <v>6.23</v>
      </c>
    </row>
    <row r="33" spans="1:8">
      <c r="A33" s="306">
        <f>A32+1</f>
        <v>132</v>
      </c>
      <c r="B33" s="310" t="s">
        <v>8</v>
      </c>
      <c r="C33" s="5"/>
      <c r="D33" s="110"/>
      <c r="E33" s="110">
        <f>C33*$D$9</f>
        <v>0</v>
      </c>
      <c r="F33" s="125">
        <v>0.5</v>
      </c>
      <c r="G33" s="111">
        <f>E33*F33</f>
        <v>0</v>
      </c>
      <c r="H33" s="305">
        <v>6.23</v>
      </c>
    </row>
    <row r="34" spans="1:8">
      <c r="A34" s="37">
        <f>A33+1</f>
        <v>133</v>
      </c>
      <c r="B34" s="33" t="s">
        <v>29</v>
      </c>
      <c r="C34" s="18">
        <f>SUM(C32:C33)</f>
        <v>0</v>
      </c>
      <c r="D34" s="18"/>
      <c r="E34" s="18">
        <f>SUM(E32:E33)</f>
        <v>0</v>
      </c>
      <c r="F34" s="13"/>
      <c r="G34" s="108">
        <f>SUM(G32:G33)</f>
        <v>0</v>
      </c>
      <c r="H34" s="305"/>
    </row>
    <row r="35" spans="1:8" ht="15.75">
      <c r="A35" s="3" t="s">
        <v>133</v>
      </c>
      <c r="B35" s="21"/>
      <c r="C35" s="114"/>
      <c r="D35" s="114"/>
      <c r="E35" s="114"/>
      <c r="F35" s="17"/>
      <c r="G35" s="126"/>
      <c r="H35" s="305"/>
    </row>
    <row r="36" spans="1:8">
      <c r="A36" s="38">
        <v>141</v>
      </c>
      <c r="B36" s="424" t="s">
        <v>31</v>
      </c>
      <c r="C36" s="424"/>
      <c r="D36" s="424"/>
      <c r="E36" s="424"/>
      <c r="F36" s="424"/>
      <c r="G36" s="111">
        <f>MAX(G34-15/85*(G22+G30),G34-15/60*G22,0)</f>
        <v>0</v>
      </c>
      <c r="H36" s="305">
        <v>6.14</v>
      </c>
    </row>
    <row r="37" spans="1:8">
      <c r="A37" s="39">
        <f>A36+1</f>
        <v>142</v>
      </c>
      <c r="B37" s="425" t="s">
        <v>30</v>
      </c>
      <c r="C37" s="425"/>
      <c r="D37" s="425"/>
      <c r="E37" s="425"/>
      <c r="F37" s="425"/>
      <c r="G37" s="111">
        <f>MAX((G30+G34-G36)-2/3*G22,0)</f>
        <v>0</v>
      </c>
      <c r="H37" s="305">
        <v>6.14</v>
      </c>
    </row>
    <row r="38" spans="1:8" ht="15.75">
      <c r="A38" s="40">
        <f>A37+1</f>
        <v>143</v>
      </c>
      <c r="B38" s="41" t="s">
        <v>134</v>
      </c>
      <c r="C38" s="41"/>
      <c r="D38" s="41"/>
      <c r="E38" s="42"/>
      <c r="F38" s="42"/>
      <c r="G38" s="10">
        <f>G22+G30+G34-G36-G37</f>
        <v>0</v>
      </c>
      <c r="H38" s="305"/>
    </row>
    <row r="39" spans="1:8">
      <c r="A39" s="312"/>
      <c r="B39" s="313"/>
      <c r="C39" s="313"/>
      <c r="D39" s="313"/>
      <c r="E39" s="314"/>
      <c r="F39" s="313"/>
      <c r="G39" s="313"/>
    </row>
    <row r="40" spans="1:8">
      <c r="A40" s="298"/>
    </row>
    <row r="41" spans="1:8">
      <c r="A41" s="298"/>
    </row>
    <row r="42" spans="1:8">
      <c r="A42" s="298"/>
    </row>
    <row r="43" spans="1:8">
      <c r="A43" s="298"/>
    </row>
    <row r="44" spans="1:8">
      <c r="A44" s="298"/>
    </row>
    <row r="45" spans="1:8">
      <c r="A45" s="298"/>
    </row>
    <row r="46" spans="1:8">
      <c r="A46" s="298"/>
    </row>
    <row r="47" spans="1:8">
      <c r="A47" s="298"/>
    </row>
    <row r="48" spans="1:8" s="297" customFormat="1">
      <c r="A48" s="298"/>
      <c r="E48" s="298"/>
      <c r="F48" s="298"/>
      <c r="G48" s="298"/>
      <c r="H48" s="298"/>
    </row>
    <row r="49" spans="1:8" s="297" customFormat="1">
      <c r="A49" s="298"/>
      <c r="E49" s="298"/>
      <c r="F49" s="298"/>
      <c r="G49" s="298"/>
      <c r="H49" s="298"/>
    </row>
    <row r="50" spans="1:8" s="297" customFormat="1">
      <c r="A50" s="298"/>
      <c r="E50" s="298"/>
      <c r="F50" s="298"/>
      <c r="G50" s="298"/>
      <c r="H50" s="298"/>
    </row>
    <row r="51" spans="1:8" s="297" customFormat="1">
      <c r="A51" s="298"/>
      <c r="E51" s="298"/>
      <c r="F51" s="298"/>
      <c r="G51" s="298"/>
      <c r="H51" s="298"/>
    </row>
    <row r="52" spans="1:8" s="297" customFormat="1">
      <c r="A52" s="298"/>
      <c r="E52" s="298"/>
      <c r="F52" s="298"/>
      <c r="G52" s="298"/>
      <c r="H52" s="298"/>
    </row>
    <row r="53" spans="1:8" s="297" customFormat="1">
      <c r="A53" s="298"/>
      <c r="E53" s="298"/>
      <c r="F53" s="298"/>
      <c r="G53" s="298"/>
      <c r="H53" s="298"/>
    </row>
    <row r="54" spans="1:8" s="297" customFormat="1">
      <c r="A54" s="298"/>
      <c r="E54" s="298"/>
      <c r="F54" s="298"/>
      <c r="G54" s="298"/>
      <c r="H54" s="298"/>
    </row>
    <row r="55" spans="1:8" s="297" customFormat="1">
      <c r="A55" s="298"/>
      <c r="E55" s="298"/>
      <c r="F55" s="298"/>
      <c r="G55" s="298"/>
      <c r="H55" s="298"/>
    </row>
    <row r="56" spans="1:8" s="297" customFormat="1">
      <c r="A56" s="298"/>
      <c r="E56" s="298"/>
      <c r="F56" s="298"/>
      <c r="G56" s="298"/>
      <c r="H56" s="298"/>
    </row>
    <row r="57" spans="1:8" s="297" customFormat="1">
      <c r="A57" s="298"/>
      <c r="E57" s="298"/>
      <c r="F57" s="298"/>
      <c r="G57" s="298"/>
      <c r="H57" s="298"/>
    </row>
    <row r="58" spans="1:8" s="297" customFormat="1">
      <c r="A58" s="298"/>
      <c r="E58" s="298"/>
      <c r="F58" s="298"/>
      <c r="G58" s="298"/>
      <c r="H58" s="298"/>
    </row>
    <row r="59" spans="1:8" s="297" customFormat="1">
      <c r="A59" s="298"/>
      <c r="E59" s="298"/>
      <c r="F59" s="298"/>
      <c r="G59" s="298"/>
      <c r="H59" s="298"/>
    </row>
    <row r="60" spans="1:8" s="297" customFormat="1">
      <c r="A60" s="298"/>
      <c r="E60" s="298"/>
      <c r="F60" s="298"/>
      <c r="G60" s="298"/>
      <c r="H60" s="298"/>
    </row>
    <row r="61" spans="1:8" s="297" customFormat="1">
      <c r="A61" s="298"/>
      <c r="E61" s="298"/>
      <c r="F61" s="298"/>
      <c r="G61" s="298"/>
      <c r="H61" s="298"/>
    </row>
    <row r="62" spans="1:8" s="297" customFormat="1">
      <c r="A62" s="298"/>
      <c r="E62" s="298"/>
      <c r="F62" s="298"/>
      <c r="G62" s="298"/>
      <c r="H62" s="298"/>
    </row>
    <row r="63" spans="1:8" s="297" customFormat="1">
      <c r="A63" s="298"/>
      <c r="E63" s="298"/>
      <c r="F63" s="298"/>
      <c r="G63" s="298"/>
      <c r="H63" s="298"/>
    </row>
    <row r="64" spans="1:8" s="297" customFormat="1">
      <c r="A64" s="298"/>
      <c r="E64" s="298"/>
      <c r="F64" s="298"/>
      <c r="G64" s="298"/>
      <c r="H64" s="298"/>
    </row>
    <row r="65" spans="1:8" s="297" customFormat="1">
      <c r="A65" s="298"/>
      <c r="E65" s="298"/>
      <c r="F65" s="298"/>
      <c r="G65" s="298"/>
      <c r="H65" s="298"/>
    </row>
    <row r="66" spans="1:8" s="297" customFormat="1">
      <c r="A66" s="298"/>
      <c r="E66" s="298"/>
      <c r="F66" s="298"/>
      <c r="G66" s="298"/>
      <c r="H66" s="298"/>
    </row>
    <row r="67" spans="1:8" s="297" customFormat="1">
      <c r="A67" s="298"/>
      <c r="E67" s="298"/>
      <c r="F67" s="298"/>
      <c r="G67" s="298"/>
      <c r="H67" s="298"/>
    </row>
    <row r="68" spans="1:8" s="297" customFormat="1">
      <c r="A68" s="298"/>
      <c r="E68" s="298"/>
      <c r="F68" s="298"/>
      <c r="G68" s="298"/>
      <c r="H68" s="298"/>
    </row>
    <row r="69" spans="1:8" s="297" customFormat="1">
      <c r="A69" s="298"/>
      <c r="E69" s="298"/>
      <c r="F69" s="298"/>
      <c r="G69" s="298"/>
      <c r="H69" s="298"/>
    </row>
    <row r="70" spans="1:8" s="297" customFormat="1">
      <c r="A70" s="298"/>
      <c r="E70" s="298"/>
      <c r="F70" s="298"/>
      <c r="G70" s="298"/>
      <c r="H70" s="298"/>
    </row>
    <row r="71" spans="1:8" s="297" customFormat="1">
      <c r="A71" s="298"/>
      <c r="E71" s="298"/>
      <c r="F71" s="298"/>
      <c r="G71" s="298"/>
      <c r="H71" s="298"/>
    </row>
    <row r="72" spans="1:8" s="297" customFormat="1">
      <c r="A72" s="298"/>
      <c r="E72" s="298"/>
      <c r="F72" s="298"/>
      <c r="G72" s="298"/>
      <c r="H72" s="298"/>
    </row>
    <row r="73" spans="1:8" s="297" customFormat="1">
      <c r="A73" s="298"/>
      <c r="E73" s="298"/>
      <c r="F73" s="298"/>
      <c r="G73" s="298"/>
      <c r="H73" s="298"/>
    </row>
    <row r="74" spans="1:8" s="297" customFormat="1">
      <c r="A74" s="298"/>
      <c r="E74" s="298"/>
      <c r="F74" s="298"/>
      <c r="G74" s="298"/>
      <c r="H74" s="298"/>
    </row>
    <row r="75" spans="1:8" s="297" customFormat="1">
      <c r="A75" s="298"/>
      <c r="E75" s="298"/>
      <c r="F75" s="298"/>
      <c r="G75" s="298"/>
      <c r="H75" s="298"/>
    </row>
    <row r="76" spans="1:8" s="297" customFormat="1">
      <c r="A76" s="298"/>
      <c r="E76" s="298"/>
      <c r="F76" s="298"/>
      <c r="G76" s="298"/>
      <c r="H76" s="298"/>
    </row>
    <row r="77" spans="1:8" s="297" customFormat="1">
      <c r="A77" s="298"/>
      <c r="E77" s="298"/>
      <c r="F77" s="298"/>
      <c r="G77" s="298"/>
      <c r="H77" s="298"/>
    </row>
    <row r="78" spans="1:8" s="297" customFormat="1">
      <c r="A78" s="298"/>
      <c r="E78" s="298"/>
      <c r="F78" s="298"/>
      <c r="G78" s="298"/>
      <c r="H78" s="298"/>
    </row>
    <row r="79" spans="1:8" s="297" customFormat="1">
      <c r="A79" s="298"/>
      <c r="E79" s="298"/>
      <c r="F79" s="298"/>
      <c r="G79" s="298"/>
      <c r="H79" s="298"/>
    </row>
    <row r="80" spans="1:8" s="297" customFormat="1">
      <c r="A80" s="298"/>
      <c r="E80" s="298"/>
      <c r="F80" s="298"/>
      <c r="G80" s="298"/>
      <c r="H80" s="298"/>
    </row>
    <row r="81" spans="1:8" s="297" customFormat="1">
      <c r="A81" s="298"/>
      <c r="E81" s="298"/>
      <c r="F81" s="298"/>
      <c r="G81" s="298"/>
      <c r="H81" s="298"/>
    </row>
    <row r="82" spans="1:8" s="297" customFormat="1">
      <c r="A82" s="298"/>
      <c r="E82" s="298"/>
      <c r="F82" s="298"/>
      <c r="G82" s="298"/>
      <c r="H82" s="298"/>
    </row>
    <row r="83" spans="1:8" s="297" customFormat="1">
      <c r="A83" s="298"/>
      <c r="E83" s="298"/>
      <c r="F83" s="298"/>
      <c r="G83" s="298"/>
      <c r="H83" s="298"/>
    </row>
    <row r="84" spans="1:8" s="297" customFormat="1">
      <c r="A84" s="298"/>
      <c r="E84" s="298"/>
      <c r="F84" s="298"/>
      <c r="G84" s="298"/>
      <c r="H84" s="298"/>
    </row>
    <row r="85" spans="1:8" s="297" customFormat="1">
      <c r="A85" s="298"/>
      <c r="E85" s="298"/>
      <c r="F85" s="298"/>
      <c r="G85" s="298"/>
      <c r="H85" s="298"/>
    </row>
    <row r="86" spans="1:8" s="297" customFormat="1">
      <c r="A86" s="298"/>
      <c r="E86" s="298"/>
      <c r="F86" s="298"/>
      <c r="G86" s="298"/>
      <c r="H86" s="298"/>
    </row>
    <row r="87" spans="1:8" s="297" customFormat="1">
      <c r="A87" s="298"/>
      <c r="E87" s="298"/>
      <c r="F87" s="298"/>
      <c r="G87" s="298"/>
      <c r="H87" s="298"/>
    </row>
    <row r="88" spans="1:8" s="297" customFormat="1">
      <c r="A88" s="298"/>
      <c r="E88" s="298"/>
      <c r="F88" s="298"/>
      <c r="G88" s="298"/>
      <c r="H88" s="298"/>
    </row>
    <row r="89" spans="1:8" s="297" customFormat="1">
      <c r="A89" s="298"/>
      <c r="E89" s="298"/>
      <c r="F89" s="298"/>
      <c r="G89" s="298"/>
      <c r="H89" s="298"/>
    </row>
    <row r="90" spans="1:8" s="297" customFormat="1">
      <c r="A90" s="298"/>
      <c r="E90" s="298"/>
      <c r="F90" s="298"/>
      <c r="G90" s="298"/>
      <c r="H90" s="298"/>
    </row>
    <row r="91" spans="1:8" s="297" customFormat="1">
      <c r="A91" s="298"/>
      <c r="E91" s="298"/>
      <c r="F91" s="298"/>
      <c r="G91" s="298"/>
      <c r="H91" s="298"/>
    </row>
    <row r="92" spans="1:8" s="297" customFormat="1">
      <c r="A92" s="298"/>
      <c r="E92" s="298"/>
      <c r="F92" s="298"/>
      <c r="G92" s="298"/>
      <c r="H92" s="298"/>
    </row>
    <row r="93" spans="1:8" s="297" customFormat="1">
      <c r="A93" s="298"/>
      <c r="E93" s="298"/>
      <c r="F93" s="298"/>
      <c r="G93" s="298"/>
      <c r="H93" s="298"/>
    </row>
    <row r="94" spans="1:8" s="297" customFormat="1">
      <c r="A94" s="298"/>
      <c r="E94" s="298"/>
      <c r="F94" s="298"/>
      <c r="G94" s="298"/>
      <c r="H94" s="298"/>
    </row>
    <row r="95" spans="1:8" s="297" customFormat="1">
      <c r="A95" s="298"/>
      <c r="E95" s="298"/>
      <c r="F95" s="298"/>
      <c r="G95" s="298"/>
      <c r="H95" s="298"/>
    </row>
    <row r="96" spans="1:8" s="297" customFormat="1">
      <c r="A96" s="298"/>
      <c r="E96" s="298"/>
      <c r="F96" s="298"/>
      <c r="G96" s="298"/>
      <c r="H96" s="298"/>
    </row>
    <row r="97" spans="1:8" s="297" customFormat="1">
      <c r="A97" s="298"/>
      <c r="E97" s="298"/>
      <c r="F97" s="298"/>
      <c r="G97" s="298"/>
      <c r="H97" s="298"/>
    </row>
    <row r="98" spans="1:8" s="297" customFormat="1">
      <c r="A98" s="298"/>
      <c r="E98" s="298"/>
      <c r="F98" s="298"/>
      <c r="G98" s="298"/>
      <c r="H98" s="298"/>
    </row>
    <row r="99" spans="1:8" s="297" customFormat="1">
      <c r="A99" s="298"/>
      <c r="E99" s="298"/>
      <c r="F99" s="298"/>
      <c r="G99" s="298"/>
      <c r="H99" s="298"/>
    </row>
    <row r="100" spans="1:8" s="297" customFormat="1">
      <c r="A100" s="298"/>
      <c r="E100" s="298"/>
      <c r="F100" s="298"/>
      <c r="G100" s="298"/>
      <c r="H100" s="298"/>
    </row>
    <row r="101" spans="1:8" s="297" customFormat="1">
      <c r="A101" s="298"/>
      <c r="E101" s="298"/>
      <c r="F101" s="298"/>
      <c r="G101" s="298"/>
      <c r="H101" s="298"/>
    </row>
    <row r="102" spans="1:8" s="297" customFormat="1">
      <c r="A102" s="298"/>
      <c r="E102" s="298"/>
      <c r="F102" s="298"/>
      <c r="G102" s="298"/>
      <c r="H102" s="298"/>
    </row>
    <row r="103" spans="1:8" s="297" customFormat="1">
      <c r="A103" s="298"/>
      <c r="E103" s="298"/>
      <c r="F103" s="298"/>
      <c r="G103" s="298"/>
      <c r="H103" s="298"/>
    </row>
    <row r="104" spans="1:8" s="297" customFormat="1">
      <c r="A104" s="298"/>
      <c r="E104" s="298"/>
      <c r="F104" s="298"/>
      <c r="G104" s="298"/>
      <c r="H104" s="298"/>
    </row>
    <row r="105" spans="1:8" s="297" customFormat="1">
      <c r="A105" s="298"/>
      <c r="E105" s="298"/>
      <c r="F105" s="298"/>
      <c r="G105" s="298"/>
      <c r="H105" s="298"/>
    </row>
    <row r="106" spans="1:8" s="297" customFormat="1">
      <c r="A106" s="298"/>
      <c r="E106" s="298"/>
      <c r="F106" s="298"/>
      <c r="G106" s="298"/>
      <c r="H106" s="298"/>
    </row>
    <row r="107" spans="1:8" s="297" customFormat="1">
      <c r="A107" s="298"/>
      <c r="E107" s="298"/>
      <c r="F107" s="298"/>
      <c r="G107" s="298"/>
      <c r="H107" s="298"/>
    </row>
    <row r="108" spans="1:8" s="297" customFormat="1">
      <c r="A108" s="298"/>
      <c r="E108" s="298"/>
      <c r="F108" s="298"/>
      <c r="G108" s="298"/>
      <c r="H108" s="298"/>
    </row>
    <row r="109" spans="1:8" s="297" customFormat="1">
      <c r="A109" s="298"/>
      <c r="E109" s="298"/>
      <c r="F109" s="298"/>
      <c r="G109" s="298"/>
      <c r="H109" s="298"/>
    </row>
    <row r="110" spans="1:8" s="297" customFormat="1">
      <c r="A110" s="298"/>
      <c r="E110" s="298"/>
      <c r="F110" s="298"/>
      <c r="G110" s="298"/>
      <c r="H110" s="298"/>
    </row>
    <row r="111" spans="1:8" s="297" customFormat="1">
      <c r="A111" s="298"/>
      <c r="E111" s="298"/>
      <c r="F111" s="298"/>
      <c r="G111" s="298"/>
      <c r="H111" s="298"/>
    </row>
    <row r="112" spans="1:8" s="297" customFormat="1">
      <c r="A112" s="298"/>
      <c r="E112" s="298"/>
      <c r="F112" s="298"/>
      <c r="G112" s="298"/>
      <c r="H112" s="298"/>
    </row>
    <row r="113" spans="1:8" s="297" customFormat="1">
      <c r="A113" s="298"/>
      <c r="E113" s="298"/>
      <c r="F113" s="298"/>
      <c r="G113" s="298"/>
      <c r="H113" s="298"/>
    </row>
    <row r="114" spans="1:8" s="297" customFormat="1">
      <c r="A114" s="298"/>
      <c r="E114" s="298"/>
      <c r="F114" s="298"/>
      <c r="G114" s="298"/>
      <c r="H114" s="298"/>
    </row>
    <row r="115" spans="1:8" s="297" customFormat="1">
      <c r="A115" s="298"/>
      <c r="E115" s="298"/>
      <c r="F115" s="298"/>
      <c r="G115" s="298"/>
      <c r="H115" s="298"/>
    </row>
    <row r="116" spans="1:8" s="297" customFormat="1">
      <c r="A116" s="298"/>
      <c r="E116" s="298"/>
      <c r="F116" s="298"/>
      <c r="G116" s="298"/>
      <c r="H116" s="298"/>
    </row>
    <row r="117" spans="1:8" s="297" customFormat="1">
      <c r="A117" s="298"/>
      <c r="E117" s="298"/>
      <c r="F117" s="298"/>
      <c r="G117" s="298"/>
      <c r="H117" s="298"/>
    </row>
    <row r="118" spans="1:8" s="297" customFormat="1">
      <c r="A118" s="298"/>
      <c r="E118" s="298"/>
      <c r="F118" s="298"/>
      <c r="G118" s="298"/>
      <c r="H118" s="298"/>
    </row>
    <row r="119" spans="1:8" s="297" customFormat="1">
      <c r="A119" s="298"/>
      <c r="E119" s="298"/>
      <c r="F119" s="298"/>
      <c r="G119" s="298"/>
      <c r="H119" s="298"/>
    </row>
    <row r="120" spans="1:8" s="297" customFormat="1">
      <c r="A120" s="298"/>
      <c r="E120" s="298"/>
      <c r="F120" s="298"/>
      <c r="G120" s="298"/>
      <c r="H120" s="298"/>
    </row>
    <row r="121" spans="1:8" s="297" customFormat="1">
      <c r="A121" s="298"/>
      <c r="E121" s="298"/>
      <c r="F121" s="298"/>
      <c r="G121" s="298"/>
      <c r="H121" s="298"/>
    </row>
    <row r="122" spans="1:8" s="297" customFormat="1">
      <c r="A122" s="298"/>
      <c r="E122" s="298"/>
      <c r="F122" s="298"/>
      <c r="G122" s="298"/>
      <c r="H122" s="298"/>
    </row>
    <row r="123" spans="1:8" s="297" customFormat="1">
      <c r="A123" s="298"/>
      <c r="E123" s="298"/>
      <c r="F123" s="298"/>
      <c r="G123" s="298"/>
      <c r="H123" s="298"/>
    </row>
    <row r="124" spans="1:8" s="297" customFormat="1">
      <c r="A124" s="298"/>
      <c r="E124" s="298"/>
      <c r="F124" s="298"/>
      <c r="G124" s="298"/>
      <c r="H124" s="298"/>
    </row>
    <row r="125" spans="1:8" s="297" customFormat="1">
      <c r="A125" s="298"/>
      <c r="E125" s="298"/>
      <c r="F125" s="298"/>
      <c r="G125" s="298"/>
      <c r="H125" s="298"/>
    </row>
    <row r="126" spans="1:8" s="297" customFormat="1">
      <c r="A126" s="298"/>
      <c r="E126" s="298"/>
      <c r="F126" s="298"/>
      <c r="G126" s="298"/>
      <c r="H126" s="298"/>
    </row>
    <row r="127" spans="1:8" s="297" customFormat="1">
      <c r="A127" s="298"/>
      <c r="E127" s="298"/>
      <c r="F127" s="298"/>
      <c r="G127" s="298"/>
      <c r="H127" s="298"/>
    </row>
    <row r="128" spans="1:8" s="297" customFormat="1">
      <c r="A128" s="298"/>
      <c r="E128" s="298"/>
      <c r="F128" s="298"/>
      <c r="G128" s="298"/>
      <c r="H128" s="298"/>
    </row>
    <row r="129" spans="1:8" s="297" customFormat="1">
      <c r="A129" s="298"/>
      <c r="E129" s="298"/>
      <c r="F129" s="298"/>
      <c r="G129" s="298"/>
      <c r="H129" s="298"/>
    </row>
    <row r="130" spans="1:8" s="297" customFormat="1">
      <c r="A130" s="298"/>
      <c r="E130" s="298"/>
      <c r="F130" s="298"/>
      <c r="G130" s="298"/>
      <c r="H130" s="298"/>
    </row>
    <row r="131" spans="1:8" s="297" customFormat="1">
      <c r="A131" s="298"/>
      <c r="E131" s="298"/>
      <c r="F131" s="298"/>
      <c r="G131" s="298"/>
      <c r="H131" s="298"/>
    </row>
    <row r="132" spans="1:8" s="297" customFormat="1">
      <c r="A132" s="298"/>
      <c r="E132" s="298"/>
      <c r="F132" s="298"/>
      <c r="G132" s="298"/>
      <c r="H132" s="298"/>
    </row>
    <row r="133" spans="1:8" s="297" customFormat="1">
      <c r="A133" s="298"/>
      <c r="E133" s="298"/>
      <c r="F133" s="298"/>
      <c r="G133" s="298"/>
      <c r="H133" s="298"/>
    </row>
    <row r="134" spans="1:8" s="297" customFormat="1">
      <c r="A134" s="298"/>
      <c r="E134" s="298"/>
      <c r="F134" s="298"/>
      <c r="G134" s="298"/>
      <c r="H134" s="298"/>
    </row>
    <row r="135" spans="1:8" s="297" customFormat="1">
      <c r="A135" s="298"/>
      <c r="E135" s="298"/>
      <c r="F135" s="298"/>
      <c r="G135" s="298"/>
      <c r="H135" s="298"/>
    </row>
    <row r="136" spans="1:8" s="297" customFormat="1">
      <c r="A136" s="298"/>
      <c r="E136" s="298"/>
      <c r="F136" s="298"/>
      <c r="G136" s="298"/>
      <c r="H136" s="298"/>
    </row>
    <row r="137" spans="1:8" s="297" customFormat="1">
      <c r="A137" s="298"/>
      <c r="E137" s="298"/>
      <c r="F137" s="298"/>
      <c r="G137" s="298"/>
      <c r="H137" s="298"/>
    </row>
    <row r="138" spans="1:8" s="297" customFormat="1">
      <c r="A138" s="298"/>
      <c r="E138" s="298"/>
      <c r="F138" s="298"/>
      <c r="G138" s="298"/>
      <c r="H138" s="298"/>
    </row>
    <row r="139" spans="1:8" s="297" customFormat="1">
      <c r="A139" s="298"/>
      <c r="E139" s="298"/>
      <c r="F139" s="298"/>
      <c r="G139" s="298"/>
      <c r="H139" s="298"/>
    </row>
    <row r="140" spans="1:8" s="297" customFormat="1">
      <c r="A140" s="298"/>
      <c r="E140" s="298"/>
      <c r="F140" s="298"/>
      <c r="G140" s="298"/>
      <c r="H140" s="298"/>
    </row>
    <row r="141" spans="1:8" s="297" customFormat="1">
      <c r="A141" s="298"/>
      <c r="E141" s="298"/>
      <c r="F141" s="298"/>
      <c r="G141" s="298"/>
      <c r="H141" s="298"/>
    </row>
    <row r="142" spans="1:8" s="297" customFormat="1">
      <c r="A142" s="298"/>
      <c r="E142" s="298"/>
      <c r="F142" s="298"/>
      <c r="G142" s="298"/>
      <c r="H142" s="298"/>
    </row>
    <row r="143" spans="1:8" s="297" customFormat="1">
      <c r="A143" s="298"/>
      <c r="E143" s="298"/>
      <c r="F143" s="298"/>
      <c r="G143" s="298"/>
      <c r="H143" s="298"/>
    </row>
    <row r="144" spans="1:8" s="297" customFormat="1">
      <c r="A144" s="298"/>
      <c r="E144" s="298"/>
      <c r="F144" s="298"/>
      <c r="G144" s="298"/>
      <c r="H144" s="298"/>
    </row>
    <row r="145" spans="1:8" s="297" customFormat="1">
      <c r="A145" s="298"/>
      <c r="E145" s="298"/>
      <c r="F145" s="298"/>
      <c r="G145" s="298"/>
      <c r="H145" s="298"/>
    </row>
    <row r="146" spans="1:8" s="297" customFormat="1">
      <c r="A146" s="298"/>
      <c r="E146" s="298"/>
      <c r="F146" s="298"/>
      <c r="G146" s="298"/>
      <c r="H146" s="298"/>
    </row>
    <row r="147" spans="1:8" s="297" customFormat="1">
      <c r="A147" s="298"/>
      <c r="E147" s="298"/>
      <c r="F147" s="298"/>
      <c r="G147" s="298"/>
      <c r="H147" s="298"/>
    </row>
    <row r="148" spans="1:8" s="297" customFormat="1">
      <c r="A148" s="298"/>
      <c r="E148" s="298"/>
      <c r="F148" s="298"/>
      <c r="G148" s="298"/>
      <c r="H148" s="298"/>
    </row>
    <row r="149" spans="1:8" s="297" customFormat="1">
      <c r="A149" s="298"/>
      <c r="E149" s="298"/>
      <c r="F149" s="298"/>
      <c r="G149" s="298"/>
      <c r="H149" s="298"/>
    </row>
    <row r="150" spans="1:8" s="297" customFormat="1">
      <c r="A150" s="298"/>
      <c r="E150" s="298"/>
      <c r="F150" s="298"/>
      <c r="G150" s="298"/>
      <c r="H150" s="298"/>
    </row>
    <row r="151" spans="1:8" s="297" customFormat="1">
      <c r="A151" s="298"/>
      <c r="E151" s="298"/>
      <c r="F151" s="298"/>
      <c r="G151" s="298"/>
      <c r="H151" s="298"/>
    </row>
    <row r="152" spans="1:8" s="297" customFormat="1">
      <c r="A152" s="298"/>
      <c r="E152" s="298"/>
      <c r="F152" s="298"/>
      <c r="G152" s="298"/>
      <c r="H152" s="298"/>
    </row>
    <row r="153" spans="1:8" s="297" customFormat="1">
      <c r="A153" s="298"/>
      <c r="E153" s="298"/>
      <c r="F153" s="298"/>
      <c r="G153" s="298"/>
      <c r="H153" s="298"/>
    </row>
    <row r="154" spans="1:8" s="297" customFormat="1">
      <c r="A154" s="298"/>
      <c r="E154" s="298"/>
      <c r="F154" s="298"/>
      <c r="G154" s="298"/>
      <c r="H154" s="298"/>
    </row>
    <row r="155" spans="1:8" s="297" customFormat="1">
      <c r="A155" s="298"/>
      <c r="E155" s="298"/>
      <c r="F155" s="298"/>
      <c r="G155" s="298"/>
      <c r="H155" s="298"/>
    </row>
    <row r="156" spans="1:8" s="297" customFormat="1">
      <c r="A156" s="298"/>
      <c r="E156" s="298"/>
      <c r="F156" s="298"/>
      <c r="G156" s="298"/>
      <c r="H156" s="298"/>
    </row>
    <row r="157" spans="1:8" s="297" customFormat="1">
      <c r="A157" s="298"/>
      <c r="E157" s="298"/>
      <c r="F157" s="298"/>
      <c r="G157" s="298"/>
      <c r="H157" s="298"/>
    </row>
    <row r="158" spans="1:8" s="297" customFormat="1">
      <c r="A158" s="298"/>
      <c r="E158" s="298"/>
      <c r="F158" s="298"/>
      <c r="G158" s="298"/>
      <c r="H158" s="298"/>
    </row>
    <row r="159" spans="1:8" s="297" customFormat="1">
      <c r="A159" s="298"/>
      <c r="E159" s="298"/>
      <c r="F159" s="298"/>
      <c r="G159" s="298"/>
      <c r="H159" s="298"/>
    </row>
    <row r="160" spans="1:8" s="297" customFormat="1">
      <c r="A160" s="298"/>
      <c r="E160" s="298"/>
      <c r="F160" s="298"/>
      <c r="G160" s="298"/>
      <c r="H160" s="298"/>
    </row>
    <row r="161" spans="1:8" s="297" customFormat="1">
      <c r="A161" s="298"/>
      <c r="E161" s="298"/>
      <c r="F161" s="298"/>
      <c r="G161" s="298"/>
      <c r="H161" s="298"/>
    </row>
    <row r="162" spans="1:8" s="297" customFormat="1">
      <c r="A162" s="298"/>
      <c r="E162" s="298"/>
      <c r="F162" s="298"/>
      <c r="G162" s="298"/>
      <c r="H162" s="298"/>
    </row>
    <row r="163" spans="1:8" s="297" customFormat="1">
      <c r="A163" s="298"/>
      <c r="E163" s="298"/>
      <c r="F163" s="298"/>
      <c r="G163" s="298"/>
      <c r="H163" s="298"/>
    </row>
    <row r="164" spans="1:8" s="297" customFormat="1">
      <c r="A164" s="298"/>
      <c r="E164" s="298"/>
      <c r="F164" s="298"/>
      <c r="G164" s="298"/>
      <c r="H164" s="298"/>
    </row>
    <row r="165" spans="1:8" s="297" customFormat="1">
      <c r="A165" s="298"/>
      <c r="E165" s="298"/>
      <c r="F165" s="298"/>
      <c r="G165" s="298"/>
      <c r="H165" s="298"/>
    </row>
    <row r="166" spans="1:8" s="297" customFormat="1">
      <c r="A166" s="298"/>
      <c r="E166" s="298"/>
      <c r="F166" s="298"/>
      <c r="G166" s="298"/>
      <c r="H166" s="298"/>
    </row>
    <row r="167" spans="1:8" s="297" customFormat="1">
      <c r="A167" s="298"/>
      <c r="E167" s="298"/>
      <c r="F167" s="298"/>
      <c r="G167" s="298"/>
      <c r="H167" s="298"/>
    </row>
  </sheetData>
  <sheetProtection algorithmName="SHA-512" hashValue="z75dGiJFwPcfWdyeEPpm1qdoanHMw26rDjtLXQWY5PyIhaXpfzKreAJecmrhExWT5yvPhGVvZzLSPQ/e7MMVWg==" saltValue="5EfnC5DFURliQWmwZbZfXg==" spinCount="100000" sheet="1"/>
  <mergeCells count="2">
    <mergeCell ref="B36:F36"/>
    <mergeCell ref="B37:F37"/>
  </mergeCells>
  <dataValidations count="1">
    <dataValidation type="list" allowBlank="1" showInputMessage="1" showErrorMessage="1" sqref="D2">
      <formula1>"USD, CAD, GBP, EUR, XCD, BBD, JMD, GYD, DKK, INR, JPY, SEK, CHF"</formula1>
    </dataValidation>
  </dataValidations>
  <pageMargins left="0.7" right="0.7" top="0.75" bottom="0.75" header="0.3" footer="0.3"/>
  <pageSetup paperSize="8" orientation="landscape"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I94"/>
  <sheetViews>
    <sheetView zoomScaleNormal="100" workbookViewId="0"/>
  </sheetViews>
  <sheetFormatPr defaultColWidth="8.7109375" defaultRowHeight="15"/>
  <cols>
    <col min="1" max="1" width="11.42578125" style="134" customWidth="1"/>
    <col min="2" max="2" width="62.28515625" style="134" customWidth="1"/>
    <col min="3" max="3" width="18.28515625" style="134" customWidth="1"/>
    <col min="4" max="4" width="13" style="134" customWidth="1"/>
    <col min="5" max="5" width="14.7109375" style="134" customWidth="1"/>
    <col min="6" max="6" width="14.42578125" style="134" customWidth="1"/>
    <col min="7" max="7" width="12.28515625" style="134" customWidth="1"/>
    <col min="8" max="8" width="11.5703125" style="134" customWidth="1"/>
    <col min="9" max="9" width="12.5703125" style="134" customWidth="1"/>
    <col min="10" max="16384" width="8.7109375" style="134"/>
  </cols>
  <sheetData>
    <row r="1" spans="1:8" ht="23.25">
      <c r="A1" s="133" t="s">
        <v>160</v>
      </c>
    </row>
    <row r="2" spans="1:8" ht="57">
      <c r="A2" s="133" t="s">
        <v>181</v>
      </c>
      <c r="C2" s="128" t="s">
        <v>175</v>
      </c>
      <c r="D2" s="131">
        <f>'9.HQLA-SC1'!D2</f>
        <v>0</v>
      </c>
    </row>
    <row r="3" spans="1:8">
      <c r="A3" s="300" t="s">
        <v>169</v>
      </c>
    </row>
    <row r="4" spans="1:8">
      <c r="A4" s="300" t="s">
        <v>135</v>
      </c>
    </row>
    <row r="5" spans="1:8" ht="15.75">
      <c r="A5" s="302" t="s">
        <v>13</v>
      </c>
    </row>
    <row r="6" spans="1:8" ht="21">
      <c r="A6" s="135" t="s">
        <v>32</v>
      </c>
    </row>
    <row r="7" spans="1:8" ht="79.900000000000006" customHeight="1">
      <c r="A7" s="55" t="s">
        <v>2</v>
      </c>
      <c r="B7" s="335" t="s">
        <v>14</v>
      </c>
      <c r="C7" s="19" t="s">
        <v>167</v>
      </c>
      <c r="D7" s="336" t="s">
        <v>166</v>
      </c>
      <c r="E7" s="336" t="s">
        <v>168</v>
      </c>
      <c r="F7" s="336" t="s">
        <v>35</v>
      </c>
      <c r="G7" s="336" t="s">
        <v>40</v>
      </c>
      <c r="H7" s="102" t="s">
        <v>173</v>
      </c>
    </row>
    <row r="8" spans="1:8" ht="15.75">
      <c r="A8" s="56" t="s">
        <v>33</v>
      </c>
      <c r="B8" s="45"/>
      <c r="C8" s="380"/>
      <c r="D8" s="379"/>
      <c r="E8" s="380"/>
      <c r="F8" s="45"/>
      <c r="G8" s="45"/>
      <c r="H8" s="352"/>
    </row>
    <row r="9" spans="1:8" ht="29.25" customHeight="1">
      <c r="A9" s="57">
        <v>211</v>
      </c>
      <c r="B9" s="58" t="s">
        <v>41</v>
      </c>
      <c r="C9" s="178"/>
      <c r="D9" s="337"/>
      <c r="E9" s="381">
        <f>C9*$D$8</f>
        <v>0</v>
      </c>
      <c r="F9" s="326">
        <v>0</v>
      </c>
      <c r="G9" s="332">
        <f>E9*F9</f>
        <v>0</v>
      </c>
      <c r="H9" s="352">
        <v>7.17</v>
      </c>
    </row>
    <row r="10" spans="1:8" ht="15.75">
      <c r="A10" s="59">
        <v>212</v>
      </c>
      <c r="B10" s="60" t="s">
        <v>34</v>
      </c>
      <c r="C10" s="382"/>
      <c r="D10" s="383"/>
      <c r="E10" s="384"/>
      <c r="F10" s="354" t="s">
        <v>9</v>
      </c>
      <c r="G10" s="327"/>
      <c r="H10" s="352"/>
    </row>
    <row r="11" spans="1:8">
      <c r="A11" s="61">
        <v>2121</v>
      </c>
      <c r="B11" s="62" t="s">
        <v>146</v>
      </c>
      <c r="C11" s="179"/>
      <c r="D11" s="383"/>
      <c r="E11" s="381">
        <f t="shared" ref="E11:E23" si="0">C11*$D$8</f>
        <v>0</v>
      </c>
      <c r="F11" s="46">
        <v>0.05</v>
      </c>
      <c r="G11" s="332">
        <f t="shared" ref="G11:G16" si="1">E11*F11</f>
        <v>0</v>
      </c>
      <c r="H11" s="352">
        <v>7.6</v>
      </c>
    </row>
    <row r="12" spans="1:8">
      <c r="A12" s="61">
        <f>A11+1</f>
        <v>2122</v>
      </c>
      <c r="B12" s="62" t="s">
        <v>152</v>
      </c>
      <c r="C12" s="179"/>
      <c r="D12" s="383"/>
      <c r="E12" s="381">
        <f t="shared" si="0"/>
        <v>0</v>
      </c>
      <c r="F12" s="46">
        <v>0.05</v>
      </c>
      <c r="G12" s="332">
        <f t="shared" si="1"/>
        <v>0</v>
      </c>
      <c r="H12" s="352">
        <v>7.6</v>
      </c>
    </row>
    <row r="13" spans="1:8">
      <c r="A13" s="61">
        <f>A12+1</f>
        <v>2123</v>
      </c>
      <c r="B13" s="62" t="s">
        <v>147</v>
      </c>
      <c r="C13" s="179"/>
      <c r="D13" s="383"/>
      <c r="E13" s="381">
        <f t="shared" si="0"/>
        <v>0</v>
      </c>
      <c r="F13" s="46">
        <v>0.05</v>
      </c>
      <c r="G13" s="332">
        <f t="shared" si="1"/>
        <v>0</v>
      </c>
      <c r="H13" s="352">
        <v>7.6</v>
      </c>
    </row>
    <row r="14" spans="1:8">
      <c r="A14" s="61">
        <f>A13+1</f>
        <v>2124</v>
      </c>
      <c r="B14" s="62" t="s">
        <v>153</v>
      </c>
      <c r="C14" s="179"/>
      <c r="D14" s="383"/>
      <c r="E14" s="381">
        <f t="shared" si="0"/>
        <v>0</v>
      </c>
      <c r="F14" s="46">
        <v>0.05</v>
      </c>
      <c r="G14" s="332">
        <f t="shared" si="1"/>
        <v>0</v>
      </c>
      <c r="H14" s="352">
        <v>7.6</v>
      </c>
    </row>
    <row r="15" spans="1:8">
      <c r="A15" s="61">
        <f>A14+1</f>
        <v>2125</v>
      </c>
      <c r="B15" s="62" t="s">
        <v>148</v>
      </c>
      <c r="C15" s="179"/>
      <c r="D15" s="383"/>
      <c r="E15" s="381">
        <f t="shared" si="0"/>
        <v>0</v>
      </c>
      <c r="F15" s="46">
        <v>0.05</v>
      </c>
      <c r="G15" s="332">
        <f t="shared" si="1"/>
        <v>0</v>
      </c>
      <c r="H15" s="352">
        <v>7.6</v>
      </c>
    </row>
    <row r="16" spans="1:8">
      <c r="A16" s="61">
        <f>A15+1</f>
        <v>2126</v>
      </c>
      <c r="B16" s="62" t="s">
        <v>154</v>
      </c>
      <c r="C16" s="179"/>
      <c r="D16" s="383"/>
      <c r="E16" s="381">
        <f t="shared" si="0"/>
        <v>0</v>
      </c>
      <c r="F16" s="46">
        <v>0.05</v>
      </c>
      <c r="G16" s="332">
        <f t="shared" si="1"/>
        <v>0</v>
      </c>
      <c r="H16" s="352">
        <v>7.6</v>
      </c>
    </row>
    <row r="17" spans="1:8" ht="15.75">
      <c r="A17" s="59">
        <f>A10+1</f>
        <v>213</v>
      </c>
      <c r="B17" s="60" t="s">
        <v>36</v>
      </c>
      <c r="C17" s="382"/>
      <c r="D17" s="117"/>
      <c r="E17" s="384"/>
      <c r="F17" s="46"/>
      <c r="G17" s="327"/>
      <c r="H17" s="352"/>
    </row>
    <row r="18" spans="1:8">
      <c r="A18" s="63">
        <v>2131</v>
      </c>
      <c r="B18" s="62" t="s">
        <v>149</v>
      </c>
      <c r="C18" s="180"/>
      <c r="D18" s="117"/>
      <c r="E18" s="381">
        <f t="shared" si="0"/>
        <v>0</v>
      </c>
      <c r="F18" s="46">
        <v>0.1</v>
      </c>
      <c r="G18" s="327">
        <f t="shared" ref="G18:G23" si="2">E18*F18</f>
        <v>0</v>
      </c>
      <c r="H18" s="352">
        <v>7.6</v>
      </c>
    </row>
    <row r="19" spans="1:8">
      <c r="A19" s="63">
        <f>A18+1</f>
        <v>2132</v>
      </c>
      <c r="B19" s="62" t="s">
        <v>37</v>
      </c>
      <c r="C19" s="181"/>
      <c r="D19" s="385"/>
      <c r="E19" s="381">
        <f t="shared" si="0"/>
        <v>0</v>
      </c>
      <c r="F19" s="46">
        <v>0.1</v>
      </c>
      <c r="G19" s="327">
        <f t="shared" si="2"/>
        <v>0</v>
      </c>
      <c r="H19" s="352">
        <v>7.6</v>
      </c>
    </row>
    <row r="20" spans="1:8">
      <c r="A20" s="63">
        <f>A19+1</f>
        <v>2133</v>
      </c>
      <c r="B20" s="62" t="s">
        <v>150</v>
      </c>
      <c r="C20" s="181"/>
      <c r="D20" s="385"/>
      <c r="E20" s="381">
        <f t="shared" si="0"/>
        <v>0</v>
      </c>
      <c r="F20" s="46">
        <v>0.1</v>
      </c>
      <c r="G20" s="327">
        <f t="shared" si="2"/>
        <v>0</v>
      </c>
      <c r="H20" s="352">
        <v>7.6</v>
      </c>
    </row>
    <row r="21" spans="1:8">
      <c r="A21" s="63">
        <f>A20+1</f>
        <v>2134</v>
      </c>
      <c r="B21" s="62" t="s">
        <v>151</v>
      </c>
      <c r="C21" s="181"/>
      <c r="D21" s="385"/>
      <c r="E21" s="381">
        <f t="shared" si="0"/>
        <v>0</v>
      </c>
      <c r="F21" s="46">
        <v>0.1</v>
      </c>
      <c r="G21" s="327">
        <f t="shared" si="2"/>
        <v>0</v>
      </c>
      <c r="H21" s="352">
        <v>7.6</v>
      </c>
    </row>
    <row r="22" spans="1:8">
      <c r="A22" s="63">
        <f>A21+1</f>
        <v>2135</v>
      </c>
      <c r="B22" s="62" t="s">
        <v>155</v>
      </c>
      <c r="C22" s="181"/>
      <c r="D22" s="385"/>
      <c r="E22" s="381">
        <f t="shared" si="0"/>
        <v>0</v>
      </c>
      <c r="F22" s="46">
        <v>0.1</v>
      </c>
      <c r="G22" s="327">
        <f t="shared" si="2"/>
        <v>0</v>
      </c>
      <c r="H22" s="352">
        <v>7.6</v>
      </c>
    </row>
    <row r="23" spans="1:8">
      <c r="A23" s="63">
        <f>A22+1</f>
        <v>2136</v>
      </c>
      <c r="B23" s="64" t="s">
        <v>156</v>
      </c>
      <c r="C23" s="182"/>
      <c r="D23" s="386"/>
      <c r="E23" s="381">
        <f t="shared" si="0"/>
        <v>0</v>
      </c>
      <c r="F23" s="47">
        <v>0.1</v>
      </c>
      <c r="G23" s="387">
        <f t="shared" si="2"/>
        <v>0</v>
      </c>
      <c r="H23" s="352">
        <v>7.6</v>
      </c>
    </row>
    <row r="24" spans="1:8" ht="15.75">
      <c r="A24" s="40">
        <f>A17+1</f>
        <v>214</v>
      </c>
      <c r="B24" s="41" t="s">
        <v>38</v>
      </c>
      <c r="C24" s="388">
        <f>C9+SUM(C11:C16)+SUM(C18:C23)</f>
        <v>0</v>
      </c>
      <c r="D24" s="85"/>
      <c r="E24" s="388">
        <f>SUM(E9:E23)</f>
        <v>0</v>
      </c>
      <c r="F24" s="42"/>
      <c r="G24" s="330">
        <f>SUM(G9:G23)</f>
        <v>0</v>
      </c>
      <c r="H24" s="352"/>
    </row>
    <row r="25" spans="1:8" ht="15.75">
      <c r="A25" s="56" t="s">
        <v>63</v>
      </c>
      <c r="B25" s="45"/>
      <c r="C25" s="320"/>
      <c r="D25" s="320"/>
      <c r="E25" s="320"/>
      <c r="F25" s="45"/>
      <c r="G25" s="331"/>
      <c r="H25" s="352"/>
    </row>
    <row r="26" spans="1:8" ht="15.75">
      <c r="A26" s="65" t="s">
        <v>53</v>
      </c>
      <c r="B26" s="66" t="s">
        <v>42</v>
      </c>
      <c r="C26" s="116"/>
      <c r="D26" s="116"/>
      <c r="E26" s="116"/>
      <c r="F26" s="48"/>
      <c r="G26" s="361"/>
      <c r="H26" s="352"/>
    </row>
    <row r="27" spans="1:8" ht="15.75">
      <c r="A27" s="59">
        <v>221</v>
      </c>
      <c r="B27" s="67" t="s">
        <v>43</v>
      </c>
      <c r="C27" s="385"/>
      <c r="D27" s="383"/>
      <c r="E27" s="117"/>
      <c r="F27" s="46"/>
      <c r="G27" s="327"/>
      <c r="H27" s="352"/>
    </row>
    <row r="28" spans="1:8">
      <c r="A28" s="63">
        <v>2211</v>
      </c>
      <c r="B28" s="62" t="s">
        <v>146</v>
      </c>
      <c r="C28" s="88"/>
      <c r="D28" s="383"/>
      <c r="E28" s="383">
        <f>C28*$D$8</f>
        <v>0</v>
      </c>
      <c r="F28" s="46">
        <v>0.05</v>
      </c>
      <c r="G28" s="332">
        <f t="shared" ref="G28:G33" si="3">E28*F28</f>
        <v>0</v>
      </c>
      <c r="H28" s="352">
        <v>7.23</v>
      </c>
    </row>
    <row r="29" spans="1:8">
      <c r="A29" s="63">
        <f>A28+1</f>
        <v>2212</v>
      </c>
      <c r="B29" s="62" t="s">
        <v>152</v>
      </c>
      <c r="C29" s="88"/>
      <c r="D29" s="383"/>
      <c r="E29" s="383">
        <f t="shared" ref="E29:E48" si="4">C29*$D$8</f>
        <v>0</v>
      </c>
      <c r="F29" s="46">
        <v>0.05</v>
      </c>
      <c r="G29" s="332">
        <f t="shared" si="3"/>
        <v>0</v>
      </c>
      <c r="H29" s="352">
        <v>7.23</v>
      </c>
    </row>
    <row r="30" spans="1:8">
      <c r="A30" s="63">
        <f>A29+1</f>
        <v>2213</v>
      </c>
      <c r="B30" s="62" t="s">
        <v>147</v>
      </c>
      <c r="C30" s="88"/>
      <c r="D30" s="383"/>
      <c r="E30" s="383">
        <f t="shared" si="4"/>
        <v>0</v>
      </c>
      <c r="F30" s="46">
        <v>0.05</v>
      </c>
      <c r="G30" s="332">
        <f t="shared" si="3"/>
        <v>0</v>
      </c>
      <c r="H30" s="352">
        <v>7.23</v>
      </c>
    </row>
    <row r="31" spans="1:8">
      <c r="A31" s="63">
        <f>A30+1</f>
        <v>2214</v>
      </c>
      <c r="B31" s="62" t="s">
        <v>153</v>
      </c>
      <c r="C31" s="88"/>
      <c r="D31" s="383"/>
      <c r="E31" s="383">
        <f t="shared" si="4"/>
        <v>0</v>
      </c>
      <c r="F31" s="46">
        <v>0.05</v>
      </c>
      <c r="G31" s="332">
        <f t="shared" si="3"/>
        <v>0</v>
      </c>
      <c r="H31" s="352">
        <v>7.23</v>
      </c>
    </row>
    <row r="32" spans="1:8">
      <c r="A32" s="63">
        <f>A31+1</f>
        <v>2215</v>
      </c>
      <c r="B32" s="62" t="s">
        <v>148</v>
      </c>
      <c r="C32" s="88"/>
      <c r="D32" s="383"/>
      <c r="E32" s="383">
        <f t="shared" si="4"/>
        <v>0</v>
      </c>
      <c r="F32" s="46">
        <v>0.05</v>
      </c>
      <c r="G32" s="332">
        <f t="shared" si="3"/>
        <v>0</v>
      </c>
      <c r="H32" s="352">
        <v>7.23</v>
      </c>
    </row>
    <row r="33" spans="1:8">
      <c r="A33" s="63">
        <f>A32+1</f>
        <v>2216</v>
      </c>
      <c r="B33" s="62" t="s">
        <v>154</v>
      </c>
      <c r="C33" s="88"/>
      <c r="D33" s="383"/>
      <c r="E33" s="383">
        <f t="shared" si="4"/>
        <v>0</v>
      </c>
      <c r="F33" s="46">
        <v>0.05</v>
      </c>
      <c r="G33" s="332">
        <f t="shared" si="3"/>
        <v>0</v>
      </c>
      <c r="H33" s="352">
        <v>7.23</v>
      </c>
    </row>
    <row r="34" spans="1:8" ht="15.75">
      <c r="A34" s="59">
        <f>A27+1</f>
        <v>222</v>
      </c>
      <c r="B34" s="67" t="s">
        <v>44</v>
      </c>
      <c r="C34" s="117"/>
      <c r="D34" s="383"/>
      <c r="E34" s="117"/>
      <c r="F34" s="46"/>
      <c r="G34" s="327"/>
      <c r="H34" s="352"/>
    </row>
    <row r="35" spans="1:8">
      <c r="A35" s="63">
        <v>2221</v>
      </c>
      <c r="B35" s="62" t="s">
        <v>149</v>
      </c>
      <c r="C35" s="88"/>
      <c r="D35" s="383"/>
      <c r="E35" s="383">
        <f t="shared" si="4"/>
        <v>0</v>
      </c>
      <c r="F35" s="46">
        <v>0.1</v>
      </c>
      <c r="G35" s="332">
        <f t="shared" ref="G35:G48" si="5">E35*F35</f>
        <v>0</v>
      </c>
      <c r="H35" s="352">
        <v>7.23</v>
      </c>
    </row>
    <row r="36" spans="1:8">
      <c r="A36" s="63">
        <f>A35+1</f>
        <v>2222</v>
      </c>
      <c r="B36" s="62" t="s">
        <v>37</v>
      </c>
      <c r="C36" s="88"/>
      <c r="D36" s="383"/>
      <c r="E36" s="383">
        <f t="shared" si="4"/>
        <v>0</v>
      </c>
      <c r="F36" s="46">
        <v>0.1</v>
      </c>
      <c r="G36" s="332">
        <f t="shared" si="5"/>
        <v>0</v>
      </c>
      <c r="H36" s="352">
        <v>7.23</v>
      </c>
    </row>
    <row r="37" spans="1:8">
      <c r="A37" s="63">
        <f>A36+1</f>
        <v>2223</v>
      </c>
      <c r="B37" s="62" t="s">
        <v>150</v>
      </c>
      <c r="C37" s="88"/>
      <c r="D37" s="383"/>
      <c r="E37" s="383">
        <f t="shared" si="4"/>
        <v>0</v>
      </c>
      <c r="F37" s="46">
        <v>0.1</v>
      </c>
      <c r="G37" s="332">
        <f t="shared" si="5"/>
        <v>0</v>
      </c>
      <c r="H37" s="352">
        <v>7.23</v>
      </c>
    </row>
    <row r="38" spans="1:8">
      <c r="A38" s="63">
        <f>A37+1</f>
        <v>2224</v>
      </c>
      <c r="B38" s="62" t="s">
        <v>151</v>
      </c>
      <c r="C38" s="88"/>
      <c r="D38" s="383"/>
      <c r="E38" s="383">
        <f t="shared" si="4"/>
        <v>0</v>
      </c>
      <c r="F38" s="46">
        <v>0.1</v>
      </c>
      <c r="G38" s="332">
        <f t="shared" si="5"/>
        <v>0</v>
      </c>
      <c r="H38" s="352">
        <v>7.23</v>
      </c>
    </row>
    <row r="39" spans="1:8">
      <c r="A39" s="63">
        <f>A38+1</f>
        <v>2225</v>
      </c>
      <c r="B39" s="62" t="s">
        <v>155</v>
      </c>
      <c r="C39" s="88"/>
      <c r="D39" s="383"/>
      <c r="E39" s="383">
        <f t="shared" si="4"/>
        <v>0</v>
      </c>
      <c r="F39" s="46">
        <v>0.1</v>
      </c>
      <c r="G39" s="332">
        <f t="shared" si="5"/>
        <v>0</v>
      </c>
      <c r="H39" s="352">
        <v>7.23</v>
      </c>
    </row>
    <row r="40" spans="1:8">
      <c r="A40" s="63">
        <f>A39+1</f>
        <v>2226</v>
      </c>
      <c r="B40" s="68" t="s">
        <v>156</v>
      </c>
      <c r="C40" s="88"/>
      <c r="D40" s="383"/>
      <c r="E40" s="383">
        <f t="shared" si="4"/>
        <v>0</v>
      </c>
      <c r="F40" s="46">
        <v>0.1</v>
      </c>
      <c r="G40" s="332">
        <f t="shared" si="5"/>
        <v>0</v>
      </c>
      <c r="H40" s="352">
        <v>7.23</v>
      </c>
    </row>
    <row r="41" spans="1:8" ht="15.75">
      <c r="A41" s="59">
        <f>A34+1</f>
        <v>223</v>
      </c>
      <c r="B41" s="67" t="s">
        <v>10</v>
      </c>
      <c r="C41" s="92"/>
      <c r="D41" s="383"/>
      <c r="E41" s="383">
        <f t="shared" si="4"/>
        <v>0</v>
      </c>
      <c r="F41" s="46">
        <v>0</v>
      </c>
      <c r="G41" s="332">
        <f t="shared" si="5"/>
        <v>0</v>
      </c>
      <c r="H41" s="321" t="s">
        <v>2126</v>
      </c>
    </row>
    <row r="42" spans="1:8" ht="31.5">
      <c r="A42" s="57">
        <f>A41+1</f>
        <v>224</v>
      </c>
      <c r="B42" s="69" t="s">
        <v>45</v>
      </c>
      <c r="C42" s="385"/>
      <c r="D42" s="383"/>
      <c r="E42" s="117"/>
      <c r="F42" s="46"/>
      <c r="G42" s="327"/>
      <c r="H42" s="352"/>
    </row>
    <row r="43" spans="1:8">
      <c r="A43" s="63">
        <v>2241</v>
      </c>
      <c r="B43" s="70" t="s">
        <v>47</v>
      </c>
      <c r="C43" s="88"/>
      <c r="D43" s="383"/>
      <c r="E43" s="383">
        <f t="shared" si="4"/>
        <v>0</v>
      </c>
      <c r="F43" s="46">
        <v>0.25</v>
      </c>
      <c r="G43" s="332">
        <f t="shared" si="5"/>
        <v>0</v>
      </c>
      <c r="H43" s="352">
        <v>7.25</v>
      </c>
    </row>
    <row r="44" spans="1:8">
      <c r="A44" s="63">
        <f>A43+1</f>
        <v>2242</v>
      </c>
      <c r="B44" s="70" t="s">
        <v>46</v>
      </c>
      <c r="C44" s="88"/>
      <c r="D44" s="383"/>
      <c r="E44" s="383">
        <f t="shared" si="4"/>
        <v>0</v>
      </c>
      <c r="F44" s="46">
        <v>0.05</v>
      </c>
      <c r="G44" s="332">
        <f t="shared" si="5"/>
        <v>0</v>
      </c>
      <c r="H44" s="352">
        <v>7.36</v>
      </c>
    </row>
    <row r="45" spans="1:8" ht="31.5">
      <c r="A45" s="57">
        <f>A42+1</f>
        <v>225</v>
      </c>
      <c r="B45" s="69" t="s">
        <v>48</v>
      </c>
      <c r="C45" s="117"/>
      <c r="D45" s="383"/>
      <c r="E45" s="117"/>
      <c r="F45" s="46"/>
      <c r="G45" s="327"/>
      <c r="H45" s="352"/>
    </row>
    <row r="46" spans="1:8">
      <c r="A46" s="59">
        <v>2251</v>
      </c>
      <c r="B46" s="70" t="s">
        <v>49</v>
      </c>
      <c r="C46" s="88"/>
      <c r="D46" s="383"/>
      <c r="E46" s="383">
        <f t="shared" si="4"/>
        <v>0</v>
      </c>
      <c r="F46" s="46">
        <v>0.2</v>
      </c>
      <c r="G46" s="332">
        <f t="shared" si="5"/>
        <v>0</v>
      </c>
      <c r="H46" s="352">
        <v>7.38</v>
      </c>
    </row>
    <row r="47" spans="1:8">
      <c r="A47" s="59">
        <f>A46+1</f>
        <v>2252</v>
      </c>
      <c r="B47" s="70" t="s">
        <v>50</v>
      </c>
      <c r="C47" s="88"/>
      <c r="D47" s="383"/>
      <c r="E47" s="383">
        <f t="shared" si="4"/>
        <v>0</v>
      </c>
      <c r="F47" s="46">
        <v>0.4</v>
      </c>
      <c r="G47" s="332">
        <f t="shared" si="5"/>
        <v>0</v>
      </c>
      <c r="H47" s="352">
        <v>7.38</v>
      </c>
    </row>
    <row r="48" spans="1:8" ht="15.75">
      <c r="A48" s="71">
        <f>A45+1</f>
        <v>226</v>
      </c>
      <c r="B48" s="72" t="s">
        <v>51</v>
      </c>
      <c r="C48" s="93"/>
      <c r="D48" s="389"/>
      <c r="E48" s="383">
        <f t="shared" si="4"/>
        <v>0</v>
      </c>
      <c r="F48" s="49">
        <v>1</v>
      </c>
      <c r="G48" s="390">
        <f t="shared" si="5"/>
        <v>0</v>
      </c>
      <c r="H48" s="352">
        <v>7.39</v>
      </c>
    </row>
    <row r="49" spans="1:8" ht="15.75">
      <c r="A49" s="73">
        <f>A48+1</f>
        <v>227</v>
      </c>
      <c r="B49" s="74" t="s">
        <v>56</v>
      </c>
      <c r="C49" s="86">
        <f>SUM(C28:C33)+SUM(C35:C41)+SUM(C43:C44)+SUM(C46:C48)</f>
        <v>0</v>
      </c>
      <c r="D49" s="86"/>
      <c r="E49" s="86">
        <f>SUM(E28:E48)</f>
        <v>0</v>
      </c>
      <c r="F49" s="50"/>
      <c r="G49" s="367">
        <f>SUM(G28:G48)</f>
        <v>0</v>
      </c>
      <c r="H49" s="352"/>
    </row>
    <row r="50" spans="1:8" ht="15.75">
      <c r="A50" s="75" t="s">
        <v>54</v>
      </c>
      <c r="B50" s="76" t="s">
        <v>52</v>
      </c>
      <c r="C50" s="322"/>
      <c r="D50" s="322"/>
      <c r="E50" s="322"/>
      <c r="F50" s="51"/>
      <c r="G50" s="369"/>
      <c r="H50" s="352"/>
    </row>
    <row r="51" spans="1:8">
      <c r="A51" s="77">
        <f>A49+1</f>
        <v>228</v>
      </c>
      <c r="B51" s="78" t="s">
        <v>55</v>
      </c>
      <c r="C51" s="88"/>
      <c r="D51" s="383"/>
      <c r="E51" s="383">
        <f>C51*$D$8</f>
        <v>0</v>
      </c>
      <c r="F51" s="46">
        <v>0</v>
      </c>
      <c r="G51" s="332">
        <f>E51*F51</f>
        <v>0</v>
      </c>
      <c r="H51" s="352">
        <v>7.51</v>
      </c>
    </row>
    <row r="52" spans="1:8">
      <c r="A52" s="77">
        <f t="shared" ref="A52:A57" si="6">A51+1</f>
        <v>229</v>
      </c>
      <c r="B52" s="78" t="s">
        <v>57</v>
      </c>
      <c r="C52" s="88"/>
      <c r="D52" s="383"/>
      <c r="E52" s="383">
        <f t="shared" ref="E52:E55" si="7">C52*$D$8</f>
        <v>0</v>
      </c>
      <c r="F52" s="46">
        <v>0.15</v>
      </c>
      <c r="G52" s="332">
        <f>E52*F52</f>
        <v>0</v>
      </c>
      <c r="H52" s="352">
        <v>7.51</v>
      </c>
    </row>
    <row r="53" spans="1:8" ht="30">
      <c r="A53" s="77">
        <f t="shared" si="6"/>
        <v>230</v>
      </c>
      <c r="B53" s="79" t="s">
        <v>58</v>
      </c>
      <c r="C53" s="88"/>
      <c r="D53" s="383"/>
      <c r="E53" s="383">
        <f t="shared" si="7"/>
        <v>0</v>
      </c>
      <c r="F53" s="49">
        <v>0.25</v>
      </c>
      <c r="G53" s="332">
        <f>E53*F53</f>
        <v>0</v>
      </c>
      <c r="H53" s="352">
        <v>7.51</v>
      </c>
    </row>
    <row r="54" spans="1:8">
      <c r="A54" s="77">
        <f t="shared" si="6"/>
        <v>231</v>
      </c>
      <c r="B54" s="78" t="s">
        <v>59</v>
      </c>
      <c r="C54" s="88"/>
      <c r="D54" s="383"/>
      <c r="E54" s="383">
        <f t="shared" si="7"/>
        <v>0</v>
      </c>
      <c r="F54" s="46">
        <v>0.5</v>
      </c>
      <c r="G54" s="332">
        <f>E54*F54</f>
        <v>0</v>
      </c>
      <c r="H54" s="352">
        <v>7.51</v>
      </c>
    </row>
    <row r="55" spans="1:8">
      <c r="A55" s="77">
        <f t="shared" si="6"/>
        <v>232</v>
      </c>
      <c r="B55" s="78" t="s">
        <v>60</v>
      </c>
      <c r="C55" s="88"/>
      <c r="D55" s="383"/>
      <c r="E55" s="383">
        <f t="shared" si="7"/>
        <v>0</v>
      </c>
      <c r="F55" s="46">
        <v>1</v>
      </c>
      <c r="G55" s="332">
        <f>E55*F55</f>
        <v>0</v>
      </c>
      <c r="H55" s="352">
        <v>7.51</v>
      </c>
    </row>
    <row r="56" spans="1:8" ht="15.75">
      <c r="A56" s="73">
        <f t="shared" si="6"/>
        <v>233</v>
      </c>
      <c r="B56" s="74" t="s">
        <v>62</v>
      </c>
      <c r="C56" s="86">
        <f>SUM(C51:C55)</f>
        <v>0</v>
      </c>
      <c r="D56" s="86"/>
      <c r="E56" s="86">
        <f>SUM(E51:E55)</f>
        <v>0</v>
      </c>
      <c r="F56" s="50"/>
      <c r="G56" s="367">
        <f>SUM(G51:G55)</f>
        <v>0</v>
      </c>
      <c r="H56" s="352"/>
    </row>
    <row r="57" spans="1:8" ht="15.75">
      <c r="A57" s="40">
        <f t="shared" si="6"/>
        <v>234</v>
      </c>
      <c r="B57" s="41" t="s">
        <v>61</v>
      </c>
      <c r="C57" s="85">
        <f>C49+C56</f>
        <v>0</v>
      </c>
      <c r="D57" s="85"/>
      <c r="E57" s="85">
        <f>E49+E56</f>
        <v>0</v>
      </c>
      <c r="F57" s="372"/>
      <c r="G57" s="330">
        <f>G49+G56</f>
        <v>0</v>
      </c>
      <c r="H57" s="352"/>
    </row>
    <row r="58" spans="1:8" ht="15.75">
      <c r="A58" s="56" t="s">
        <v>64</v>
      </c>
      <c r="B58" s="45"/>
      <c r="C58" s="320"/>
      <c r="D58" s="320"/>
      <c r="E58" s="320"/>
      <c r="F58" s="373"/>
      <c r="G58" s="331"/>
      <c r="H58" s="352"/>
    </row>
    <row r="59" spans="1:8">
      <c r="A59" s="77">
        <v>231</v>
      </c>
      <c r="B59" s="78" t="s">
        <v>65</v>
      </c>
      <c r="C59" s="88"/>
      <c r="D59" s="383"/>
      <c r="E59" s="383">
        <f>C59*$D$8</f>
        <v>0</v>
      </c>
      <c r="F59" s="46">
        <v>1</v>
      </c>
      <c r="G59" s="332">
        <f>E59*F59</f>
        <v>0</v>
      </c>
      <c r="H59" s="352">
        <v>7.52</v>
      </c>
    </row>
    <row r="60" spans="1:8" ht="30">
      <c r="A60" s="77">
        <f>A59+1</f>
        <v>232</v>
      </c>
      <c r="B60" s="79" t="s">
        <v>66</v>
      </c>
      <c r="C60" s="88"/>
      <c r="D60" s="383"/>
      <c r="E60" s="383">
        <f t="shared" ref="E60:E67" si="8">C60*$D$8</f>
        <v>0</v>
      </c>
      <c r="F60" s="46">
        <v>1</v>
      </c>
      <c r="G60" s="332">
        <f t="shared" ref="G60:G67" si="9">E60*F60</f>
        <v>0</v>
      </c>
      <c r="H60" s="352">
        <v>7.56</v>
      </c>
    </row>
    <row r="61" spans="1:8" ht="45">
      <c r="A61" s="77">
        <f t="shared" ref="A61:A68" si="10">A60+1</f>
        <v>233</v>
      </c>
      <c r="B61" s="79" t="s">
        <v>67</v>
      </c>
      <c r="C61" s="88"/>
      <c r="D61" s="383"/>
      <c r="E61" s="383">
        <f t="shared" si="8"/>
        <v>0</v>
      </c>
      <c r="F61" s="49">
        <v>0</v>
      </c>
      <c r="G61" s="332">
        <f t="shared" si="9"/>
        <v>0</v>
      </c>
      <c r="H61" s="323" t="s">
        <v>3357</v>
      </c>
    </row>
    <row r="62" spans="1:8" ht="45">
      <c r="A62" s="77">
        <f t="shared" si="10"/>
        <v>234</v>
      </c>
      <c r="B62" s="79" t="s">
        <v>68</v>
      </c>
      <c r="C62" s="88"/>
      <c r="D62" s="383"/>
      <c r="E62" s="383">
        <f t="shared" si="8"/>
        <v>0</v>
      </c>
      <c r="F62" s="46">
        <v>0.2</v>
      </c>
      <c r="G62" s="332">
        <f t="shared" si="9"/>
        <v>0</v>
      </c>
      <c r="H62" s="352">
        <v>7.61</v>
      </c>
    </row>
    <row r="63" spans="1:8" ht="45">
      <c r="A63" s="77">
        <f t="shared" si="10"/>
        <v>235</v>
      </c>
      <c r="B63" s="79" t="s">
        <v>144</v>
      </c>
      <c r="C63" s="88"/>
      <c r="D63" s="383"/>
      <c r="E63" s="383">
        <f t="shared" si="8"/>
        <v>0</v>
      </c>
      <c r="F63" s="46">
        <v>1</v>
      </c>
      <c r="G63" s="332">
        <f t="shared" si="9"/>
        <v>0</v>
      </c>
      <c r="H63" s="352">
        <v>7.64</v>
      </c>
    </row>
    <row r="64" spans="1:8" ht="45">
      <c r="A64" s="77">
        <f t="shared" si="10"/>
        <v>236</v>
      </c>
      <c r="B64" s="79" t="s">
        <v>69</v>
      </c>
      <c r="C64" s="88"/>
      <c r="D64" s="383"/>
      <c r="E64" s="383">
        <f t="shared" si="8"/>
        <v>0</v>
      </c>
      <c r="F64" s="46">
        <v>1</v>
      </c>
      <c r="G64" s="332">
        <f t="shared" si="9"/>
        <v>0</v>
      </c>
      <c r="H64" s="352">
        <v>7.65</v>
      </c>
    </row>
    <row r="65" spans="1:8" ht="30">
      <c r="A65" s="77">
        <f t="shared" si="10"/>
        <v>237</v>
      </c>
      <c r="B65" s="79" t="s">
        <v>70</v>
      </c>
      <c r="C65" s="88"/>
      <c r="D65" s="383"/>
      <c r="E65" s="383">
        <f t="shared" si="8"/>
        <v>0</v>
      </c>
      <c r="F65" s="46">
        <v>1</v>
      </c>
      <c r="G65" s="332">
        <f t="shared" si="9"/>
        <v>0</v>
      </c>
      <c r="H65" s="352">
        <v>7.66</v>
      </c>
    </row>
    <row r="66" spans="1:8" ht="30">
      <c r="A66" s="77">
        <f t="shared" si="10"/>
        <v>238</v>
      </c>
      <c r="B66" s="79" t="s">
        <v>71</v>
      </c>
      <c r="C66" s="88"/>
      <c r="D66" s="383"/>
      <c r="E66" s="383">
        <f t="shared" si="8"/>
        <v>0</v>
      </c>
      <c r="F66" s="46">
        <v>1</v>
      </c>
      <c r="G66" s="332">
        <f t="shared" si="9"/>
        <v>0</v>
      </c>
      <c r="H66" s="352">
        <v>7.72</v>
      </c>
    </row>
    <row r="67" spans="1:8" ht="30">
      <c r="A67" s="77">
        <f t="shared" si="10"/>
        <v>239</v>
      </c>
      <c r="B67" s="79" t="s">
        <v>72</v>
      </c>
      <c r="C67" s="88"/>
      <c r="D67" s="383"/>
      <c r="E67" s="383">
        <f t="shared" si="8"/>
        <v>0</v>
      </c>
      <c r="F67" s="46">
        <v>1</v>
      </c>
      <c r="G67" s="332">
        <f t="shared" si="9"/>
        <v>0</v>
      </c>
      <c r="H67" s="352">
        <v>7.73</v>
      </c>
    </row>
    <row r="68" spans="1:8" ht="15.75">
      <c r="A68" s="40">
        <f t="shared" si="10"/>
        <v>240</v>
      </c>
      <c r="B68" s="41" t="s">
        <v>74</v>
      </c>
      <c r="C68" s="85">
        <f>SUM(C59:C67)</f>
        <v>0</v>
      </c>
      <c r="D68" s="85"/>
      <c r="E68" s="85">
        <f>SUM(E59:E67)</f>
        <v>0</v>
      </c>
      <c r="F68" s="372"/>
      <c r="G68" s="330">
        <f>SUM(G59:G67)</f>
        <v>0</v>
      </c>
      <c r="H68" s="352"/>
    </row>
    <row r="69" spans="1:8" ht="15.75">
      <c r="A69" s="56" t="s">
        <v>73</v>
      </c>
      <c r="B69" s="45"/>
      <c r="C69" s="320"/>
      <c r="D69" s="320"/>
      <c r="E69" s="320"/>
      <c r="F69" s="373"/>
      <c r="G69" s="331"/>
      <c r="H69" s="352"/>
    </row>
    <row r="70" spans="1:8" ht="30">
      <c r="A70" s="77">
        <v>241</v>
      </c>
      <c r="B70" s="79" t="s">
        <v>75</v>
      </c>
      <c r="C70" s="88"/>
      <c r="D70" s="383"/>
      <c r="E70" s="383">
        <f>C70*$D$8</f>
        <v>0</v>
      </c>
      <c r="F70" s="46">
        <v>0.05</v>
      </c>
      <c r="G70" s="332">
        <f>E70*F70</f>
        <v>0</v>
      </c>
      <c r="H70" s="321" t="s">
        <v>318</v>
      </c>
    </row>
    <row r="71" spans="1:8" ht="30">
      <c r="A71" s="77">
        <f>A70+1</f>
        <v>242</v>
      </c>
      <c r="B71" s="79" t="s">
        <v>77</v>
      </c>
      <c r="C71" s="88"/>
      <c r="D71" s="383"/>
      <c r="E71" s="383">
        <f t="shared" ref="E71:E76" si="11">C71*$D$8</f>
        <v>0</v>
      </c>
      <c r="F71" s="46">
        <v>0.1</v>
      </c>
      <c r="G71" s="332">
        <f t="shared" ref="G71:G76" si="12">E71*F71</f>
        <v>0</v>
      </c>
      <c r="H71" s="321" t="s">
        <v>319</v>
      </c>
    </row>
    <row r="72" spans="1:8" ht="30">
      <c r="A72" s="77">
        <f t="shared" ref="A72:A77" si="13">A71+1</f>
        <v>243</v>
      </c>
      <c r="B72" s="79" t="s">
        <v>76</v>
      </c>
      <c r="C72" s="88"/>
      <c r="D72" s="383"/>
      <c r="E72" s="383">
        <f t="shared" si="11"/>
        <v>0</v>
      </c>
      <c r="F72" s="49">
        <v>0.3</v>
      </c>
      <c r="G72" s="332">
        <f t="shared" si="12"/>
        <v>0</v>
      </c>
      <c r="H72" s="321" t="s">
        <v>320</v>
      </c>
    </row>
    <row r="73" spans="1:8" ht="30">
      <c r="A73" s="77">
        <f t="shared" si="13"/>
        <v>244</v>
      </c>
      <c r="B73" s="79" t="s">
        <v>78</v>
      </c>
      <c r="C73" s="88"/>
      <c r="D73" s="383"/>
      <c r="E73" s="383">
        <f t="shared" si="11"/>
        <v>0</v>
      </c>
      <c r="F73" s="46">
        <v>0.4</v>
      </c>
      <c r="G73" s="332">
        <f t="shared" si="12"/>
        <v>0</v>
      </c>
      <c r="H73" s="321" t="s">
        <v>321</v>
      </c>
    </row>
    <row r="74" spans="1:8" ht="30">
      <c r="A74" s="77">
        <f t="shared" si="13"/>
        <v>245</v>
      </c>
      <c r="B74" s="79" t="s">
        <v>79</v>
      </c>
      <c r="C74" s="88"/>
      <c r="D74" s="383"/>
      <c r="E74" s="383">
        <f t="shared" si="11"/>
        <v>0</v>
      </c>
      <c r="F74" s="46">
        <v>0.4</v>
      </c>
      <c r="G74" s="332">
        <f t="shared" si="12"/>
        <v>0</v>
      </c>
      <c r="H74" s="321" t="s">
        <v>322</v>
      </c>
    </row>
    <row r="75" spans="1:8" ht="38.25" customHeight="1">
      <c r="A75" s="77">
        <f t="shared" si="13"/>
        <v>246</v>
      </c>
      <c r="B75" s="79" t="s">
        <v>80</v>
      </c>
      <c r="C75" s="88"/>
      <c r="D75" s="383"/>
      <c r="E75" s="383">
        <f t="shared" si="11"/>
        <v>0</v>
      </c>
      <c r="F75" s="46">
        <v>1</v>
      </c>
      <c r="G75" s="332">
        <f t="shared" si="12"/>
        <v>0</v>
      </c>
      <c r="H75" s="321" t="s">
        <v>323</v>
      </c>
    </row>
    <row r="76" spans="1:8" ht="45">
      <c r="A76" s="80">
        <f t="shared" si="13"/>
        <v>247</v>
      </c>
      <c r="B76" s="79" t="s">
        <v>81</v>
      </c>
      <c r="C76" s="88"/>
      <c r="D76" s="383"/>
      <c r="E76" s="383">
        <f t="shared" si="11"/>
        <v>0</v>
      </c>
      <c r="F76" s="46">
        <v>1</v>
      </c>
      <c r="G76" s="332">
        <f t="shared" si="12"/>
        <v>0</v>
      </c>
      <c r="H76" s="321" t="s">
        <v>324</v>
      </c>
    </row>
    <row r="77" spans="1:8" ht="15.75">
      <c r="A77" s="40">
        <f t="shared" si="13"/>
        <v>248</v>
      </c>
      <c r="B77" s="41" t="s">
        <v>222</v>
      </c>
      <c r="C77" s="85">
        <f>SUM(C70:C76)</f>
        <v>0</v>
      </c>
      <c r="D77" s="85"/>
      <c r="E77" s="85">
        <f>SUM(E70:E76)</f>
        <v>0</v>
      </c>
      <c r="F77" s="52"/>
      <c r="G77" s="330">
        <f>SUM(G70:G76)</f>
        <v>0</v>
      </c>
      <c r="H77" s="352"/>
    </row>
    <row r="78" spans="1:8" ht="15.75">
      <c r="A78" s="56" t="s">
        <v>82</v>
      </c>
      <c r="B78" s="45"/>
      <c r="C78" s="320"/>
      <c r="D78" s="320"/>
      <c r="E78" s="320"/>
      <c r="F78" s="53"/>
      <c r="G78" s="331"/>
      <c r="H78" s="352"/>
    </row>
    <row r="79" spans="1:8">
      <c r="A79" s="77">
        <v>251</v>
      </c>
      <c r="B79" s="79" t="s">
        <v>83</v>
      </c>
      <c r="C79" s="88"/>
      <c r="D79" s="383"/>
      <c r="E79" s="383">
        <f>C79*$D$8</f>
        <v>0</v>
      </c>
      <c r="F79" s="46">
        <v>1</v>
      </c>
      <c r="G79" s="332">
        <f>E79*F79</f>
        <v>0</v>
      </c>
      <c r="H79" s="352">
        <v>7.85</v>
      </c>
    </row>
    <row r="80" spans="1:8" ht="15.75">
      <c r="A80" s="56" t="s">
        <v>84</v>
      </c>
      <c r="B80" s="45"/>
      <c r="C80" s="320"/>
      <c r="D80" s="320"/>
      <c r="E80" s="320"/>
      <c r="F80" s="53"/>
      <c r="G80" s="331"/>
      <c r="H80" s="352"/>
    </row>
    <row r="81" spans="1:9" ht="30">
      <c r="A81" s="77">
        <v>261</v>
      </c>
      <c r="B81" s="79" t="s">
        <v>174</v>
      </c>
      <c r="C81" s="88"/>
      <c r="D81" s="383"/>
      <c r="E81" s="383">
        <f>C81*$D$8</f>
        <v>0</v>
      </c>
      <c r="F81" s="49">
        <v>0.05</v>
      </c>
      <c r="G81" s="332">
        <f>E81*F81</f>
        <v>0</v>
      </c>
      <c r="H81" s="352">
        <v>7.87</v>
      </c>
    </row>
    <row r="82" spans="1:9" ht="15.75">
      <c r="A82" s="56" t="s">
        <v>85</v>
      </c>
      <c r="B82" s="45"/>
      <c r="C82" s="320"/>
      <c r="D82" s="320"/>
      <c r="E82" s="320"/>
      <c r="F82" s="53"/>
      <c r="G82" s="331"/>
      <c r="H82" s="323">
        <v>7.9</v>
      </c>
    </row>
    <row r="83" spans="1:9" ht="30">
      <c r="A83" s="77">
        <v>271</v>
      </c>
      <c r="B83" s="79" t="s">
        <v>86</v>
      </c>
      <c r="C83" s="88"/>
      <c r="D83" s="383"/>
      <c r="E83" s="383">
        <f>C83*$D$8</f>
        <v>0</v>
      </c>
      <c r="F83" s="54">
        <v>0.5</v>
      </c>
      <c r="G83" s="332">
        <f t="shared" ref="G83:G90" si="14">E83*F83</f>
        <v>0</v>
      </c>
      <c r="H83" s="323" t="s">
        <v>325</v>
      </c>
    </row>
    <row r="84" spans="1:9" ht="30">
      <c r="A84" s="77">
        <f>A83+1</f>
        <v>272</v>
      </c>
      <c r="B84" s="79" t="s">
        <v>87</v>
      </c>
      <c r="C84" s="88"/>
      <c r="D84" s="383"/>
      <c r="E84" s="383">
        <f t="shared" ref="E84:E90" si="15">C84*$D$8</f>
        <v>0</v>
      </c>
      <c r="F84" s="54">
        <v>0.5</v>
      </c>
      <c r="G84" s="332">
        <f t="shared" si="14"/>
        <v>0</v>
      </c>
      <c r="H84" s="323" t="s">
        <v>326</v>
      </c>
    </row>
    <row r="85" spans="1:9">
      <c r="A85" s="77">
        <f t="shared" ref="A85:A91" si="16">A84+1</f>
        <v>273</v>
      </c>
      <c r="B85" s="79" t="s">
        <v>88</v>
      </c>
      <c r="C85" s="117"/>
      <c r="D85" s="383"/>
      <c r="E85" s="117"/>
      <c r="F85" s="54"/>
      <c r="G85" s="327"/>
      <c r="H85" s="323" t="s">
        <v>327</v>
      </c>
    </row>
    <row r="86" spans="1:9">
      <c r="A86" s="61">
        <v>2731</v>
      </c>
      <c r="B86" s="81" t="s">
        <v>89</v>
      </c>
      <c r="C86" s="88"/>
      <c r="D86" s="383"/>
      <c r="E86" s="383">
        <f t="shared" si="15"/>
        <v>0</v>
      </c>
      <c r="F86" s="54">
        <v>0.5</v>
      </c>
      <c r="G86" s="332">
        <f t="shared" si="14"/>
        <v>0</v>
      </c>
      <c r="H86" s="323" t="s">
        <v>328</v>
      </c>
    </row>
    <row r="87" spans="1:9" ht="26.65" customHeight="1">
      <c r="A87" s="61">
        <f>A86+1</f>
        <v>2732</v>
      </c>
      <c r="B87" s="81" t="s">
        <v>223</v>
      </c>
      <c r="C87" s="88"/>
      <c r="D87" s="383"/>
      <c r="E87" s="383">
        <f t="shared" si="15"/>
        <v>0</v>
      </c>
      <c r="F87" s="54">
        <v>0.5</v>
      </c>
      <c r="G87" s="332">
        <f t="shared" si="14"/>
        <v>0</v>
      </c>
      <c r="H87" s="323" t="s">
        <v>329</v>
      </c>
    </row>
    <row r="88" spans="1:9" ht="30">
      <c r="A88" s="61">
        <f t="shared" si="16"/>
        <v>2733</v>
      </c>
      <c r="B88" s="81" t="s">
        <v>224</v>
      </c>
      <c r="C88" s="88"/>
      <c r="D88" s="383"/>
      <c r="E88" s="383">
        <f t="shared" si="15"/>
        <v>0</v>
      </c>
      <c r="F88" s="54">
        <v>0.5</v>
      </c>
      <c r="G88" s="332">
        <f t="shared" si="14"/>
        <v>0</v>
      </c>
      <c r="H88" s="323" t="s">
        <v>330</v>
      </c>
    </row>
    <row r="89" spans="1:9" ht="30">
      <c r="A89" s="77">
        <f>A85+1</f>
        <v>274</v>
      </c>
      <c r="B89" s="79" t="s">
        <v>90</v>
      </c>
      <c r="C89" s="88"/>
      <c r="D89" s="383"/>
      <c r="E89" s="383">
        <f t="shared" si="15"/>
        <v>0</v>
      </c>
      <c r="F89" s="54">
        <v>0.5</v>
      </c>
      <c r="G89" s="332">
        <f t="shared" si="14"/>
        <v>0</v>
      </c>
      <c r="H89" s="323" t="s">
        <v>331</v>
      </c>
    </row>
    <row r="90" spans="1:9" ht="30">
      <c r="A90" s="77">
        <f t="shared" si="16"/>
        <v>275</v>
      </c>
      <c r="B90" s="82" t="s">
        <v>91</v>
      </c>
      <c r="C90" s="88"/>
      <c r="D90" s="383"/>
      <c r="E90" s="383">
        <f t="shared" si="15"/>
        <v>0</v>
      </c>
      <c r="F90" s="54">
        <v>0.5</v>
      </c>
      <c r="G90" s="332">
        <f t="shared" si="14"/>
        <v>0</v>
      </c>
      <c r="H90" s="323" t="s">
        <v>332</v>
      </c>
      <c r="I90" s="324"/>
    </row>
    <row r="91" spans="1:9" ht="15.75">
      <c r="A91" s="40">
        <f t="shared" si="16"/>
        <v>276</v>
      </c>
      <c r="B91" s="41" t="s">
        <v>92</v>
      </c>
      <c r="C91" s="85">
        <f>SUM(C83:C90)</f>
        <v>0</v>
      </c>
      <c r="D91" s="85"/>
      <c r="E91" s="85">
        <f>SUM(E83:E90)</f>
        <v>0</v>
      </c>
      <c r="F91" s="372"/>
      <c r="G91" s="330">
        <f>SUM(G83:G90)</f>
        <v>0</v>
      </c>
      <c r="H91" s="352"/>
    </row>
    <row r="92" spans="1:9" ht="15.75" customHeight="1">
      <c r="A92" s="56" t="s">
        <v>136</v>
      </c>
      <c r="B92" s="45"/>
      <c r="C92" s="320"/>
      <c r="D92" s="320"/>
      <c r="E92" s="320"/>
      <c r="F92" s="373"/>
      <c r="G92" s="331"/>
      <c r="H92" s="352"/>
    </row>
    <row r="93" spans="1:9">
      <c r="A93" s="77">
        <v>281</v>
      </c>
      <c r="B93" s="79" t="s">
        <v>93</v>
      </c>
      <c r="C93" s="88"/>
      <c r="D93" s="383"/>
      <c r="E93" s="383">
        <f t="shared" ref="E93" si="17">C93*$D$8</f>
        <v>0</v>
      </c>
      <c r="F93" s="46">
        <v>1</v>
      </c>
      <c r="G93" s="332">
        <f>E93*F93</f>
        <v>0</v>
      </c>
      <c r="H93" s="352">
        <v>7.96</v>
      </c>
    </row>
    <row r="94" spans="1:9" ht="15.75">
      <c r="A94" s="83" t="s">
        <v>137</v>
      </c>
      <c r="B94" s="84"/>
      <c r="C94" s="87">
        <f>C24+C57+C68+C77+C79+C81+C91+C93</f>
        <v>0</v>
      </c>
      <c r="D94" s="87"/>
      <c r="E94" s="87">
        <f>E24+E57+E68+E77+E79+E81+E91+E93</f>
        <v>0</v>
      </c>
      <c r="F94" s="377"/>
      <c r="G94" s="334">
        <f>G24+G57+G68+G77+G79+G81+G91+G93</f>
        <v>0</v>
      </c>
      <c r="H94" s="352"/>
    </row>
  </sheetData>
  <sheetProtection algorithmName="SHA-512" hashValue="bPc5pFaiRbOiJ8DKsQMzufBFAK61B0P2xBtYka/6a1+CaucOEJqCizOGm1QU+6tUzt+R85lwRm9qK4QUxtJDBw==" saltValue="temTLWP75QbWyzCghjOC6g==" spinCount="100000" sheet="1"/>
  <pageMargins left="0.7" right="0.7" top="0.75" bottom="0.75" header="0.3" footer="0.3"/>
  <pageSetup paperSize="8" scale="83" fitToHeight="0" orientation="portrait"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H32"/>
  <sheetViews>
    <sheetView zoomScaleNormal="100" workbookViewId="0"/>
  </sheetViews>
  <sheetFormatPr defaultColWidth="8.7109375" defaultRowHeight="15"/>
  <cols>
    <col min="1" max="1" width="11.7109375" style="134" customWidth="1"/>
    <col min="2" max="2" width="67.7109375" style="134" customWidth="1"/>
    <col min="3" max="3" width="16.7109375" style="134" customWidth="1"/>
    <col min="4" max="5" width="11.7109375" style="134" customWidth="1"/>
    <col min="6" max="6" width="12.7109375" style="134" customWidth="1"/>
    <col min="7" max="7" width="15" style="134" customWidth="1"/>
    <col min="8" max="8" width="13.7109375" style="134" customWidth="1"/>
    <col min="9" max="16384" width="8.7109375" style="134"/>
  </cols>
  <sheetData>
    <row r="1" spans="1:8" ht="23.25">
      <c r="A1" s="133" t="s">
        <v>160</v>
      </c>
    </row>
    <row r="2" spans="1:8" ht="38.65" customHeight="1">
      <c r="A2" s="135" t="s">
        <v>181</v>
      </c>
      <c r="C2" s="128" t="s">
        <v>175</v>
      </c>
      <c r="D2" s="130">
        <f>'9.HQLA-SC1'!D2</f>
        <v>0</v>
      </c>
    </row>
    <row r="3" spans="1:8">
      <c r="A3" s="300" t="s">
        <v>170</v>
      </c>
    </row>
    <row r="4" spans="1:8">
      <c r="A4" s="300" t="s">
        <v>135</v>
      </c>
    </row>
    <row r="5" spans="1:8" ht="15.75">
      <c r="A5" s="302" t="s">
        <v>13</v>
      </c>
    </row>
    <row r="6" spans="1:8" ht="21">
      <c r="A6" s="135" t="s">
        <v>96</v>
      </c>
    </row>
    <row r="7" spans="1:8" ht="63">
      <c r="A7" s="55" t="s">
        <v>2</v>
      </c>
      <c r="B7" s="335" t="s">
        <v>14</v>
      </c>
      <c r="C7" s="19" t="s">
        <v>167</v>
      </c>
      <c r="D7" s="336" t="s">
        <v>163</v>
      </c>
      <c r="E7" s="336" t="s">
        <v>168</v>
      </c>
      <c r="F7" s="336" t="s">
        <v>94</v>
      </c>
      <c r="G7" s="336" t="s">
        <v>95</v>
      </c>
      <c r="H7" s="102" t="s">
        <v>173</v>
      </c>
    </row>
    <row r="8" spans="1:8" ht="15.75">
      <c r="A8" s="56" t="s">
        <v>105</v>
      </c>
      <c r="B8" s="391"/>
      <c r="C8" s="392"/>
      <c r="D8" s="379"/>
      <c r="E8" s="392"/>
      <c r="F8" s="339"/>
      <c r="G8" s="392"/>
      <c r="H8" s="321"/>
    </row>
    <row r="9" spans="1:8" ht="19.5" customHeight="1">
      <c r="A9" s="57">
        <v>311</v>
      </c>
      <c r="B9" s="58" t="s">
        <v>97</v>
      </c>
      <c r="C9" s="384"/>
      <c r="D9" s="58"/>
      <c r="E9" s="384"/>
      <c r="F9" s="326"/>
      <c r="G9" s="393"/>
      <c r="H9" s="352"/>
    </row>
    <row r="10" spans="1:8">
      <c r="A10" s="63">
        <v>3111</v>
      </c>
      <c r="B10" s="62" t="s">
        <v>98</v>
      </c>
      <c r="C10" s="183"/>
      <c r="D10" s="62"/>
      <c r="E10" s="394">
        <f>C10*$D$8</f>
        <v>0</v>
      </c>
      <c r="F10" s="46">
        <v>0</v>
      </c>
      <c r="G10" s="395">
        <f t="shared" ref="G10:G15" si="0">E10*F10</f>
        <v>0</v>
      </c>
      <c r="H10" s="321" t="s">
        <v>333</v>
      </c>
    </row>
    <row r="11" spans="1:8">
      <c r="A11" s="63">
        <f>A10+1</f>
        <v>3112</v>
      </c>
      <c r="B11" s="62" t="s">
        <v>99</v>
      </c>
      <c r="C11" s="183"/>
      <c r="D11" s="62"/>
      <c r="E11" s="394">
        <f t="shared" ref="E11:E15" si="1">C11*$D$8</f>
        <v>0</v>
      </c>
      <c r="F11" s="46">
        <v>0.15</v>
      </c>
      <c r="G11" s="395">
        <f t="shared" si="0"/>
        <v>0</v>
      </c>
      <c r="H11" s="321" t="s">
        <v>333</v>
      </c>
    </row>
    <row r="12" spans="1:8">
      <c r="A12" s="63">
        <f>A11+1</f>
        <v>3113</v>
      </c>
      <c r="B12" s="62" t="s">
        <v>100</v>
      </c>
      <c r="C12" s="183"/>
      <c r="D12" s="62"/>
      <c r="E12" s="394">
        <f t="shared" si="1"/>
        <v>0</v>
      </c>
      <c r="F12" s="46">
        <v>0.5</v>
      </c>
      <c r="G12" s="395">
        <f t="shared" si="0"/>
        <v>0</v>
      </c>
      <c r="H12" s="321" t="s">
        <v>333</v>
      </c>
    </row>
    <row r="13" spans="1:8">
      <c r="A13" s="63">
        <f>A12+1</f>
        <v>3114</v>
      </c>
      <c r="B13" s="62" t="s">
        <v>101</v>
      </c>
      <c r="C13" s="184"/>
      <c r="D13" s="62"/>
      <c r="E13" s="394">
        <f t="shared" si="1"/>
        <v>0</v>
      </c>
      <c r="F13" s="46">
        <v>0.5</v>
      </c>
      <c r="G13" s="395">
        <f t="shared" si="0"/>
        <v>0</v>
      </c>
      <c r="H13" s="321" t="s">
        <v>333</v>
      </c>
    </row>
    <row r="14" spans="1:8">
      <c r="A14" s="63">
        <f>A13+1</f>
        <v>3115</v>
      </c>
      <c r="B14" s="62" t="s">
        <v>103</v>
      </c>
      <c r="C14" s="184"/>
      <c r="D14" s="62"/>
      <c r="E14" s="394">
        <f t="shared" si="1"/>
        <v>0</v>
      </c>
      <c r="F14" s="46">
        <v>1</v>
      </c>
      <c r="G14" s="395">
        <f t="shared" si="0"/>
        <v>0</v>
      </c>
      <c r="H14" s="321" t="s">
        <v>333</v>
      </c>
    </row>
    <row r="15" spans="1:8">
      <c r="A15" s="63">
        <f>A14+1</f>
        <v>3116</v>
      </c>
      <c r="B15" s="62" t="s">
        <v>102</v>
      </c>
      <c r="C15" s="184"/>
      <c r="D15" s="62"/>
      <c r="E15" s="394">
        <f t="shared" si="1"/>
        <v>0</v>
      </c>
      <c r="F15" s="46">
        <v>0</v>
      </c>
      <c r="G15" s="395">
        <f t="shared" si="0"/>
        <v>0</v>
      </c>
      <c r="H15" s="321" t="s">
        <v>333</v>
      </c>
    </row>
    <row r="16" spans="1:8" ht="15.75">
      <c r="A16" s="40">
        <f>A9+1</f>
        <v>312</v>
      </c>
      <c r="B16" s="41" t="s">
        <v>104</v>
      </c>
      <c r="C16" s="396">
        <f>SUM(C10:C15)</f>
        <v>0</v>
      </c>
      <c r="D16" s="41"/>
      <c r="E16" s="396">
        <f>SUM(E10:E15)</f>
        <v>0</v>
      </c>
      <c r="F16" s="42"/>
      <c r="G16" s="396">
        <f>SUM(G10:G15)</f>
        <v>0</v>
      </c>
      <c r="H16" s="321"/>
    </row>
    <row r="17" spans="1:8" ht="15.75">
      <c r="A17" s="56" t="s">
        <v>106</v>
      </c>
      <c r="B17" s="45"/>
      <c r="C17" s="397"/>
      <c r="D17" s="45"/>
      <c r="E17" s="397"/>
      <c r="F17" s="45"/>
      <c r="G17" s="397"/>
      <c r="H17" s="321"/>
    </row>
    <row r="18" spans="1:8" ht="30">
      <c r="A18" s="57">
        <v>321</v>
      </c>
      <c r="B18" s="58" t="s">
        <v>107</v>
      </c>
      <c r="C18" s="183"/>
      <c r="D18" s="58"/>
      <c r="E18" s="394">
        <f t="shared" ref="E18" si="2">C18*$D$8</f>
        <v>0</v>
      </c>
      <c r="F18" s="46">
        <v>0</v>
      </c>
      <c r="G18" s="394">
        <f>E18*F18</f>
        <v>0</v>
      </c>
      <c r="H18" s="321" t="s">
        <v>334</v>
      </c>
    </row>
    <row r="19" spans="1:8" ht="15.75">
      <c r="A19" s="40">
        <v>322</v>
      </c>
      <c r="B19" s="41" t="s">
        <v>225</v>
      </c>
      <c r="C19" s="396">
        <f>C18</f>
        <v>0</v>
      </c>
      <c r="D19" s="41"/>
      <c r="E19" s="396">
        <f>E18</f>
        <v>0</v>
      </c>
      <c r="F19" s="42"/>
      <c r="G19" s="396">
        <f>G18</f>
        <v>0</v>
      </c>
      <c r="H19" s="321"/>
    </row>
    <row r="20" spans="1:8" ht="15.75">
      <c r="A20" s="56" t="s">
        <v>108</v>
      </c>
      <c r="B20" s="45"/>
      <c r="C20" s="397"/>
      <c r="D20" s="45"/>
      <c r="E20" s="397"/>
      <c r="F20" s="45"/>
      <c r="G20" s="397"/>
      <c r="H20" s="321"/>
    </row>
    <row r="21" spans="1:8">
      <c r="A21" s="57">
        <v>331</v>
      </c>
      <c r="B21" s="58" t="s">
        <v>109</v>
      </c>
      <c r="C21" s="183"/>
      <c r="D21" s="58"/>
      <c r="E21" s="394">
        <f t="shared" ref="E21:E26" si="3">C21*$D$8</f>
        <v>0</v>
      </c>
      <c r="F21" s="326">
        <v>0.5</v>
      </c>
      <c r="G21" s="395">
        <f t="shared" ref="G21:G26" si="4">E21*F21</f>
        <v>0</v>
      </c>
      <c r="H21" s="321" t="s">
        <v>335</v>
      </c>
    </row>
    <row r="22" spans="1:8" ht="30">
      <c r="A22" s="57">
        <f t="shared" ref="A22:A27" si="5">A21+1</f>
        <v>332</v>
      </c>
      <c r="B22" s="58" t="s">
        <v>111</v>
      </c>
      <c r="C22" s="183"/>
      <c r="D22" s="58"/>
      <c r="E22" s="394">
        <f t="shared" si="3"/>
        <v>0</v>
      </c>
      <c r="F22" s="46">
        <v>0.5</v>
      </c>
      <c r="G22" s="395">
        <f t="shared" si="4"/>
        <v>0</v>
      </c>
      <c r="H22" s="321" t="s">
        <v>336</v>
      </c>
    </row>
    <row r="23" spans="1:8">
      <c r="A23" s="77">
        <f t="shared" si="5"/>
        <v>333</v>
      </c>
      <c r="B23" s="58" t="s">
        <v>110</v>
      </c>
      <c r="C23" s="183"/>
      <c r="D23" s="58"/>
      <c r="E23" s="394">
        <f t="shared" si="3"/>
        <v>0</v>
      </c>
      <c r="F23" s="46">
        <v>1</v>
      </c>
      <c r="G23" s="395">
        <f t="shared" si="4"/>
        <v>0</v>
      </c>
      <c r="H23" s="321" t="s">
        <v>337</v>
      </c>
    </row>
    <row r="24" spans="1:8" ht="22.5" customHeight="1">
      <c r="A24" s="59">
        <f t="shared" si="5"/>
        <v>334</v>
      </c>
      <c r="B24" s="58" t="s">
        <v>157</v>
      </c>
      <c r="C24" s="183"/>
      <c r="D24" s="58"/>
      <c r="E24" s="394">
        <f t="shared" si="3"/>
        <v>0</v>
      </c>
      <c r="F24" s="46">
        <v>1</v>
      </c>
      <c r="G24" s="395">
        <f t="shared" si="4"/>
        <v>0</v>
      </c>
      <c r="H24" s="321" t="s">
        <v>338</v>
      </c>
    </row>
    <row r="25" spans="1:8" ht="30">
      <c r="A25" s="57">
        <f t="shared" si="5"/>
        <v>335</v>
      </c>
      <c r="B25" s="58" t="s">
        <v>112</v>
      </c>
      <c r="C25" s="185"/>
      <c r="D25" s="58"/>
      <c r="E25" s="395">
        <f t="shared" si="3"/>
        <v>0</v>
      </c>
      <c r="F25" s="46">
        <v>0</v>
      </c>
      <c r="G25" s="395">
        <f t="shared" si="4"/>
        <v>0</v>
      </c>
      <c r="H25" s="321" t="s">
        <v>339</v>
      </c>
    </row>
    <row r="26" spans="1:8" ht="30">
      <c r="A26" s="57">
        <f t="shared" si="5"/>
        <v>336</v>
      </c>
      <c r="B26" s="58" t="s">
        <v>113</v>
      </c>
      <c r="C26" s="185"/>
      <c r="D26" s="58"/>
      <c r="E26" s="395">
        <f t="shared" si="3"/>
        <v>0</v>
      </c>
      <c r="F26" s="46">
        <v>1</v>
      </c>
      <c r="G26" s="395">
        <f t="shared" si="4"/>
        <v>0</v>
      </c>
      <c r="H26" s="321" t="s">
        <v>340</v>
      </c>
    </row>
    <row r="27" spans="1:8" ht="15.75">
      <c r="A27" s="40">
        <f t="shared" si="5"/>
        <v>337</v>
      </c>
      <c r="B27" s="41" t="s">
        <v>114</v>
      </c>
      <c r="C27" s="396">
        <f>SUM(C21:C26)</f>
        <v>0</v>
      </c>
      <c r="D27" s="41"/>
      <c r="E27" s="396">
        <f>SUM(E21:E26)</f>
        <v>0</v>
      </c>
      <c r="F27" s="42"/>
      <c r="G27" s="396">
        <f>SUM(G21:G26)</f>
        <v>0</v>
      </c>
      <c r="H27" s="321"/>
    </row>
    <row r="28" spans="1:8" ht="15.75">
      <c r="A28" s="56" t="s">
        <v>115</v>
      </c>
      <c r="B28" s="45"/>
      <c r="C28" s="397"/>
      <c r="D28" s="45"/>
      <c r="E28" s="397"/>
      <c r="F28" s="45"/>
      <c r="G28" s="397"/>
      <c r="H28" s="321"/>
    </row>
    <row r="29" spans="1:8">
      <c r="A29" s="57">
        <v>341</v>
      </c>
      <c r="B29" s="58" t="s">
        <v>117</v>
      </c>
      <c r="C29" s="183"/>
      <c r="D29" s="58"/>
      <c r="E29" s="394">
        <f t="shared" ref="E29:E30" si="6">C29*$D$8</f>
        <v>0</v>
      </c>
      <c r="F29" s="326">
        <v>1</v>
      </c>
      <c r="G29" s="395">
        <f>E29*F29</f>
        <v>0</v>
      </c>
      <c r="H29" s="321" t="s">
        <v>341</v>
      </c>
    </row>
    <row r="30" spans="1:8">
      <c r="A30" s="333">
        <f>A29+1</f>
        <v>342</v>
      </c>
      <c r="B30" s="58" t="s">
        <v>118</v>
      </c>
      <c r="C30" s="183"/>
      <c r="D30" s="58"/>
      <c r="E30" s="394">
        <f t="shared" si="6"/>
        <v>0</v>
      </c>
      <c r="F30" s="54">
        <v>0.5</v>
      </c>
      <c r="G30" s="395">
        <f>E30*F30</f>
        <v>0</v>
      </c>
      <c r="H30" s="321" t="s">
        <v>342</v>
      </c>
    </row>
    <row r="31" spans="1:8" ht="15.75">
      <c r="A31" s="40">
        <f>A30+1</f>
        <v>343</v>
      </c>
      <c r="B31" s="41" t="s">
        <v>116</v>
      </c>
      <c r="C31" s="396">
        <f>SUM(C29:C30)</f>
        <v>0</v>
      </c>
      <c r="D31" s="41"/>
      <c r="E31" s="396">
        <f>SUM(E29:E30)</f>
        <v>0</v>
      </c>
      <c r="F31" s="42"/>
      <c r="G31" s="396">
        <f>SUM(G29:G30)</f>
        <v>0</v>
      </c>
      <c r="H31" s="321"/>
    </row>
    <row r="32" spans="1:8" ht="15.75">
      <c r="A32" s="83" t="s">
        <v>119</v>
      </c>
      <c r="B32" s="84"/>
      <c r="C32" s="398">
        <f>C16+C19+C27+C31</f>
        <v>0</v>
      </c>
      <c r="D32" s="84"/>
      <c r="E32" s="398">
        <f>E16+E19+E27+E31</f>
        <v>0</v>
      </c>
      <c r="F32" s="84"/>
      <c r="G32" s="334">
        <f>G16+G19+G27+G31</f>
        <v>0</v>
      </c>
      <c r="H32" s="321"/>
    </row>
  </sheetData>
  <sheetProtection algorithmName="SHA-512" hashValue="yCHxHa6rlOtym3Sj0qwsRrd7OKf0MCuRo9djLtPBfqDjhjqyJZf/wUbJZEe+KwLbndpv+Pr7UUHn8OMNThZnaw==" saltValue="GZVeIluSefraQ0q1PR/wcg==" spinCount="100000" sheet="1"/>
  <pageMargins left="0.7" right="0.7" top="0.75" bottom="0.75" header="0.3" footer="0.3"/>
  <pageSetup paperSize="8"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33"/>
  <sheetViews>
    <sheetView zoomScaleNormal="100" workbookViewId="0"/>
  </sheetViews>
  <sheetFormatPr defaultColWidth="8.7109375" defaultRowHeight="15"/>
  <cols>
    <col min="1" max="1" width="14.5703125" style="134" customWidth="1"/>
    <col min="2" max="2" width="54.7109375" style="134" customWidth="1"/>
    <col min="3" max="3" width="17.7109375" style="134" customWidth="1"/>
    <col min="4" max="4" width="8.7109375" style="134"/>
    <col min="5" max="5" width="9.28515625" style="134" bestFit="1" customWidth="1"/>
    <col min="6" max="16384" width="8.7109375" style="134"/>
  </cols>
  <sheetData>
    <row r="1" spans="1:5" ht="23.25">
      <c r="A1" s="133" t="s">
        <v>160</v>
      </c>
    </row>
    <row r="2" spans="1:5" ht="37.15" customHeight="1">
      <c r="A2" s="133" t="s">
        <v>181</v>
      </c>
      <c r="C2" s="128" t="s">
        <v>175</v>
      </c>
      <c r="D2" s="130">
        <f>'9.HQLA-SC1'!D2</f>
        <v>0</v>
      </c>
    </row>
    <row r="3" spans="1:5">
      <c r="A3" s="300" t="s">
        <v>171</v>
      </c>
    </row>
    <row r="4" spans="1:5" ht="15.75">
      <c r="A4" s="302" t="s">
        <v>13</v>
      </c>
    </row>
    <row r="5" spans="1:5" ht="21">
      <c r="A5" s="135" t="s">
        <v>120</v>
      </c>
    </row>
    <row r="6" spans="1:5" ht="31.5">
      <c r="A6" s="55" t="s">
        <v>2</v>
      </c>
      <c r="B6" s="335" t="s">
        <v>14</v>
      </c>
      <c r="C6" s="336" t="s">
        <v>39</v>
      </c>
    </row>
    <row r="7" spans="1:5" ht="15.75">
      <c r="A7" s="56" t="s">
        <v>138</v>
      </c>
      <c r="B7" s="45"/>
      <c r="C7" s="45"/>
    </row>
    <row r="8" spans="1:5" ht="14.25" customHeight="1">
      <c r="A8" s="57">
        <v>411</v>
      </c>
      <c r="B8" s="58" t="s">
        <v>121</v>
      </c>
      <c r="C8" s="337">
        <f>'9.HQLA-SC1'!G22</f>
        <v>0</v>
      </c>
    </row>
    <row r="9" spans="1:5">
      <c r="A9" s="59">
        <f t="shared" ref="A9:A14" si="0">A8+1</f>
        <v>412</v>
      </c>
      <c r="B9" s="58" t="s">
        <v>122</v>
      </c>
      <c r="C9" s="332">
        <f>C10+C11</f>
        <v>0</v>
      </c>
    </row>
    <row r="10" spans="1:5">
      <c r="A10" s="77">
        <f t="shared" si="0"/>
        <v>413</v>
      </c>
      <c r="B10" s="58" t="s">
        <v>123</v>
      </c>
      <c r="C10" s="332">
        <f>'9.HQLA-SC1'!G30</f>
        <v>0</v>
      </c>
    </row>
    <row r="11" spans="1:5">
      <c r="A11" s="59">
        <f t="shared" si="0"/>
        <v>414</v>
      </c>
      <c r="B11" s="58" t="s">
        <v>124</v>
      </c>
      <c r="C11" s="332">
        <f>'9.HQLA-SC1'!G34</f>
        <v>0</v>
      </c>
    </row>
    <row r="12" spans="1:5">
      <c r="A12" s="59">
        <f t="shared" si="0"/>
        <v>415</v>
      </c>
      <c r="B12" s="58" t="s">
        <v>31</v>
      </c>
      <c r="C12" s="332">
        <f>'9.HQLA-SC1'!G36</f>
        <v>0</v>
      </c>
    </row>
    <row r="13" spans="1:5">
      <c r="A13" s="59">
        <f t="shared" si="0"/>
        <v>416</v>
      </c>
      <c r="B13" s="58" t="s">
        <v>30</v>
      </c>
      <c r="C13" s="332">
        <f>'9.HQLA-SC1'!G37</f>
        <v>0</v>
      </c>
    </row>
    <row r="14" spans="1:5" ht="15.75">
      <c r="A14" s="40">
        <f t="shared" si="0"/>
        <v>417</v>
      </c>
      <c r="B14" s="41" t="s">
        <v>125</v>
      </c>
      <c r="C14" s="330">
        <f>C8+C9-C12-C13</f>
        <v>0</v>
      </c>
      <c r="E14" s="338"/>
    </row>
    <row r="15" spans="1:5" ht="15.75">
      <c r="A15" s="56" t="s">
        <v>139</v>
      </c>
      <c r="B15" s="45"/>
      <c r="C15" s="331"/>
    </row>
    <row r="16" spans="1:5">
      <c r="A16" s="57">
        <v>421</v>
      </c>
      <c r="B16" s="58" t="s">
        <v>126</v>
      </c>
      <c r="C16" s="337">
        <f>'10.Outflows-SC1'!G24</f>
        <v>0</v>
      </c>
    </row>
    <row r="17" spans="1:6">
      <c r="A17" s="59">
        <f>A16+1</f>
        <v>422</v>
      </c>
      <c r="B17" s="58" t="s">
        <v>127</v>
      </c>
      <c r="C17" s="332">
        <f>'10.Outflows-SC1'!G57</f>
        <v>0</v>
      </c>
    </row>
    <row r="18" spans="1:6">
      <c r="A18" s="77">
        <f t="shared" ref="A18:A24" si="1">A17+1</f>
        <v>423</v>
      </c>
      <c r="B18" s="58" t="s">
        <v>128</v>
      </c>
      <c r="C18" s="332">
        <f>'10.Outflows-SC1'!G68</f>
        <v>0</v>
      </c>
    </row>
    <row r="19" spans="1:6">
      <c r="A19" s="59">
        <f t="shared" si="1"/>
        <v>424</v>
      </c>
      <c r="B19" s="58" t="s">
        <v>228</v>
      </c>
      <c r="C19" s="332">
        <f>'10.Outflows-SC1'!G77</f>
        <v>0</v>
      </c>
    </row>
    <row r="20" spans="1:6">
      <c r="A20" s="59">
        <f t="shared" si="1"/>
        <v>425</v>
      </c>
      <c r="B20" s="58" t="s">
        <v>229</v>
      </c>
      <c r="C20" s="332">
        <f>'10.Outflows-SC1'!G79</f>
        <v>0</v>
      </c>
    </row>
    <row r="21" spans="1:6">
      <c r="A21" s="59">
        <f t="shared" si="1"/>
        <v>426</v>
      </c>
      <c r="B21" s="58" t="s">
        <v>145</v>
      </c>
      <c r="C21" s="332">
        <f>'10.Outflows-SC1'!G81</f>
        <v>0</v>
      </c>
    </row>
    <row r="22" spans="1:6">
      <c r="A22" s="59">
        <f t="shared" si="1"/>
        <v>427</v>
      </c>
      <c r="B22" s="58" t="s">
        <v>92</v>
      </c>
      <c r="C22" s="332">
        <f>'10.Outflows-SC1'!G91</f>
        <v>0</v>
      </c>
    </row>
    <row r="23" spans="1:6">
      <c r="A23" s="59">
        <f t="shared" si="1"/>
        <v>428</v>
      </c>
      <c r="B23" s="58" t="s">
        <v>93</v>
      </c>
      <c r="C23" s="332">
        <f>'10.Outflows-SC1'!G93</f>
        <v>0</v>
      </c>
    </row>
    <row r="24" spans="1:6" ht="15.75">
      <c r="A24" s="40">
        <f t="shared" si="1"/>
        <v>429</v>
      </c>
      <c r="B24" s="41" t="s">
        <v>131</v>
      </c>
      <c r="C24" s="330">
        <f>SUM(C16:C23)</f>
        <v>0</v>
      </c>
      <c r="E24" s="338"/>
      <c r="F24" s="328"/>
    </row>
    <row r="25" spans="1:6" ht="15.75">
      <c r="A25" s="56" t="s">
        <v>140</v>
      </c>
      <c r="B25" s="45"/>
      <c r="C25" s="331"/>
    </row>
    <row r="26" spans="1:6">
      <c r="A26" s="57">
        <v>431</v>
      </c>
      <c r="B26" s="58" t="s">
        <v>129</v>
      </c>
      <c r="C26" s="337">
        <f>'11.Inflows-SC1'!G16</f>
        <v>0</v>
      </c>
    </row>
    <row r="27" spans="1:6">
      <c r="A27" s="59">
        <f>A26+1</f>
        <v>432</v>
      </c>
      <c r="B27" s="58" t="s">
        <v>230</v>
      </c>
      <c r="C27" s="332">
        <f>'11.Inflows-SC1'!G19</f>
        <v>0</v>
      </c>
    </row>
    <row r="28" spans="1:6">
      <c r="A28" s="77">
        <f>A27+1</f>
        <v>433</v>
      </c>
      <c r="B28" s="58" t="s">
        <v>130</v>
      </c>
      <c r="C28" s="332">
        <f>'11.Inflows-SC1'!G27</f>
        <v>0</v>
      </c>
    </row>
    <row r="29" spans="1:6">
      <c r="A29" s="59">
        <f>A28+1</f>
        <v>434</v>
      </c>
      <c r="B29" s="58" t="s">
        <v>12</v>
      </c>
      <c r="C29" s="332">
        <f>'11.Inflows-SC1'!G31</f>
        <v>0</v>
      </c>
    </row>
    <row r="30" spans="1:6" ht="15.75">
      <c r="A30" s="40">
        <f>A29+1</f>
        <v>435</v>
      </c>
      <c r="B30" s="41" t="s">
        <v>132</v>
      </c>
      <c r="C30" s="330">
        <f>SUM(C26:C29)</f>
        <v>0</v>
      </c>
      <c r="E30" s="328"/>
    </row>
    <row r="31" spans="1:6" ht="15.75">
      <c r="A31" s="83" t="s">
        <v>141</v>
      </c>
      <c r="B31" s="339"/>
      <c r="C31" s="340">
        <f>C24-MIN(C30,0.75*C24)</f>
        <v>0</v>
      </c>
    </row>
    <row r="32" spans="1:6" ht="15.75">
      <c r="A32" s="341"/>
      <c r="B32" s="342"/>
      <c r="C32" s="343"/>
    </row>
    <row r="33" spans="1:3" ht="18.75">
      <c r="A33" s="344" t="s">
        <v>158</v>
      </c>
      <c r="B33" s="345"/>
      <c r="C33" s="346">
        <f>IFERROR(C14/C31,0)</f>
        <v>0</v>
      </c>
    </row>
  </sheetData>
  <sheetProtection algorithmName="SHA-512" hashValue="WIgcpL9GqbUhUQzVA4qIPS4fLM0i9KP8mLYvMl1BaRtu7Pu4baTsV4zhEh75z4qjam6vb6VDILdKl27gGF326w==" saltValue="uIJfLejkREv7fHYOhGJTqQ==" spinCount="100000" sheet="1" objects="1" scenarios="1"/>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167"/>
  <sheetViews>
    <sheetView zoomScaleNormal="100" workbookViewId="0">
      <selection activeCell="D3" sqref="D3"/>
    </sheetView>
  </sheetViews>
  <sheetFormatPr defaultColWidth="9.28515625" defaultRowHeight="15"/>
  <cols>
    <col min="1" max="1" width="13.42578125" style="300" customWidth="1"/>
    <col min="2" max="2" width="85.7109375" style="297" customWidth="1"/>
    <col min="3" max="3" width="20.7109375" style="297" customWidth="1"/>
    <col min="4" max="4" width="13.28515625" style="297" customWidth="1"/>
    <col min="5" max="5" width="16.28515625" style="298" customWidth="1"/>
    <col min="6" max="6" width="13" style="298" customWidth="1"/>
    <col min="7" max="7" width="12.42578125" style="298" customWidth="1"/>
    <col min="8" max="8" width="13.28515625" style="298" customWidth="1"/>
    <col min="9" max="16384" width="9.28515625" style="300"/>
  </cols>
  <sheetData>
    <row r="1" spans="1:8" s="298" customFormat="1" ht="23.25">
      <c r="A1" s="133" t="s">
        <v>161</v>
      </c>
      <c r="B1" s="297"/>
      <c r="C1" s="297"/>
      <c r="D1" s="297"/>
    </row>
    <row r="2" spans="1:8" s="298" customFormat="1" ht="37.5">
      <c r="A2" s="299" t="s">
        <v>182</v>
      </c>
      <c r="B2" s="297"/>
      <c r="C2" s="128" t="s">
        <v>175</v>
      </c>
      <c r="D2" s="129"/>
    </row>
    <row r="3" spans="1:8" s="298" customFormat="1">
      <c r="A3" s="300" t="s">
        <v>231</v>
      </c>
      <c r="B3" s="297"/>
      <c r="C3" s="297"/>
      <c r="D3" s="297"/>
    </row>
    <row r="4" spans="1:8" s="298" customFormat="1">
      <c r="A4" s="300" t="s">
        <v>135</v>
      </c>
      <c r="B4" s="297"/>
      <c r="C4" s="297"/>
      <c r="D4" s="297"/>
    </row>
    <row r="5" spans="1:8" s="298" customFormat="1" ht="15.75">
      <c r="A5" s="302" t="s">
        <v>13</v>
      </c>
      <c r="B5" s="297"/>
      <c r="C5" s="297"/>
      <c r="D5" s="297"/>
    </row>
    <row r="6" spans="1:8" s="298" customFormat="1" ht="21">
      <c r="A6" s="135" t="s">
        <v>0</v>
      </c>
      <c r="B6" s="297"/>
      <c r="C6" s="297"/>
      <c r="D6" s="297"/>
    </row>
    <row r="7" spans="1:8" s="298" customFormat="1">
      <c r="A7" s="300"/>
      <c r="B7" s="1"/>
      <c r="C7" s="1"/>
      <c r="D7" s="1"/>
      <c r="E7" s="303"/>
      <c r="F7" s="304"/>
      <c r="G7" s="304"/>
    </row>
    <row r="8" spans="1:8" s="298" customFormat="1" ht="63">
      <c r="A8" s="19" t="s">
        <v>2</v>
      </c>
      <c r="B8" s="20" t="s">
        <v>14</v>
      </c>
      <c r="C8" s="19" t="s">
        <v>164</v>
      </c>
      <c r="D8" s="19" t="s">
        <v>163</v>
      </c>
      <c r="E8" s="19" t="s">
        <v>165</v>
      </c>
      <c r="F8" s="19" t="s">
        <v>3</v>
      </c>
      <c r="G8" s="19" t="s">
        <v>21</v>
      </c>
      <c r="H8" s="19" t="s">
        <v>227</v>
      </c>
    </row>
    <row r="9" spans="1:8" s="298" customFormat="1" ht="15.75">
      <c r="A9" s="2" t="s">
        <v>1</v>
      </c>
      <c r="B9" s="21"/>
      <c r="C9" s="16"/>
      <c r="D9" s="296"/>
      <c r="E9" s="16"/>
      <c r="F9" s="16"/>
      <c r="G9" s="16"/>
      <c r="H9" s="16"/>
    </row>
    <row r="10" spans="1:8" s="298" customFormat="1">
      <c r="A10" s="22">
        <v>111</v>
      </c>
      <c r="B10" s="23" t="s">
        <v>159</v>
      </c>
      <c r="C10" s="4"/>
      <c r="D10" s="109"/>
      <c r="E10" s="109">
        <f>C10*$D$9</f>
        <v>0</v>
      </c>
      <c r="F10" s="174">
        <v>1</v>
      </c>
      <c r="G10" s="111">
        <f>E10*F10</f>
        <v>0</v>
      </c>
      <c r="H10" s="305">
        <v>6.17</v>
      </c>
    </row>
    <row r="11" spans="1:8" s="298" customFormat="1">
      <c r="A11" s="22">
        <v>112</v>
      </c>
      <c r="B11" s="23" t="s">
        <v>3372</v>
      </c>
      <c r="C11" s="106"/>
      <c r="D11" s="118"/>
      <c r="E11" s="109">
        <f t="shared" ref="E11:E21" si="0">C11*$D$9</f>
        <v>0</v>
      </c>
      <c r="F11" s="11">
        <v>1</v>
      </c>
      <c r="G11" s="112">
        <f>E11*F11</f>
        <v>0</v>
      </c>
      <c r="H11" s="305">
        <v>6.17</v>
      </c>
    </row>
    <row r="12" spans="1:8" s="298" customFormat="1">
      <c r="A12" s="24">
        <v>113</v>
      </c>
      <c r="B12" s="25" t="s">
        <v>142</v>
      </c>
      <c r="C12" s="106"/>
      <c r="D12" s="118"/>
      <c r="E12" s="109">
        <f t="shared" si="0"/>
        <v>0</v>
      </c>
      <c r="F12" s="11">
        <v>1</v>
      </c>
      <c r="G12" s="112">
        <f>E12*F12</f>
        <v>0</v>
      </c>
      <c r="H12" s="305">
        <v>6.17</v>
      </c>
    </row>
    <row r="13" spans="1:8" s="298" customFormat="1">
      <c r="A13" s="24">
        <v>114</v>
      </c>
      <c r="B13" s="25" t="s">
        <v>143</v>
      </c>
      <c r="C13" s="106"/>
      <c r="D13" s="127"/>
      <c r="E13" s="109">
        <f t="shared" si="0"/>
        <v>0</v>
      </c>
      <c r="F13" s="11">
        <v>1</v>
      </c>
      <c r="G13" s="112">
        <f>E13*F13</f>
        <v>0</v>
      </c>
      <c r="H13" s="305">
        <v>6.17</v>
      </c>
    </row>
    <row r="14" spans="1:8" s="298" customFormat="1">
      <c r="A14" s="24">
        <v>115</v>
      </c>
      <c r="B14" s="26" t="s">
        <v>172</v>
      </c>
      <c r="C14" s="127"/>
      <c r="D14" s="110"/>
      <c r="E14" s="279"/>
      <c r="F14" s="11"/>
      <c r="G14" s="280"/>
      <c r="H14" s="305">
        <v>6.17</v>
      </c>
    </row>
    <row r="15" spans="1:8" s="298" customFormat="1">
      <c r="A15" s="27">
        <v>1151</v>
      </c>
      <c r="B15" s="28" t="s">
        <v>22</v>
      </c>
      <c r="C15" s="5"/>
      <c r="D15" s="110"/>
      <c r="E15" s="109">
        <f t="shared" si="0"/>
        <v>0</v>
      </c>
      <c r="F15" s="11">
        <v>1</v>
      </c>
      <c r="G15" s="111">
        <f>E15*F15</f>
        <v>0</v>
      </c>
      <c r="H15" s="305">
        <v>6.17</v>
      </c>
    </row>
    <row r="16" spans="1:8" s="298" customFormat="1">
      <c r="A16" s="27">
        <v>1152</v>
      </c>
      <c r="B16" s="28" t="s">
        <v>15</v>
      </c>
      <c r="C16" s="5"/>
      <c r="D16" s="110"/>
      <c r="E16" s="109">
        <f t="shared" si="0"/>
        <v>0</v>
      </c>
      <c r="F16" s="11">
        <v>1</v>
      </c>
      <c r="G16" s="111">
        <f>E16*F16</f>
        <v>0</v>
      </c>
      <c r="H16" s="305">
        <v>6.17</v>
      </c>
    </row>
    <row r="17" spans="1:8" s="298" customFormat="1">
      <c r="A17" s="27">
        <v>1153</v>
      </c>
      <c r="B17" s="28" t="s">
        <v>16</v>
      </c>
      <c r="C17" s="5"/>
      <c r="D17" s="110"/>
      <c r="E17" s="109">
        <f t="shared" si="0"/>
        <v>0</v>
      </c>
      <c r="F17" s="11">
        <v>1</v>
      </c>
      <c r="G17" s="111">
        <f>E17*F17</f>
        <v>0</v>
      </c>
      <c r="H17" s="305">
        <v>6.17</v>
      </c>
    </row>
    <row r="18" spans="1:8" s="298" customFormat="1">
      <c r="A18" s="27">
        <v>1154</v>
      </c>
      <c r="B18" s="28" t="s">
        <v>17</v>
      </c>
      <c r="C18" s="5"/>
      <c r="D18" s="118"/>
      <c r="E18" s="109">
        <f t="shared" si="0"/>
        <v>0</v>
      </c>
      <c r="F18" s="11">
        <v>1</v>
      </c>
      <c r="G18" s="111">
        <f>E18*F18</f>
        <v>0</v>
      </c>
      <c r="H18" s="305">
        <v>6.17</v>
      </c>
    </row>
    <row r="19" spans="1:8" s="298" customFormat="1" ht="30" customHeight="1">
      <c r="A19" s="24">
        <v>116</v>
      </c>
      <c r="B19" s="29" t="s">
        <v>176</v>
      </c>
      <c r="C19" s="281"/>
      <c r="D19" s="110"/>
      <c r="E19" s="279"/>
      <c r="F19" s="12"/>
      <c r="G19" s="280"/>
      <c r="H19" s="305">
        <v>6.17</v>
      </c>
    </row>
    <row r="20" spans="1:8" s="298" customFormat="1" ht="42" customHeight="1">
      <c r="A20" s="30">
        <v>1161</v>
      </c>
      <c r="B20" s="31" t="s">
        <v>18</v>
      </c>
      <c r="C20" s="5"/>
      <c r="D20" s="110"/>
      <c r="E20" s="109">
        <f t="shared" si="0"/>
        <v>0</v>
      </c>
      <c r="F20" s="11">
        <v>1</v>
      </c>
      <c r="G20" s="111">
        <f>E20*F20</f>
        <v>0</v>
      </c>
      <c r="H20" s="305">
        <v>6.17</v>
      </c>
    </row>
    <row r="21" spans="1:8" s="298" customFormat="1" ht="45">
      <c r="A21" s="30">
        <v>1162</v>
      </c>
      <c r="B21" s="31" t="s">
        <v>19</v>
      </c>
      <c r="C21" s="107"/>
      <c r="D21" s="110"/>
      <c r="E21" s="109">
        <f t="shared" si="0"/>
        <v>0</v>
      </c>
      <c r="F21" s="175">
        <v>1</v>
      </c>
      <c r="G21" s="111">
        <f>E21*F21</f>
        <v>0</v>
      </c>
      <c r="H21" s="305">
        <v>6.17</v>
      </c>
    </row>
    <row r="22" spans="1:8" s="298" customFormat="1">
      <c r="A22" s="32">
        <v>117</v>
      </c>
      <c r="B22" s="33" t="s">
        <v>4</v>
      </c>
      <c r="C22" s="43">
        <f>SUM(C10:C13)+SUM(C15:C18)+SUM(C20:C21)</f>
        <v>0</v>
      </c>
      <c r="D22" s="176"/>
      <c r="E22" s="43">
        <f>SUM(E10:E13)+SUM(E15:E18)+SUM(E20:E21)</f>
        <v>0</v>
      </c>
      <c r="F22" s="15"/>
      <c r="G22" s="177">
        <f>SUM(G10:G13)+SUM(G15:G18)+SUM(G20:G21)</f>
        <v>0</v>
      </c>
      <c r="H22" s="305"/>
    </row>
    <row r="23" spans="1:8" s="298" customFormat="1" ht="15.75">
      <c r="A23" s="3" t="s">
        <v>5</v>
      </c>
      <c r="B23" s="21"/>
      <c r="C23" s="171"/>
      <c r="D23" s="114"/>
      <c r="E23" s="171"/>
      <c r="F23" s="172"/>
      <c r="G23" s="173"/>
      <c r="H23" s="305"/>
    </row>
    <row r="24" spans="1:8" s="298" customFormat="1">
      <c r="A24" s="306">
        <v>121</v>
      </c>
      <c r="B24" s="307" t="s">
        <v>23</v>
      </c>
      <c r="C24" s="119"/>
      <c r="D24" s="119"/>
      <c r="E24" s="119"/>
      <c r="F24" s="120"/>
      <c r="G24" s="121"/>
      <c r="H24" s="305">
        <v>6.21</v>
      </c>
    </row>
    <row r="25" spans="1:8" s="298" customFormat="1">
      <c r="A25" s="308">
        <v>1211</v>
      </c>
      <c r="B25" s="309" t="s">
        <v>24</v>
      </c>
      <c r="C25" s="5"/>
      <c r="D25" s="110"/>
      <c r="E25" s="110">
        <f>C25*$D$9</f>
        <v>0</v>
      </c>
      <c r="F25" s="122">
        <v>0.85</v>
      </c>
      <c r="G25" s="111">
        <f>E25*F25</f>
        <v>0</v>
      </c>
      <c r="H25" s="305">
        <v>6.21</v>
      </c>
    </row>
    <row r="26" spans="1:8" s="298" customFormat="1">
      <c r="A26" s="308">
        <f>A25+1</f>
        <v>1212</v>
      </c>
      <c r="B26" s="309" t="s">
        <v>11</v>
      </c>
      <c r="C26" s="5"/>
      <c r="D26" s="110"/>
      <c r="E26" s="110">
        <f t="shared" ref="E26:E29" si="1">C26*$D$9</f>
        <v>0</v>
      </c>
      <c r="F26" s="122">
        <v>0.85</v>
      </c>
      <c r="G26" s="111">
        <f>E26*F26</f>
        <v>0</v>
      </c>
      <c r="H26" s="305">
        <v>6.21</v>
      </c>
    </row>
    <row r="27" spans="1:8" s="298" customFormat="1">
      <c r="A27" s="308">
        <f>A26+1</f>
        <v>1213</v>
      </c>
      <c r="B27" s="309" t="s">
        <v>25</v>
      </c>
      <c r="C27" s="5"/>
      <c r="D27" s="110"/>
      <c r="E27" s="110">
        <f t="shared" si="1"/>
        <v>0</v>
      </c>
      <c r="F27" s="122">
        <v>0.85</v>
      </c>
      <c r="G27" s="111">
        <f>E27*F27</f>
        <v>0</v>
      </c>
      <c r="H27" s="305">
        <v>6.21</v>
      </c>
    </row>
    <row r="28" spans="1:8" s="298" customFormat="1">
      <c r="A28" s="308">
        <f>A27+1</f>
        <v>1214</v>
      </c>
      <c r="B28" s="309" t="s">
        <v>26</v>
      </c>
      <c r="C28" s="5"/>
      <c r="D28" s="110"/>
      <c r="E28" s="110">
        <f t="shared" si="1"/>
        <v>0</v>
      </c>
      <c r="F28" s="122">
        <v>0.85</v>
      </c>
      <c r="G28" s="111">
        <f>E28*F28</f>
        <v>0</v>
      </c>
      <c r="H28" s="305">
        <v>6.21</v>
      </c>
    </row>
    <row r="29" spans="1:8" s="298" customFormat="1">
      <c r="A29" s="306">
        <f>A24+1</f>
        <v>122</v>
      </c>
      <c r="B29" s="310" t="s">
        <v>27</v>
      </c>
      <c r="C29" s="5"/>
      <c r="D29" s="110"/>
      <c r="E29" s="110">
        <f t="shared" si="1"/>
        <v>0</v>
      </c>
      <c r="F29" s="122">
        <v>0.85</v>
      </c>
      <c r="G29" s="111">
        <f>E29*F29</f>
        <v>0</v>
      </c>
      <c r="H29" s="305">
        <v>6.21</v>
      </c>
    </row>
    <row r="30" spans="1:8" s="298" customFormat="1">
      <c r="A30" s="37">
        <f>A29+1</f>
        <v>123</v>
      </c>
      <c r="B30" s="33" t="s">
        <v>6</v>
      </c>
      <c r="C30" s="18">
        <f>SUM(C25:C29)</f>
        <v>0</v>
      </c>
      <c r="D30" s="18"/>
      <c r="E30" s="18">
        <f>SUM(E25:E29)</f>
        <v>0</v>
      </c>
      <c r="F30" s="13"/>
      <c r="G30" s="108">
        <f>SUM(G25:G29)</f>
        <v>0</v>
      </c>
      <c r="H30" s="305"/>
    </row>
    <row r="31" spans="1:8" ht="15.75">
      <c r="A31" s="3" t="s">
        <v>7</v>
      </c>
      <c r="B31" s="21"/>
      <c r="C31" s="114"/>
      <c r="D31" s="114"/>
      <c r="E31" s="114"/>
      <c r="F31" s="14"/>
      <c r="G31" s="123"/>
      <c r="H31" s="305"/>
    </row>
    <row r="32" spans="1:8">
      <c r="A32" s="311">
        <v>131</v>
      </c>
      <c r="B32" s="307" t="s">
        <v>28</v>
      </c>
      <c r="C32" s="6"/>
      <c r="D32" s="399"/>
      <c r="E32" s="115">
        <f>C32*$D$9</f>
        <v>0</v>
      </c>
      <c r="F32" s="124">
        <v>0.5</v>
      </c>
      <c r="G32" s="113">
        <f>E32*F32</f>
        <v>0</v>
      </c>
      <c r="H32" s="305">
        <v>6.23</v>
      </c>
    </row>
    <row r="33" spans="1:8">
      <c r="A33" s="306">
        <f>A32+1</f>
        <v>132</v>
      </c>
      <c r="B33" s="310" t="s">
        <v>8</v>
      </c>
      <c r="C33" s="5"/>
      <c r="D33" s="110"/>
      <c r="E33" s="110">
        <f>C33*$D$9</f>
        <v>0</v>
      </c>
      <c r="F33" s="125">
        <v>0.5</v>
      </c>
      <c r="G33" s="111">
        <f>E33*F33</f>
        <v>0</v>
      </c>
      <c r="H33" s="305">
        <v>6.23</v>
      </c>
    </row>
    <row r="34" spans="1:8">
      <c r="A34" s="37">
        <f>A33+1</f>
        <v>133</v>
      </c>
      <c r="B34" s="33" t="s">
        <v>29</v>
      </c>
      <c r="C34" s="18">
        <f>SUM(C32:C33)</f>
        <v>0</v>
      </c>
      <c r="D34" s="18"/>
      <c r="E34" s="18">
        <f>SUM(E32:E33)</f>
        <v>0</v>
      </c>
      <c r="F34" s="13"/>
      <c r="G34" s="108">
        <f>SUM(G32:G33)</f>
        <v>0</v>
      </c>
      <c r="H34" s="305"/>
    </row>
    <row r="35" spans="1:8" ht="15.75">
      <c r="A35" s="3" t="s">
        <v>133</v>
      </c>
      <c r="B35" s="21"/>
      <c r="C35" s="114"/>
      <c r="D35" s="114"/>
      <c r="E35" s="114"/>
      <c r="F35" s="17"/>
      <c r="G35" s="126"/>
      <c r="H35" s="305"/>
    </row>
    <row r="36" spans="1:8">
      <c r="A36" s="38">
        <v>141</v>
      </c>
      <c r="B36" s="426" t="s">
        <v>31</v>
      </c>
      <c r="C36" s="424"/>
      <c r="D36" s="424"/>
      <c r="E36" s="424"/>
      <c r="F36" s="427"/>
      <c r="G36" s="111">
        <f>MAX(G34-15/85*(G22+G30),G34-15/60*G22,0)</f>
        <v>0</v>
      </c>
      <c r="H36" s="305">
        <v>6.14</v>
      </c>
    </row>
    <row r="37" spans="1:8">
      <c r="A37" s="39">
        <f>A36+1</f>
        <v>142</v>
      </c>
      <c r="B37" s="428" t="s">
        <v>30</v>
      </c>
      <c r="C37" s="429"/>
      <c r="D37" s="429"/>
      <c r="E37" s="429"/>
      <c r="F37" s="430"/>
      <c r="G37" s="111">
        <f>MAX((G30+G34-G36)-2/3*G22,0)</f>
        <v>0</v>
      </c>
      <c r="H37" s="305">
        <v>6.14</v>
      </c>
    </row>
    <row r="38" spans="1:8" ht="15.75">
      <c r="A38" s="40">
        <f>A37+1</f>
        <v>143</v>
      </c>
      <c r="B38" s="41" t="s">
        <v>134</v>
      </c>
      <c r="C38" s="41"/>
      <c r="D38" s="41"/>
      <c r="E38" s="42"/>
      <c r="F38" s="42"/>
      <c r="G38" s="10">
        <f>G22+G30+G34-G36-G37</f>
        <v>0</v>
      </c>
      <c r="H38" s="305"/>
    </row>
    <row r="39" spans="1:8">
      <c r="A39" s="312"/>
      <c r="B39" s="313"/>
      <c r="C39" s="313"/>
      <c r="D39" s="313"/>
      <c r="E39" s="314"/>
      <c r="F39" s="313"/>
      <c r="G39" s="313"/>
    </row>
    <row r="40" spans="1:8">
      <c r="A40" s="298"/>
    </row>
    <row r="41" spans="1:8">
      <c r="A41" s="298"/>
    </row>
    <row r="42" spans="1:8">
      <c r="A42" s="298"/>
    </row>
    <row r="43" spans="1:8">
      <c r="A43" s="298"/>
    </row>
    <row r="44" spans="1:8">
      <c r="A44" s="298"/>
    </row>
    <row r="45" spans="1:8">
      <c r="A45" s="298"/>
    </row>
    <row r="46" spans="1:8">
      <c r="A46" s="298"/>
    </row>
    <row r="47" spans="1:8">
      <c r="A47" s="298"/>
    </row>
    <row r="48" spans="1:8" s="297" customFormat="1">
      <c r="A48" s="298"/>
      <c r="E48" s="298"/>
      <c r="F48" s="298"/>
      <c r="G48" s="298"/>
      <c r="H48" s="298"/>
    </row>
    <row r="49" spans="1:8" s="297" customFormat="1">
      <c r="A49" s="298"/>
      <c r="E49" s="298"/>
      <c r="F49" s="298"/>
      <c r="G49" s="298"/>
      <c r="H49" s="298"/>
    </row>
    <row r="50" spans="1:8" s="297" customFormat="1">
      <c r="A50" s="298"/>
      <c r="E50" s="298"/>
      <c r="F50" s="298"/>
      <c r="G50" s="298"/>
      <c r="H50" s="298"/>
    </row>
    <row r="51" spans="1:8" s="297" customFormat="1">
      <c r="A51" s="298"/>
      <c r="E51" s="298"/>
      <c r="F51" s="298"/>
      <c r="G51" s="298"/>
      <c r="H51" s="298"/>
    </row>
    <row r="52" spans="1:8" s="297" customFormat="1">
      <c r="A52" s="298"/>
      <c r="E52" s="298"/>
      <c r="F52" s="298"/>
      <c r="G52" s="298"/>
      <c r="H52" s="298"/>
    </row>
    <row r="53" spans="1:8" s="297" customFormat="1">
      <c r="A53" s="298"/>
      <c r="E53" s="298"/>
      <c r="F53" s="298"/>
      <c r="G53" s="298"/>
      <c r="H53" s="298"/>
    </row>
    <row r="54" spans="1:8" s="297" customFormat="1">
      <c r="A54" s="298"/>
      <c r="E54" s="298"/>
      <c r="F54" s="298"/>
      <c r="G54" s="298"/>
      <c r="H54" s="298"/>
    </row>
    <row r="55" spans="1:8" s="297" customFormat="1">
      <c r="A55" s="298"/>
      <c r="E55" s="298"/>
      <c r="F55" s="298"/>
      <c r="G55" s="298"/>
      <c r="H55" s="298"/>
    </row>
    <row r="56" spans="1:8" s="297" customFormat="1">
      <c r="A56" s="298"/>
      <c r="E56" s="298"/>
      <c r="F56" s="298"/>
      <c r="G56" s="298"/>
      <c r="H56" s="298"/>
    </row>
    <row r="57" spans="1:8" s="297" customFormat="1">
      <c r="A57" s="298"/>
      <c r="E57" s="298"/>
      <c r="F57" s="298"/>
      <c r="G57" s="298"/>
      <c r="H57" s="298"/>
    </row>
    <row r="58" spans="1:8" s="297" customFormat="1">
      <c r="A58" s="298"/>
      <c r="E58" s="298"/>
      <c r="F58" s="298"/>
      <c r="G58" s="298"/>
      <c r="H58" s="298"/>
    </row>
    <row r="59" spans="1:8" s="297" customFormat="1">
      <c r="A59" s="298"/>
      <c r="E59" s="298"/>
      <c r="F59" s="298"/>
      <c r="G59" s="298"/>
      <c r="H59" s="298"/>
    </row>
    <row r="60" spans="1:8" s="297" customFormat="1">
      <c r="A60" s="298"/>
      <c r="E60" s="298"/>
      <c r="F60" s="298"/>
      <c r="G60" s="298"/>
      <c r="H60" s="298"/>
    </row>
    <row r="61" spans="1:8" s="297" customFormat="1">
      <c r="A61" s="298"/>
      <c r="E61" s="298"/>
      <c r="F61" s="298"/>
      <c r="G61" s="298"/>
      <c r="H61" s="298"/>
    </row>
    <row r="62" spans="1:8" s="297" customFormat="1">
      <c r="A62" s="298"/>
      <c r="E62" s="298"/>
      <c r="F62" s="298"/>
      <c r="G62" s="298"/>
      <c r="H62" s="298"/>
    </row>
    <row r="63" spans="1:8" s="297" customFormat="1">
      <c r="A63" s="298"/>
      <c r="E63" s="298"/>
      <c r="F63" s="298"/>
      <c r="G63" s="298"/>
      <c r="H63" s="298"/>
    </row>
    <row r="64" spans="1:8" s="297" customFormat="1">
      <c r="A64" s="298"/>
      <c r="E64" s="298"/>
      <c r="F64" s="298"/>
      <c r="G64" s="298"/>
      <c r="H64" s="298"/>
    </row>
    <row r="65" spans="1:8" s="297" customFormat="1">
      <c r="A65" s="298"/>
      <c r="E65" s="298"/>
      <c r="F65" s="298"/>
      <c r="G65" s="298"/>
      <c r="H65" s="298"/>
    </row>
    <row r="66" spans="1:8" s="297" customFormat="1">
      <c r="A66" s="298"/>
      <c r="E66" s="298"/>
      <c r="F66" s="298"/>
      <c r="G66" s="298"/>
      <c r="H66" s="298"/>
    </row>
    <row r="67" spans="1:8" s="297" customFormat="1">
      <c r="A67" s="298"/>
      <c r="E67" s="298"/>
      <c r="F67" s="298"/>
      <c r="G67" s="298"/>
      <c r="H67" s="298"/>
    </row>
    <row r="68" spans="1:8" s="297" customFormat="1">
      <c r="A68" s="298"/>
      <c r="E68" s="298"/>
      <c r="F68" s="298"/>
      <c r="G68" s="298"/>
      <c r="H68" s="298"/>
    </row>
    <row r="69" spans="1:8" s="297" customFormat="1">
      <c r="A69" s="298"/>
      <c r="E69" s="298"/>
      <c r="F69" s="298"/>
      <c r="G69" s="298"/>
      <c r="H69" s="298"/>
    </row>
    <row r="70" spans="1:8" s="297" customFormat="1">
      <c r="A70" s="298"/>
      <c r="E70" s="298"/>
      <c r="F70" s="298"/>
      <c r="G70" s="298"/>
      <c r="H70" s="298"/>
    </row>
    <row r="71" spans="1:8" s="297" customFormat="1">
      <c r="A71" s="298"/>
      <c r="E71" s="298"/>
      <c r="F71" s="298"/>
      <c r="G71" s="298"/>
      <c r="H71" s="298"/>
    </row>
    <row r="72" spans="1:8" s="297" customFormat="1">
      <c r="A72" s="298"/>
      <c r="E72" s="298"/>
      <c r="F72" s="298"/>
      <c r="G72" s="298"/>
      <c r="H72" s="298"/>
    </row>
    <row r="73" spans="1:8" s="297" customFormat="1">
      <c r="A73" s="298"/>
      <c r="E73" s="298"/>
      <c r="F73" s="298"/>
      <c r="G73" s="298"/>
      <c r="H73" s="298"/>
    </row>
    <row r="74" spans="1:8" s="297" customFormat="1">
      <c r="A74" s="298"/>
      <c r="E74" s="298"/>
      <c r="F74" s="298"/>
      <c r="G74" s="298"/>
      <c r="H74" s="298"/>
    </row>
    <row r="75" spans="1:8" s="297" customFormat="1">
      <c r="A75" s="298"/>
      <c r="E75" s="298"/>
      <c r="F75" s="298"/>
      <c r="G75" s="298"/>
      <c r="H75" s="298"/>
    </row>
    <row r="76" spans="1:8" s="297" customFormat="1">
      <c r="A76" s="298"/>
      <c r="E76" s="298"/>
      <c r="F76" s="298"/>
      <c r="G76" s="298"/>
      <c r="H76" s="298"/>
    </row>
    <row r="77" spans="1:8" s="297" customFormat="1">
      <c r="A77" s="298"/>
      <c r="E77" s="298"/>
      <c r="F77" s="298"/>
      <c r="G77" s="298"/>
      <c r="H77" s="298"/>
    </row>
    <row r="78" spans="1:8" s="297" customFormat="1">
      <c r="A78" s="298"/>
      <c r="E78" s="298"/>
      <c r="F78" s="298"/>
      <c r="G78" s="298"/>
      <c r="H78" s="298"/>
    </row>
    <row r="79" spans="1:8" s="297" customFormat="1">
      <c r="A79" s="298"/>
      <c r="E79" s="298"/>
      <c r="F79" s="298"/>
      <c r="G79" s="298"/>
      <c r="H79" s="298"/>
    </row>
    <row r="80" spans="1:8" s="297" customFormat="1">
      <c r="A80" s="298"/>
      <c r="E80" s="298"/>
      <c r="F80" s="298"/>
      <c r="G80" s="298"/>
      <c r="H80" s="298"/>
    </row>
    <row r="81" spans="1:8" s="297" customFormat="1">
      <c r="A81" s="298"/>
      <c r="E81" s="298"/>
      <c r="F81" s="298"/>
      <c r="G81" s="298"/>
      <c r="H81" s="298"/>
    </row>
    <row r="82" spans="1:8" s="297" customFormat="1">
      <c r="A82" s="298"/>
      <c r="E82" s="298"/>
      <c r="F82" s="298"/>
      <c r="G82" s="298"/>
      <c r="H82" s="298"/>
    </row>
    <row r="83" spans="1:8" s="297" customFormat="1">
      <c r="A83" s="298"/>
      <c r="E83" s="298"/>
      <c r="F83" s="298"/>
      <c r="G83" s="298"/>
      <c r="H83" s="298"/>
    </row>
    <row r="84" spans="1:8" s="297" customFormat="1">
      <c r="A84" s="298"/>
      <c r="E84" s="298"/>
      <c r="F84" s="298"/>
      <c r="G84" s="298"/>
      <c r="H84" s="298"/>
    </row>
    <row r="85" spans="1:8" s="297" customFormat="1">
      <c r="A85" s="298"/>
      <c r="E85" s="298"/>
      <c r="F85" s="298"/>
      <c r="G85" s="298"/>
      <c r="H85" s="298"/>
    </row>
    <row r="86" spans="1:8" s="297" customFormat="1">
      <c r="A86" s="298"/>
      <c r="E86" s="298"/>
      <c r="F86" s="298"/>
      <c r="G86" s="298"/>
      <c r="H86" s="298"/>
    </row>
    <row r="87" spans="1:8" s="297" customFormat="1">
      <c r="A87" s="298"/>
      <c r="E87" s="298"/>
      <c r="F87" s="298"/>
      <c r="G87" s="298"/>
      <c r="H87" s="298"/>
    </row>
    <row r="88" spans="1:8" s="297" customFormat="1">
      <c r="A88" s="298"/>
      <c r="E88" s="298"/>
      <c r="F88" s="298"/>
      <c r="G88" s="298"/>
      <c r="H88" s="298"/>
    </row>
    <row r="89" spans="1:8" s="297" customFormat="1">
      <c r="A89" s="298"/>
      <c r="E89" s="298"/>
      <c r="F89" s="298"/>
      <c r="G89" s="298"/>
      <c r="H89" s="298"/>
    </row>
    <row r="90" spans="1:8" s="297" customFormat="1">
      <c r="A90" s="298"/>
      <c r="E90" s="298"/>
      <c r="F90" s="298"/>
      <c r="G90" s="298"/>
      <c r="H90" s="298"/>
    </row>
    <row r="91" spans="1:8" s="297" customFormat="1">
      <c r="A91" s="298"/>
      <c r="E91" s="298"/>
      <c r="F91" s="298"/>
      <c r="G91" s="298"/>
      <c r="H91" s="298"/>
    </row>
    <row r="92" spans="1:8" s="297" customFormat="1">
      <c r="A92" s="298"/>
      <c r="E92" s="298"/>
      <c r="F92" s="298"/>
      <c r="G92" s="298"/>
      <c r="H92" s="298"/>
    </row>
    <row r="93" spans="1:8" s="297" customFormat="1">
      <c r="A93" s="298"/>
      <c r="E93" s="298"/>
      <c r="F93" s="298"/>
      <c r="G93" s="298"/>
      <c r="H93" s="298"/>
    </row>
    <row r="94" spans="1:8" s="297" customFormat="1">
      <c r="A94" s="298"/>
      <c r="E94" s="298"/>
      <c r="F94" s="298"/>
      <c r="G94" s="298"/>
      <c r="H94" s="298"/>
    </row>
    <row r="95" spans="1:8" s="297" customFormat="1">
      <c r="A95" s="298"/>
      <c r="E95" s="298"/>
      <c r="F95" s="298"/>
      <c r="G95" s="298"/>
      <c r="H95" s="298"/>
    </row>
    <row r="96" spans="1:8" s="297" customFormat="1">
      <c r="A96" s="298"/>
      <c r="E96" s="298"/>
      <c r="F96" s="298"/>
      <c r="G96" s="298"/>
      <c r="H96" s="298"/>
    </row>
    <row r="97" spans="1:8" s="297" customFormat="1">
      <c r="A97" s="298"/>
      <c r="E97" s="298"/>
      <c r="F97" s="298"/>
      <c r="G97" s="298"/>
      <c r="H97" s="298"/>
    </row>
    <row r="98" spans="1:8" s="297" customFormat="1">
      <c r="A98" s="298"/>
      <c r="E98" s="298"/>
      <c r="F98" s="298"/>
      <c r="G98" s="298"/>
      <c r="H98" s="298"/>
    </row>
    <row r="99" spans="1:8" s="297" customFormat="1">
      <c r="A99" s="298"/>
      <c r="E99" s="298"/>
      <c r="F99" s="298"/>
      <c r="G99" s="298"/>
      <c r="H99" s="298"/>
    </row>
    <row r="100" spans="1:8" s="297" customFormat="1">
      <c r="A100" s="298"/>
      <c r="E100" s="298"/>
      <c r="F100" s="298"/>
      <c r="G100" s="298"/>
      <c r="H100" s="298"/>
    </row>
    <row r="101" spans="1:8" s="297" customFormat="1">
      <c r="A101" s="298"/>
      <c r="E101" s="298"/>
      <c r="F101" s="298"/>
      <c r="G101" s="298"/>
      <c r="H101" s="298"/>
    </row>
    <row r="102" spans="1:8" s="297" customFormat="1">
      <c r="A102" s="298"/>
      <c r="E102" s="298"/>
      <c r="F102" s="298"/>
      <c r="G102" s="298"/>
      <c r="H102" s="298"/>
    </row>
    <row r="103" spans="1:8" s="297" customFormat="1">
      <c r="A103" s="298"/>
      <c r="E103" s="298"/>
      <c r="F103" s="298"/>
      <c r="G103" s="298"/>
      <c r="H103" s="298"/>
    </row>
    <row r="104" spans="1:8" s="297" customFormat="1">
      <c r="A104" s="298"/>
      <c r="E104" s="298"/>
      <c r="F104" s="298"/>
      <c r="G104" s="298"/>
      <c r="H104" s="298"/>
    </row>
    <row r="105" spans="1:8" s="297" customFormat="1">
      <c r="A105" s="298"/>
      <c r="E105" s="298"/>
      <c r="F105" s="298"/>
      <c r="G105" s="298"/>
      <c r="H105" s="298"/>
    </row>
    <row r="106" spans="1:8" s="297" customFormat="1">
      <c r="A106" s="298"/>
      <c r="E106" s="298"/>
      <c r="F106" s="298"/>
      <c r="G106" s="298"/>
      <c r="H106" s="298"/>
    </row>
    <row r="107" spans="1:8" s="297" customFormat="1">
      <c r="A107" s="298"/>
      <c r="E107" s="298"/>
      <c r="F107" s="298"/>
      <c r="G107" s="298"/>
      <c r="H107" s="298"/>
    </row>
    <row r="108" spans="1:8" s="297" customFormat="1">
      <c r="A108" s="298"/>
      <c r="E108" s="298"/>
      <c r="F108" s="298"/>
      <c r="G108" s="298"/>
      <c r="H108" s="298"/>
    </row>
    <row r="109" spans="1:8" s="297" customFormat="1">
      <c r="A109" s="298"/>
      <c r="E109" s="298"/>
      <c r="F109" s="298"/>
      <c r="G109" s="298"/>
      <c r="H109" s="298"/>
    </row>
    <row r="110" spans="1:8" s="297" customFormat="1">
      <c r="A110" s="298"/>
      <c r="E110" s="298"/>
      <c r="F110" s="298"/>
      <c r="G110" s="298"/>
      <c r="H110" s="298"/>
    </row>
    <row r="111" spans="1:8" s="297" customFormat="1">
      <c r="A111" s="298"/>
      <c r="E111" s="298"/>
      <c r="F111" s="298"/>
      <c r="G111" s="298"/>
      <c r="H111" s="298"/>
    </row>
    <row r="112" spans="1:8" s="297" customFormat="1">
      <c r="A112" s="298"/>
      <c r="E112" s="298"/>
      <c r="F112" s="298"/>
      <c r="G112" s="298"/>
      <c r="H112" s="298"/>
    </row>
    <row r="113" spans="1:8" s="297" customFormat="1">
      <c r="A113" s="298"/>
      <c r="E113" s="298"/>
      <c r="F113" s="298"/>
      <c r="G113" s="298"/>
      <c r="H113" s="298"/>
    </row>
    <row r="114" spans="1:8" s="297" customFormat="1">
      <c r="A114" s="298"/>
      <c r="E114" s="298"/>
      <c r="F114" s="298"/>
      <c r="G114" s="298"/>
      <c r="H114" s="298"/>
    </row>
    <row r="115" spans="1:8" s="297" customFormat="1">
      <c r="A115" s="298"/>
      <c r="E115" s="298"/>
      <c r="F115" s="298"/>
      <c r="G115" s="298"/>
      <c r="H115" s="298"/>
    </row>
    <row r="116" spans="1:8" s="297" customFormat="1">
      <c r="A116" s="298"/>
      <c r="E116" s="298"/>
      <c r="F116" s="298"/>
      <c r="G116" s="298"/>
      <c r="H116" s="298"/>
    </row>
    <row r="117" spans="1:8" s="297" customFormat="1">
      <c r="A117" s="298"/>
      <c r="E117" s="298"/>
      <c r="F117" s="298"/>
      <c r="G117" s="298"/>
      <c r="H117" s="298"/>
    </row>
    <row r="118" spans="1:8" s="297" customFormat="1">
      <c r="A118" s="298"/>
      <c r="E118" s="298"/>
      <c r="F118" s="298"/>
      <c r="G118" s="298"/>
      <c r="H118" s="298"/>
    </row>
    <row r="119" spans="1:8" s="297" customFormat="1">
      <c r="A119" s="298"/>
      <c r="E119" s="298"/>
      <c r="F119" s="298"/>
      <c r="G119" s="298"/>
      <c r="H119" s="298"/>
    </row>
    <row r="120" spans="1:8" s="297" customFormat="1">
      <c r="A120" s="298"/>
      <c r="E120" s="298"/>
      <c r="F120" s="298"/>
      <c r="G120" s="298"/>
      <c r="H120" s="298"/>
    </row>
    <row r="121" spans="1:8" s="297" customFormat="1">
      <c r="A121" s="298"/>
      <c r="E121" s="298"/>
      <c r="F121" s="298"/>
      <c r="G121" s="298"/>
      <c r="H121" s="298"/>
    </row>
    <row r="122" spans="1:8" s="297" customFormat="1">
      <c r="A122" s="298"/>
      <c r="E122" s="298"/>
      <c r="F122" s="298"/>
      <c r="G122" s="298"/>
      <c r="H122" s="298"/>
    </row>
    <row r="123" spans="1:8" s="297" customFormat="1">
      <c r="A123" s="298"/>
      <c r="E123" s="298"/>
      <c r="F123" s="298"/>
      <c r="G123" s="298"/>
      <c r="H123" s="298"/>
    </row>
    <row r="124" spans="1:8" s="297" customFormat="1">
      <c r="A124" s="298"/>
      <c r="E124" s="298"/>
      <c r="F124" s="298"/>
      <c r="G124" s="298"/>
      <c r="H124" s="298"/>
    </row>
    <row r="125" spans="1:8" s="297" customFormat="1">
      <c r="A125" s="298"/>
      <c r="E125" s="298"/>
      <c r="F125" s="298"/>
      <c r="G125" s="298"/>
      <c r="H125" s="298"/>
    </row>
    <row r="126" spans="1:8" s="297" customFormat="1">
      <c r="A126" s="298"/>
      <c r="E126" s="298"/>
      <c r="F126" s="298"/>
      <c r="G126" s="298"/>
      <c r="H126" s="298"/>
    </row>
    <row r="127" spans="1:8" s="297" customFormat="1">
      <c r="A127" s="298"/>
      <c r="E127" s="298"/>
      <c r="F127" s="298"/>
      <c r="G127" s="298"/>
      <c r="H127" s="298"/>
    </row>
    <row r="128" spans="1:8" s="297" customFormat="1">
      <c r="A128" s="298"/>
      <c r="E128" s="298"/>
      <c r="F128" s="298"/>
      <c r="G128" s="298"/>
      <c r="H128" s="298"/>
    </row>
    <row r="129" spans="1:8" s="297" customFormat="1">
      <c r="A129" s="298"/>
      <c r="E129" s="298"/>
      <c r="F129" s="298"/>
      <c r="G129" s="298"/>
      <c r="H129" s="298"/>
    </row>
    <row r="130" spans="1:8" s="297" customFormat="1">
      <c r="A130" s="298"/>
      <c r="E130" s="298"/>
      <c r="F130" s="298"/>
      <c r="G130" s="298"/>
      <c r="H130" s="298"/>
    </row>
    <row r="131" spans="1:8" s="297" customFormat="1">
      <c r="A131" s="298"/>
      <c r="E131" s="298"/>
      <c r="F131" s="298"/>
      <c r="G131" s="298"/>
      <c r="H131" s="298"/>
    </row>
    <row r="132" spans="1:8" s="297" customFormat="1">
      <c r="A132" s="298"/>
      <c r="E132" s="298"/>
      <c r="F132" s="298"/>
      <c r="G132" s="298"/>
      <c r="H132" s="298"/>
    </row>
    <row r="133" spans="1:8" s="297" customFormat="1">
      <c r="A133" s="298"/>
      <c r="E133" s="298"/>
      <c r="F133" s="298"/>
      <c r="G133" s="298"/>
      <c r="H133" s="298"/>
    </row>
    <row r="134" spans="1:8" s="297" customFormat="1">
      <c r="A134" s="298"/>
      <c r="E134" s="298"/>
      <c r="F134" s="298"/>
      <c r="G134" s="298"/>
      <c r="H134" s="298"/>
    </row>
    <row r="135" spans="1:8" s="297" customFormat="1">
      <c r="A135" s="298"/>
      <c r="E135" s="298"/>
      <c r="F135" s="298"/>
      <c r="G135" s="298"/>
      <c r="H135" s="298"/>
    </row>
    <row r="136" spans="1:8" s="297" customFormat="1">
      <c r="A136" s="298"/>
      <c r="E136" s="298"/>
      <c r="F136" s="298"/>
      <c r="G136" s="298"/>
      <c r="H136" s="298"/>
    </row>
    <row r="137" spans="1:8" s="297" customFormat="1">
      <c r="A137" s="298"/>
      <c r="E137" s="298"/>
      <c r="F137" s="298"/>
      <c r="G137" s="298"/>
      <c r="H137" s="298"/>
    </row>
    <row r="138" spans="1:8" s="297" customFormat="1">
      <c r="A138" s="298"/>
      <c r="E138" s="298"/>
      <c r="F138" s="298"/>
      <c r="G138" s="298"/>
      <c r="H138" s="298"/>
    </row>
    <row r="139" spans="1:8" s="297" customFormat="1">
      <c r="A139" s="298"/>
      <c r="E139" s="298"/>
      <c r="F139" s="298"/>
      <c r="G139" s="298"/>
      <c r="H139" s="298"/>
    </row>
    <row r="140" spans="1:8" s="297" customFormat="1">
      <c r="A140" s="298"/>
      <c r="E140" s="298"/>
      <c r="F140" s="298"/>
      <c r="G140" s="298"/>
      <c r="H140" s="298"/>
    </row>
    <row r="141" spans="1:8" s="297" customFormat="1">
      <c r="A141" s="298"/>
      <c r="E141" s="298"/>
      <c r="F141" s="298"/>
      <c r="G141" s="298"/>
      <c r="H141" s="298"/>
    </row>
    <row r="142" spans="1:8" s="297" customFormat="1">
      <c r="A142" s="298"/>
      <c r="E142" s="298"/>
      <c r="F142" s="298"/>
      <c r="G142" s="298"/>
      <c r="H142" s="298"/>
    </row>
    <row r="143" spans="1:8" s="297" customFormat="1">
      <c r="A143" s="298"/>
      <c r="E143" s="298"/>
      <c r="F143" s="298"/>
      <c r="G143" s="298"/>
      <c r="H143" s="298"/>
    </row>
    <row r="144" spans="1:8" s="297" customFormat="1">
      <c r="A144" s="298"/>
      <c r="E144" s="298"/>
      <c r="F144" s="298"/>
      <c r="G144" s="298"/>
      <c r="H144" s="298"/>
    </row>
    <row r="145" spans="1:8" s="297" customFormat="1">
      <c r="A145" s="298"/>
      <c r="E145" s="298"/>
      <c r="F145" s="298"/>
      <c r="G145" s="298"/>
      <c r="H145" s="298"/>
    </row>
    <row r="146" spans="1:8" s="297" customFormat="1">
      <c r="A146" s="298"/>
      <c r="E146" s="298"/>
      <c r="F146" s="298"/>
      <c r="G146" s="298"/>
      <c r="H146" s="298"/>
    </row>
    <row r="147" spans="1:8" s="297" customFormat="1">
      <c r="A147" s="298"/>
      <c r="E147" s="298"/>
      <c r="F147" s="298"/>
      <c r="G147" s="298"/>
      <c r="H147" s="298"/>
    </row>
    <row r="148" spans="1:8" s="297" customFormat="1">
      <c r="A148" s="298"/>
      <c r="E148" s="298"/>
      <c r="F148" s="298"/>
      <c r="G148" s="298"/>
      <c r="H148" s="298"/>
    </row>
    <row r="149" spans="1:8" s="297" customFormat="1">
      <c r="A149" s="298"/>
      <c r="E149" s="298"/>
      <c r="F149" s="298"/>
      <c r="G149" s="298"/>
      <c r="H149" s="298"/>
    </row>
    <row r="150" spans="1:8" s="297" customFormat="1">
      <c r="A150" s="298"/>
      <c r="E150" s="298"/>
      <c r="F150" s="298"/>
      <c r="G150" s="298"/>
      <c r="H150" s="298"/>
    </row>
    <row r="151" spans="1:8" s="297" customFormat="1">
      <c r="A151" s="298"/>
      <c r="E151" s="298"/>
      <c r="F151" s="298"/>
      <c r="G151" s="298"/>
      <c r="H151" s="298"/>
    </row>
    <row r="152" spans="1:8" s="297" customFormat="1">
      <c r="A152" s="298"/>
      <c r="E152" s="298"/>
      <c r="F152" s="298"/>
      <c r="G152" s="298"/>
      <c r="H152" s="298"/>
    </row>
    <row r="153" spans="1:8" s="297" customFormat="1">
      <c r="A153" s="298"/>
      <c r="E153" s="298"/>
      <c r="F153" s="298"/>
      <c r="G153" s="298"/>
      <c r="H153" s="298"/>
    </row>
    <row r="154" spans="1:8" s="297" customFormat="1">
      <c r="A154" s="298"/>
      <c r="E154" s="298"/>
      <c r="F154" s="298"/>
      <c r="G154" s="298"/>
      <c r="H154" s="298"/>
    </row>
    <row r="155" spans="1:8" s="297" customFormat="1">
      <c r="A155" s="298"/>
      <c r="E155" s="298"/>
      <c r="F155" s="298"/>
      <c r="G155" s="298"/>
      <c r="H155" s="298"/>
    </row>
    <row r="156" spans="1:8" s="297" customFormat="1">
      <c r="A156" s="298"/>
      <c r="E156" s="298"/>
      <c r="F156" s="298"/>
      <c r="G156" s="298"/>
      <c r="H156" s="298"/>
    </row>
    <row r="157" spans="1:8" s="297" customFormat="1">
      <c r="A157" s="298"/>
      <c r="E157" s="298"/>
      <c r="F157" s="298"/>
      <c r="G157" s="298"/>
      <c r="H157" s="298"/>
    </row>
    <row r="158" spans="1:8" s="297" customFormat="1">
      <c r="A158" s="298"/>
      <c r="E158" s="298"/>
      <c r="F158" s="298"/>
      <c r="G158" s="298"/>
      <c r="H158" s="298"/>
    </row>
    <row r="159" spans="1:8" s="297" customFormat="1">
      <c r="A159" s="298"/>
      <c r="E159" s="298"/>
      <c r="F159" s="298"/>
      <c r="G159" s="298"/>
      <c r="H159" s="298"/>
    </row>
    <row r="160" spans="1:8" s="297" customFormat="1">
      <c r="A160" s="298"/>
      <c r="E160" s="298"/>
      <c r="F160" s="298"/>
      <c r="G160" s="298"/>
      <c r="H160" s="298"/>
    </row>
    <row r="161" spans="1:8" s="297" customFormat="1">
      <c r="A161" s="298"/>
      <c r="E161" s="298"/>
      <c r="F161" s="298"/>
      <c r="G161" s="298"/>
      <c r="H161" s="298"/>
    </row>
    <row r="162" spans="1:8" s="297" customFormat="1">
      <c r="A162" s="298"/>
      <c r="E162" s="298"/>
      <c r="F162" s="298"/>
      <c r="G162" s="298"/>
      <c r="H162" s="298"/>
    </row>
    <row r="163" spans="1:8" s="297" customFormat="1">
      <c r="A163" s="298"/>
      <c r="E163" s="298"/>
      <c r="F163" s="298"/>
      <c r="G163" s="298"/>
      <c r="H163" s="298"/>
    </row>
    <row r="164" spans="1:8" s="297" customFormat="1">
      <c r="A164" s="298"/>
      <c r="E164" s="298"/>
      <c r="F164" s="298"/>
      <c r="G164" s="298"/>
      <c r="H164" s="298"/>
    </row>
    <row r="165" spans="1:8" s="297" customFormat="1">
      <c r="A165" s="298"/>
      <c r="E165" s="298"/>
      <c r="F165" s="298"/>
      <c r="G165" s="298"/>
      <c r="H165" s="298"/>
    </row>
    <row r="166" spans="1:8" s="297" customFormat="1">
      <c r="A166" s="298"/>
      <c r="E166" s="298"/>
      <c r="F166" s="298"/>
      <c r="G166" s="298"/>
      <c r="H166" s="298"/>
    </row>
    <row r="167" spans="1:8" s="297" customFormat="1">
      <c r="A167" s="298"/>
      <c r="E167" s="298"/>
      <c r="F167" s="298"/>
      <c r="G167" s="298"/>
      <c r="H167" s="298"/>
    </row>
  </sheetData>
  <sheetProtection algorithmName="SHA-512" hashValue="MFX+9QlwYsVmLmldc/EzCzt60jpbHu+ktXWnB3xMnMbrGOgXJ1xDGgkZzOe6JjidrlcuPVoQ5fpqSe1Xgj6+6A==" saltValue="JV34U2O5Yq5X1g989ES8tA==" spinCount="100000" sheet="1"/>
  <mergeCells count="2">
    <mergeCell ref="B36:F36"/>
    <mergeCell ref="B37:F37"/>
  </mergeCells>
  <dataValidations count="1">
    <dataValidation type="list" allowBlank="1" showInputMessage="1" showErrorMessage="1" sqref="D2">
      <formula1>"USD, CAD, GBP, EUR, XCD, BBD, JMD, GYD, DKK, INR, JPY, SEK, CHF"</formula1>
    </dataValidation>
  </dataValidations>
  <pageMargins left="0.7" right="0.7" top="0.75" bottom="0.75" header="0.3" footer="0.3"/>
  <pageSetup orientation="portrait"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I94"/>
  <sheetViews>
    <sheetView zoomScaleNormal="100" workbookViewId="0"/>
  </sheetViews>
  <sheetFormatPr defaultColWidth="8.7109375" defaultRowHeight="15"/>
  <cols>
    <col min="1" max="1" width="11.42578125" style="134" customWidth="1"/>
    <col min="2" max="2" width="62.28515625" style="134" customWidth="1"/>
    <col min="3" max="3" width="18.28515625" style="134" customWidth="1"/>
    <col min="4" max="4" width="13" style="134" customWidth="1"/>
    <col min="5" max="5" width="14.7109375" style="134" customWidth="1"/>
    <col min="6" max="6" width="14.42578125" style="134" customWidth="1"/>
    <col min="7" max="7" width="12.28515625" style="134" customWidth="1"/>
    <col min="8" max="8" width="11.5703125" style="134" customWidth="1"/>
    <col min="9" max="9" width="12.5703125" style="134" customWidth="1"/>
    <col min="10" max="16384" width="8.7109375" style="134"/>
  </cols>
  <sheetData>
    <row r="1" spans="1:8" ht="23.25">
      <c r="A1" s="133" t="s">
        <v>160</v>
      </c>
    </row>
    <row r="2" spans="1:8" ht="57">
      <c r="A2" s="133" t="s">
        <v>182</v>
      </c>
      <c r="C2" s="128" t="s">
        <v>175</v>
      </c>
      <c r="D2" s="131">
        <f>'13. HQLA-SC2'!D2</f>
        <v>0</v>
      </c>
    </row>
    <row r="3" spans="1:8">
      <c r="A3" s="300" t="s">
        <v>169</v>
      </c>
    </row>
    <row r="4" spans="1:8">
      <c r="A4" s="300" t="s">
        <v>135</v>
      </c>
    </row>
    <row r="5" spans="1:8" ht="15.75">
      <c r="A5" s="302" t="s">
        <v>13</v>
      </c>
    </row>
    <row r="6" spans="1:8" ht="21">
      <c r="A6" s="135" t="s">
        <v>32</v>
      </c>
    </row>
    <row r="7" spans="1:8" ht="79.900000000000006" customHeight="1">
      <c r="A7" s="55" t="s">
        <v>2</v>
      </c>
      <c r="B7" s="335" t="s">
        <v>14</v>
      </c>
      <c r="C7" s="19" t="s">
        <v>167</v>
      </c>
      <c r="D7" s="336" t="s">
        <v>166</v>
      </c>
      <c r="E7" s="336" t="s">
        <v>168</v>
      </c>
      <c r="F7" s="336" t="s">
        <v>35</v>
      </c>
      <c r="G7" s="336" t="s">
        <v>40</v>
      </c>
      <c r="H7" s="102" t="s">
        <v>173</v>
      </c>
    </row>
    <row r="8" spans="1:8" ht="15.75">
      <c r="A8" s="56" t="s">
        <v>33</v>
      </c>
      <c r="B8" s="45"/>
      <c r="C8" s="380"/>
      <c r="D8" s="379"/>
      <c r="E8" s="380"/>
      <c r="F8" s="45"/>
      <c r="G8" s="45"/>
      <c r="H8" s="352"/>
    </row>
    <row r="9" spans="1:8" ht="29.25" customHeight="1">
      <c r="A9" s="57">
        <v>211</v>
      </c>
      <c r="B9" s="58" t="s">
        <v>41</v>
      </c>
      <c r="C9" s="178"/>
      <c r="D9" s="337"/>
      <c r="E9" s="381">
        <f>C9*$D$8</f>
        <v>0</v>
      </c>
      <c r="F9" s="326">
        <v>0</v>
      </c>
      <c r="G9" s="332">
        <f>E9*F9</f>
        <v>0</v>
      </c>
      <c r="H9" s="352">
        <v>7.17</v>
      </c>
    </row>
    <row r="10" spans="1:8" ht="15.75">
      <c r="A10" s="59">
        <v>212</v>
      </c>
      <c r="B10" s="60" t="s">
        <v>34</v>
      </c>
      <c r="C10" s="382"/>
      <c r="D10" s="383"/>
      <c r="E10" s="384"/>
      <c r="F10" s="354" t="s">
        <v>9</v>
      </c>
      <c r="G10" s="327"/>
      <c r="H10" s="352"/>
    </row>
    <row r="11" spans="1:8">
      <c r="A11" s="61">
        <v>2121</v>
      </c>
      <c r="B11" s="62" t="s">
        <v>146</v>
      </c>
      <c r="C11" s="179"/>
      <c r="D11" s="383"/>
      <c r="E11" s="381">
        <f t="shared" ref="E11:E23" si="0">C11*$D$8</f>
        <v>0</v>
      </c>
      <c r="F11" s="46">
        <v>0.05</v>
      </c>
      <c r="G11" s="332">
        <f t="shared" ref="G11:G16" si="1">E11*F11</f>
        <v>0</v>
      </c>
      <c r="H11" s="352">
        <v>7.6</v>
      </c>
    </row>
    <row r="12" spans="1:8">
      <c r="A12" s="61">
        <f>A11+1</f>
        <v>2122</v>
      </c>
      <c r="B12" s="62" t="s">
        <v>152</v>
      </c>
      <c r="C12" s="179"/>
      <c r="D12" s="383"/>
      <c r="E12" s="381">
        <f t="shared" si="0"/>
        <v>0</v>
      </c>
      <c r="F12" s="46">
        <v>0.05</v>
      </c>
      <c r="G12" s="332">
        <f t="shared" si="1"/>
        <v>0</v>
      </c>
      <c r="H12" s="352">
        <v>7.6</v>
      </c>
    </row>
    <row r="13" spans="1:8">
      <c r="A13" s="61">
        <f>A12+1</f>
        <v>2123</v>
      </c>
      <c r="B13" s="62" t="s">
        <v>147</v>
      </c>
      <c r="C13" s="179"/>
      <c r="D13" s="383"/>
      <c r="E13" s="381">
        <f t="shared" si="0"/>
        <v>0</v>
      </c>
      <c r="F13" s="46">
        <v>0.05</v>
      </c>
      <c r="G13" s="332">
        <f t="shared" si="1"/>
        <v>0</v>
      </c>
      <c r="H13" s="352">
        <v>7.6</v>
      </c>
    </row>
    <row r="14" spans="1:8">
      <c r="A14" s="61">
        <f>A13+1</f>
        <v>2124</v>
      </c>
      <c r="B14" s="62" t="s">
        <v>153</v>
      </c>
      <c r="C14" s="179"/>
      <c r="D14" s="383"/>
      <c r="E14" s="381">
        <f t="shared" si="0"/>
        <v>0</v>
      </c>
      <c r="F14" s="46">
        <v>0.05</v>
      </c>
      <c r="G14" s="332">
        <f t="shared" si="1"/>
        <v>0</v>
      </c>
      <c r="H14" s="352">
        <v>7.6</v>
      </c>
    </row>
    <row r="15" spans="1:8">
      <c r="A15" s="61">
        <f>A14+1</f>
        <v>2125</v>
      </c>
      <c r="B15" s="62" t="s">
        <v>148</v>
      </c>
      <c r="C15" s="179"/>
      <c r="D15" s="383"/>
      <c r="E15" s="381">
        <f t="shared" si="0"/>
        <v>0</v>
      </c>
      <c r="F15" s="46">
        <v>0.05</v>
      </c>
      <c r="G15" s="332">
        <f t="shared" si="1"/>
        <v>0</v>
      </c>
      <c r="H15" s="352">
        <v>7.6</v>
      </c>
    </row>
    <row r="16" spans="1:8">
      <c r="A16" s="61">
        <f>A15+1</f>
        <v>2126</v>
      </c>
      <c r="B16" s="62" t="s">
        <v>154</v>
      </c>
      <c r="C16" s="179"/>
      <c r="D16" s="383"/>
      <c r="E16" s="381">
        <f t="shared" si="0"/>
        <v>0</v>
      </c>
      <c r="F16" s="46">
        <v>0.05</v>
      </c>
      <c r="G16" s="332">
        <f t="shared" si="1"/>
        <v>0</v>
      </c>
      <c r="H16" s="352">
        <v>7.6</v>
      </c>
    </row>
    <row r="17" spans="1:8" ht="15.75">
      <c r="A17" s="59">
        <f>A10+1</f>
        <v>213</v>
      </c>
      <c r="B17" s="60" t="s">
        <v>36</v>
      </c>
      <c r="C17" s="382"/>
      <c r="D17" s="117"/>
      <c r="E17" s="384"/>
      <c r="F17" s="46"/>
      <c r="G17" s="327"/>
      <c r="H17" s="352"/>
    </row>
    <row r="18" spans="1:8">
      <c r="A18" s="63">
        <v>2131</v>
      </c>
      <c r="B18" s="62" t="s">
        <v>149</v>
      </c>
      <c r="C18" s="180"/>
      <c r="D18" s="117"/>
      <c r="E18" s="381">
        <f t="shared" si="0"/>
        <v>0</v>
      </c>
      <c r="F18" s="46">
        <v>0.1</v>
      </c>
      <c r="G18" s="327">
        <f t="shared" ref="G18:G23" si="2">E18*F18</f>
        <v>0</v>
      </c>
      <c r="H18" s="352">
        <v>7.6</v>
      </c>
    </row>
    <row r="19" spans="1:8">
      <c r="A19" s="63">
        <f>A18+1</f>
        <v>2132</v>
      </c>
      <c r="B19" s="62" t="s">
        <v>37</v>
      </c>
      <c r="C19" s="181"/>
      <c r="D19" s="385"/>
      <c r="E19" s="381">
        <f t="shared" si="0"/>
        <v>0</v>
      </c>
      <c r="F19" s="46">
        <v>0.1</v>
      </c>
      <c r="G19" s="327">
        <f t="shared" si="2"/>
        <v>0</v>
      </c>
      <c r="H19" s="352">
        <v>7.6</v>
      </c>
    </row>
    <row r="20" spans="1:8">
      <c r="A20" s="63">
        <f>A19+1</f>
        <v>2133</v>
      </c>
      <c r="B20" s="62" t="s">
        <v>150</v>
      </c>
      <c r="C20" s="181"/>
      <c r="D20" s="385"/>
      <c r="E20" s="381">
        <f t="shared" si="0"/>
        <v>0</v>
      </c>
      <c r="F20" s="46">
        <v>0.1</v>
      </c>
      <c r="G20" s="327">
        <f t="shared" si="2"/>
        <v>0</v>
      </c>
      <c r="H20" s="352">
        <v>7.6</v>
      </c>
    </row>
    <row r="21" spans="1:8">
      <c r="A21" s="63">
        <f>A20+1</f>
        <v>2134</v>
      </c>
      <c r="B21" s="62" t="s">
        <v>151</v>
      </c>
      <c r="C21" s="181"/>
      <c r="D21" s="385"/>
      <c r="E21" s="381">
        <f t="shared" si="0"/>
        <v>0</v>
      </c>
      <c r="F21" s="46">
        <v>0.1</v>
      </c>
      <c r="G21" s="327">
        <f t="shared" si="2"/>
        <v>0</v>
      </c>
      <c r="H21" s="352">
        <v>7.6</v>
      </c>
    </row>
    <row r="22" spans="1:8">
      <c r="A22" s="63">
        <f>A21+1</f>
        <v>2135</v>
      </c>
      <c r="B22" s="62" t="s">
        <v>155</v>
      </c>
      <c r="C22" s="181"/>
      <c r="D22" s="385"/>
      <c r="E22" s="381">
        <f t="shared" si="0"/>
        <v>0</v>
      </c>
      <c r="F22" s="46">
        <v>0.1</v>
      </c>
      <c r="G22" s="327">
        <f t="shared" si="2"/>
        <v>0</v>
      </c>
      <c r="H22" s="352">
        <v>7.6</v>
      </c>
    </row>
    <row r="23" spans="1:8">
      <c r="A23" s="63">
        <f>A22+1</f>
        <v>2136</v>
      </c>
      <c r="B23" s="64" t="s">
        <v>156</v>
      </c>
      <c r="C23" s="182"/>
      <c r="D23" s="386"/>
      <c r="E23" s="381">
        <f t="shared" si="0"/>
        <v>0</v>
      </c>
      <c r="F23" s="47">
        <v>0.1</v>
      </c>
      <c r="G23" s="387">
        <f t="shared" si="2"/>
        <v>0</v>
      </c>
      <c r="H23" s="352">
        <v>7.6</v>
      </c>
    </row>
    <row r="24" spans="1:8" ht="15.75">
      <c r="A24" s="40">
        <f>A17+1</f>
        <v>214</v>
      </c>
      <c r="B24" s="41" t="s">
        <v>38</v>
      </c>
      <c r="C24" s="388">
        <f>C9+SUM(C11:C16)+SUM(C18:C23)</f>
        <v>0</v>
      </c>
      <c r="D24" s="85"/>
      <c r="E24" s="388">
        <f>SUM(E9:E23)</f>
        <v>0</v>
      </c>
      <c r="F24" s="42"/>
      <c r="G24" s="330">
        <f>SUM(G9:G23)</f>
        <v>0</v>
      </c>
      <c r="H24" s="352"/>
    </row>
    <row r="25" spans="1:8" ht="15.75">
      <c r="A25" s="56" t="s">
        <v>63</v>
      </c>
      <c r="B25" s="45"/>
      <c r="C25" s="320"/>
      <c r="D25" s="320"/>
      <c r="E25" s="320"/>
      <c r="F25" s="45"/>
      <c r="G25" s="331"/>
      <c r="H25" s="352"/>
    </row>
    <row r="26" spans="1:8" ht="15.75">
      <c r="A26" s="65" t="s">
        <v>53</v>
      </c>
      <c r="B26" s="66" t="s">
        <v>42</v>
      </c>
      <c r="C26" s="116"/>
      <c r="D26" s="116"/>
      <c r="E26" s="116"/>
      <c r="F26" s="48"/>
      <c r="G26" s="361"/>
      <c r="H26" s="352"/>
    </row>
    <row r="27" spans="1:8" ht="15.75">
      <c r="A27" s="59">
        <v>221</v>
      </c>
      <c r="B27" s="67" t="s">
        <v>43</v>
      </c>
      <c r="C27" s="117"/>
      <c r="D27" s="383"/>
      <c r="E27" s="117"/>
      <c r="F27" s="46"/>
      <c r="G27" s="327"/>
      <c r="H27" s="352"/>
    </row>
    <row r="28" spans="1:8">
      <c r="A28" s="63">
        <v>2211</v>
      </c>
      <c r="B28" s="62" t="s">
        <v>146</v>
      </c>
      <c r="C28" s="88"/>
      <c r="D28" s="383"/>
      <c r="E28" s="383">
        <f t="shared" ref="E28:E48" si="3">C28*$D$8</f>
        <v>0</v>
      </c>
      <c r="F28" s="46">
        <v>0.05</v>
      </c>
      <c r="G28" s="332">
        <f t="shared" ref="G28:G33" si="4">E28*F28</f>
        <v>0</v>
      </c>
      <c r="H28" s="352">
        <v>7.23</v>
      </c>
    </row>
    <row r="29" spans="1:8">
      <c r="A29" s="63">
        <f>A28+1</f>
        <v>2212</v>
      </c>
      <c r="B29" s="62" t="s">
        <v>152</v>
      </c>
      <c r="C29" s="88"/>
      <c r="D29" s="383"/>
      <c r="E29" s="383">
        <f t="shared" si="3"/>
        <v>0</v>
      </c>
      <c r="F29" s="46">
        <v>0.05</v>
      </c>
      <c r="G29" s="332">
        <f t="shared" si="4"/>
        <v>0</v>
      </c>
      <c r="H29" s="352">
        <v>7.23</v>
      </c>
    </row>
    <row r="30" spans="1:8">
      <c r="A30" s="63">
        <f>A29+1</f>
        <v>2213</v>
      </c>
      <c r="B30" s="62" t="s">
        <v>147</v>
      </c>
      <c r="C30" s="88"/>
      <c r="D30" s="383"/>
      <c r="E30" s="383">
        <f t="shared" si="3"/>
        <v>0</v>
      </c>
      <c r="F30" s="46">
        <v>0.05</v>
      </c>
      <c r="G30" s="332">
        <f t="shared" si="4"/>
        <v>0</v>
      </c>
      <c r="H30" s="352">
        <v>7.23</v>
      </c>
    </row>
    <row r="31" spans="1:8">
      <c r="A31" s="63">
        <f>A30+1</f>
        <v>2214</v>
      </c>
      <c r="B31" s="62" t="s">
        <v>153</v>
      </c>
      <c r="C31" s="88"/>
      <c r="D31" s="383"/>
      <c r="E31" s="383">
        <f t="shared" si="3"/>
        <v>0</v>
      </c>
      <c r="F31" s="46">
        <v>0.05</v>
      </c>
      <c r="G31" s="332">
        <f t="shared" si="4"/>
        <v>0</v>
      </c>
      <c r="H31" s="352">
        <v>7.23</v>
      </c>
    </row>
    <row r="32" spans="1:8">
      <c r="A32" s="63">
        <f>A31+1</f>
        <v>2215</v>
      </c>
      <c r="B32" s="62" t="s">
        <v>148</v>
      </c>
      <c r="C32" s="88"/>
      <c r="D32" s="383"/>
      <c r="E32" s="383">
        <f t="shared" si="3"/>
        <v>0</v>
      </c>
      <c r="F32" s="46">
        <v>0.05</v>
      </c>
      <c r="G32" s="332">
        <f t="shared" si="4"/>
        <v>0</v>
      </c>
      <c r="H32" s="352">
        <v>7.23</v>
      </c>
    </row>
    <row r="33" spans="1:8">
      <c r="A33" s="63">
        <f>A32+1</f>
        <v>2216</v>
      </c>
      <c r="B33" s="62" t="s">
        <v>154</v>
      </c>
      <c r="C33" s="88"/>
      <c r="D33" s="383"/>
      <c r="E33" s="383">
        <f t="shared" si="3"/>
        <v>0</v>
      </c>
      <c r="F33" s="46">
        <v>0.05</v>
      </c>
      <c r="G33" s="332">
        <f t="shared" si="4"/>
        <v>0</v>
      </c>
      <c r="H33" s="352">
        <v>7.23</v>
      </c>
    </row>
    <row r="34" spans="1:8" ht="15.75">
      <c r="A34" s="59">
        <f>A27+1</f>
        <v>222</v>
      </c>
      <c r="B34" s="67" t="s">
        <v>44</v>
      </c>
      <c r="C34" s="117"/>
      <c r="D34" s="383"/>
      <c r="E34" s="117"/>
      <c r="F34" s="46"/>
      <c r="G34" s="327"/>
      <c r="H34" s="352"/>
    </row>
    <row r="35" spans="1:8">
      <c r="A35" s="63">
        <v>2221</v>
      </c>
      <c r="B35" s="62" t="s">
        <v>149</v>
      </c>
      <c r="C35" s="88"/>
      <c r="D35" s="383"/>
      <c r="E35" s="383">
        <f t="shared" si="3"/>
        <v>0</v>
      </c>
      <c r="F35" s="46">
        <v>0.1</v>
      </c>
      <c r="G35" s="332">
        <f t="shared" ref="G35:G48" si="5">E35*F35</f>
        <v>0</v>
      </c>
      <c r="H35" s="352">
        <v>7.23</v>
      </c>
    </row>
    <row r="36" spans="1:8">
      <c r="A36" s="63">
        <f>A35+1</f>
        <v>2222</v>
      </c>
      <c r="B36" s="62" t="s">
        <v>37</v>
      </c>
      <c r="C36" s="88"/>
      <c r="D36" s="383"/>
      <c r="E36" s="383">
        <f t="shared" si="3"/>
        <v>0</v>
      </c>
      <c r="F36" s="46">
        <v>0.1</v>
      </c>
      <c r="G36" s="332">
        <f t="shared" si="5"/>
        <v>0</v>
      </c>
      <c r="H36" s="352">
        <v>7.23</v>
      </c>
    </row>
    <row r="37" spans="1:8">
      <c r="A37" s="63">
        <f>A36+1</f>
        <v>2223</v>
      </c>
      <c r="B37" s="62" t="s">
        <v>150</v>
      </c>
      <c r="C37" s="88"/>
      <c r="D37" s="383"/>
      <c r="E37" s="383">
        <f t="shared" si="3"/>
        <v>0</v>
      </c>
      <c r="F37" s="46">
        <v>0.1</v>
      </c>
      <c r="G37" s="332">
        <f t="shared" si="5"/>
        <v>0</v>
      </c>
      <c r="H37" s="352">
        <v>7.23</v>
      </c>
    </row>
    <row r="38" spans="1:8">
      <c r="A38" s="63">
        <f>A37+1</f>
        <v>2224</v>
      </c>
      <c r="B38" s="62" t="s">
        <v>151</v>
      </c>
      <c r="C38" s="88"/>
      <c r="D38" s="383"/>
      <c r="E38" s="383">
        <f t="shared" si="3"/>
        <v>0</v>
      </c>
      <c r="F38" s="46">
        <v>0.1</v>
      </c>
      <c r="G38" s="332">
        <f t="shared" si="5"/>
        <v>0</v>
      </c>
      <c r="H38" s="352">
        <v>7.23</v>
      </c>
    </row>
    <row r="39" spans="1:8">
      <c r="A39" s="63">
        <f>A38+1</f>
        <v>2225</v>
      </c>
      <c r="B39" s="62" t="s">
        <v>155</v>
      </c>
      <c r="C39" s="88"/>
      <c r="D39" s="383"/>
      <c r="E39" s="383">
        <f t="shared" si="3"/>
        <v>0</v>
      </c>
      <c r="F39" s="46">
        <v>0.1</v>
      </c>
      <c r="G39" s="332">
        <f t="shared" si="5"/>
        <v>0</v>
      </c>
      <c r="H39" s="352">
        <v>7.23</v>
      </c>
    </row>
    <row r="40" spans="1:8">
      <c r="A40" s="63">
        <f>A39+1</f>
        <v>2226</v>
      </c>
      <c r="B40" s="68" t="s">
        <v>156</v>
      </c>
      <c r="C40" s="88"/>
      <c r="D40" s="383"/>
      <c r="E40" s="383">
        <f t="shared" si="3"/>
        <v>0</v>
      </c>
      <c r="F40" s="46">
        <v>0.1</v>
      </c>
      <c r="G40" s="332">
        <f t="shared" si="5"/>
        <v>0</v>
      </c>
      <c r="H40" s="352">
        <v>7.23</v>
      </c>
    </row>
    <row r="41" spans="1:8" ht="15.75">
      <c r="A41" s="59">
        <f>A34+1</f>
        <v>223</v>
      </c>
      <c r="B41" s="67" t="s">
        <v>10</v>
      </c>
      <c r="C41" s="92"/>
      <c r="D41" s="383"/>
      <c r="E41" s="383">
        <f t="shared" si="3"/>
        <v>0</v>
      </c>
      <c r="F41" s="46">
        <v>0</v>
      </c>
      <c r="G41" s="332">
        <f t="shared" si="5"/>
        <v>0</v>
      </c>
      <c r="H41" s="321" t="s">
        <v>2126</v>
      </c>
    </row>
    <row r="42" spans="1:8" ht="31.5">
      <c r="A42" s="57">
        <f>A41+1</f>
        <v>224</v>
      </c>
      <c r="B42" s="69" t="s">
        <v>45</v>
      </c>
      <c r="C42" s="117"/>
      <c r="D42" s="383"/>
      <c r="E42" s="117"/>
      <c r="F42" s="46"/>
      <c r="G42" s="327"/>
      <c r="H42" s="352"/>
    </row>
    <row r="43" spans="1:8">
      <c r="A43" s="63">
        <v>2241</v>
      </c>
      <c r="B43" s="70" t="s">
        <v>47</v>
      </c>
      <c r="C43" s="88"/>
      <c r="D43" s="383"/>
      <c r="E43" s="383">
        <f t="shared" si="3"/>
        <v>0</v>
      </c>
      <c r="F43" s="46">
        <v>0.25</v>
      </c>
      <c r="G43" s="332">
        <f t="shared" si="5"/>
        <v>0</v>
      </c>
      <c r="H43" s="352">
        <v>7.25</v>
      </c>
    </row>
    <row r="44" spans="1:8">
      <c r="A44" s="63">
        <f>A43+1</f>
        <v>2242</v>
      </c>
      <c r="B44" s="70" t="s">
        <v>46</v>
      </c>
      <c r="C44" s="88"/>
      <c r="D44" s="383"/>
      <c r="E44" s="383">
        <f t="shared" si="3"/>
        <v>0</v>
      </c>
      <c r="F44" s="46">
        <v>0.05</v>
      </c>
      <c r="G44" s="332">
        <f t="shared" si="5"/>
        <v>0</v>
      </c>
      <c r="H44" s="352">
        <v>7.36</v>
      </c>
    </row>
    <row r="45" spans="1:8" ht="31.5">
      <c r="A45" s="57">
        <f>A42+1</f>
        <v>225</v>
      </c>
      <c r="B45" s="69" t="s">
        <v>48</v>
      </c>
      <c r="C45" s="117"/>
      <c r="D45" s="383"/>
      <c r="E45" s="117"/>
      <c r="F45" s="46"/>
      <c r="G45" s="327"/>
      <c r="H45" s="352"/>
    </row>
    <row r="46" spans="1:8">
      <c r="A46" s="59">
        <v>2251</v>
      </c>
      <c r="B46" s="70" t="s">
        <v>49</v>
      </c>
      <c r="C46" s="88"/>
      <c r="D46" s="383"/>
      <c r="E46" s="383">
        <f t="shared" si="3"/>
        <v>0</v>
      </c>
      <c r="F46" s="46">
        <v>0.2</v>
      </c>
      <c r="G46" s="332">
        <f t="shared" si="5"/>
        <v>0</v>
      </c>
      <c r="H46" s="352">
        <v>7.38</v>
      </c>
    </row>
    <row r="47" spans="1:8">
      <c r="A47" s="59">
        <f>A46+1</f>
        <v>2252</v>
      </c>
      <c r="B47" s="70" t="s">
        <v>50</v>
      </c>
      <c r="C47" s="88"/>
      <c r="D47" s="383"/>
      <c r="E47" s="383">
        <f t="shared" si="3"/>
        <v>0</v>
      </c>
      <c r="F47" s="46">
        <v>0.4</v>
      </c>
      <c r="G47" s="332">
        <f t="shared" si="5"/>
        <v>0</v>
      </c>
      <c r="H47" s="352">
        <v>7.38</v>
      </c>
    </row>
    <row r="48" spans="1:8" ht="15.75">
      <c r="A48" s="71">
        <f>A45+1</f>
        <v>226</v>
      </c>
      <c r="B48" s="72" t="s">
        <v>51</v>
      </c>
      <c r="C48" s="93"/>
      <c r="D48" s="389"/>
      <c r="E48" s="383">
        <f t="shared" si="3"/>
        <v>0</v>
      </c>
      <c r="F48" s="49">
        <v>1</v>
      </c>
      <c r="G48" s="390">
        <f t="shared" si="5"/>
        <v>0</v>
      </c>
      <c r="H48" s="352">
        <v>7.39</v>
      </c>
    </row>
    <row r="49" spans="1:8" ht="15.75">
      <c r="A49" s="73">
        <f>A48+1</f>
        <v>227</v>
      </c>
      <c r="B49" s="74" t="s">
        <v>56</v>
      </c>
      <c r="C49" s="86">
        <f>SUM(C28:C33)+SUM(C35:C41)+SUM(C43:C44)+SUM(C46:C48)</f>
        <v>0</v>
      </c>
      <c r="D49" s="86"/>
      <c r="E49" s="86">
        <f>SUM(E28:E48)</f>
        <v>0</v>
      </c>
      <c r="F49" s="50"/>
      <c r="G49" s="367">
        <f>SUM(G28:G48)</f>
        <v>0</v>
      </c>
      <c r="H49" s="352"/>
    </row>
    <row r="50" spans="1:8" ht="15.75">
      <c r="A50" s="75" t="s">
        <v>54</v>
      </c>
      <c r="B50" s="76" t="s">
        <v>52</v>
      </c>
      <c r="C50" s="322"/>
      <c r="D50" s="322"/>
      <c r="E50" s="322"/>
      <c r="F50" s="51"/>
      <c r="G50" s="369"/>
      <c r="H50" s="352"/>
    </row>
    <row r="51" spans="1:8">
      <c r="A51" s="77">
        <f>A49+1</f>
        <v>228</v>
      </c>
      <c r="B51" s="78" t="s">
        <v>55</v>
      </c>
      <c r="C51" s="88"/>
      <c r="D51" s="383"/>
      <c r="E51" s="383">
        <f t="shared" ref="E51:E55" si="6">C51*$D$8</f>
        <v>0</v>
      </c>
      <c r="F51" s="46">
        <v>0</v>
      </c>
      <c r="G51" s="332">
        <f>E51*F51</f>
        <v>0</v>
      </c>
      <c r="H51" s="352">
        <v>7.51</v>
      </c>
    </row>
    <row r="52" spans="1:8">
      <c r="A52" s="77">
        <f t="shared" ref="A52:A57" si="7">A51+1</f>
        <v>229</v>
      </c>
      <c r="B52" s="78" t="s">
        <v>57</v>
      </c>
      <c r="C52" s="88"/>
      <c r="D52" s="383"/>
      <c r="E52" s="383">
        <f t="shared" si="6"/>
        <v>0</v>
      </c>
      <c r="F52" s="46">
        <v>0.15</v>
      </c>
      <c r="G52" s="332">
        <f>E52*F52</f>
        <v>0</v>
      </c>
      <c r="H52" s="352">
        <v>7.51</v>
      </c>
    </row>
    <row r="53" spans="1:8" ht="30">
      <c r="A53" s="77">
        <f t="shared" si="7"/>
        <v>230</v>
      </c>
      <c r="B53" s="79" t="s">
        <v>58</v>
      </c>
      <c r="C53" s="88"/>
      <c r="D53" s="383"/>
      <c r="E53" s="383">
        <f t="shared" si="6"/>
        <v>0</v>
      </c>
      <c r="F53" s="49">
        <v>0.25</v>
      </c>
      <c r="G53" s="332">
        <f>E53*F53</f>
        <v>0</v>
      </c>
      <c r="H53" s="352">
        <v>7.51</v>
      </c>
    </row>
    <row r="54" spans="1:8">
      <c r="A54" s="77">
        <f t="shared" si="7"/>
        <v>231</v>
      </c>
      <c r="B54" s="78" t="s">
        <v>59</v>
      </c>
      <c r="C54" s="88"/>
      <c r="D54" s="383"/>
      <c r="E54" s="383">
        <f t="shared" si="6"/>
        <v>0</v>
      </c>
      <c r="F54" s="46">
        <v>0.5</v>
      </c>
      <c r="G54" s="332">
        <f>E54*F54</f>
        <v>0</v>
      </c>
      <c r="H54" s="352">
        <v>7.51</v>
      </c>
    </row>
    <row r="55" spans="1:8">
      <c r="A55" s="77">
        <f t="shared" si="7"/>
        <v>232</v>
      </c>
      <c r="B55" s="78" t="s">
        <v>60</v>
      </c>
      <c r="C55" s="88"/>
      <c r="D55" s="383"/>
      <c r="E55" s="383">
        <f t="shared" si="6"/>
        <v>0</v>
      </c>
      <c r="F55" s="46">
        <v>1</v>
      </c>
      <c r="G55" s="332">
        <f>E55*F55</f>
        <v>0</v>
      </c>
      <c r="H55" s="352">
        <v>7.51</v>
      </c>
    </row>
    <row r="56" spans="1:8" ht="15.75">
      <c r="A56" s="73">
        <f t="shared" si="7"/>
        <v>233</v>
      </c>
      <c r="B56" s="74" t="s">
        <v>62</v>
      </c>
      <c r="C56" s="86">
        <f>SUM(C51:C55)</f>
        <v>0</v>
      </c>
      <c r="D56" s="86"/>
      <c r="E56" s="86">
        <f>SUM(E51:E55)</f>
        <v>0</v>
      </c>
      <c r="F56" s="50"/>
      <c r="G56" s="367">
        <f>SUM(G51:G55)</f>
        <v>0</v>
      </c>
      <c r="H56" s="352"/>
    </row>
    <row r="57" spans="1:8" ht="15.75">
      <c r="A57" s="40">
        <f t="shared" si="7"/>
        <v>234</v>
      </c>
      <c r="B57" s="41" t="s">
        <v>61</v>
      </c>
      <c r="C57" s="85">
        <f>C49+C56</f>
        <v>0</v>
      </c>
      <c r="D57" s="85"/>
      <c r="E57" s="85">
        <f>E49+E56</f>
        <v>0</v>
      </c>
      <c r="F57" s="372"/>
      <c r="G57" s="330">
        <f>G49+G56</f>
        <v>0</v>
      </c>
      <c r="H57" s="352"/>
    </row>
    <row r="58" spans="1:8" ht="15.75">
      <c r="A58" s="56" t="s">
        <v>64</v>
      </c>
      <c r="B58" s="45"/>
      <c r="C58" s="320"/>
      <c r="D58" s="320"/>
      <c r="E58" s="320"/>
      <c r="F58" s="373"/>
      <c r="G58" s="331"/>
      <c r="H58" s="352"/>
    </row>
    <row r="59" spans="1:8">
      <c r="A59" s="77">
        <v>231</v>
      </c>
      <c r="B59" s="78" t="s">
        <v>65</v>
      </c>
      <c r="C59" s="88"/>
      <c r="D59" s="383"/>
      <c r="E59" s="383">
        <f t="shared" ref="E59:E67" si="8">C59*$D$8</f>
        <v>0</v>
      </c>
      <c r="F59" s="46">
        <v>1</v>
      </c>
      <c r="G59" s="332">
        <f>E59*F59</f>
        <v>0</v>
      </c>
      <c r="H59" s="352">
        <v>7.52</v>
      </c>
    </row>
    <row r="60" spans="1:8" ht="30">
      <c r="A60" s="77">
        <f>A59+1</f>
        <v>232</v>
      </c>
      <c r="B60" s="79" t="s">
        <v>66</v>
      </c>
      <c r="C60" s="88"/>
      <c r="D60" s="383"/>
      <c r="E60" s="383">
        <f t="shared" si="8"/>
        <v>0</v>
      </c>
      <c r="F60" s="46">
        <v>1</v>
      </c>
      <c r="G60" s="332">
        <f t="shared" ref="G60:G67" si="9">E60*F60</f>
        <v>0</v>
      </c>
      <c r="H60" s="352">
        <v>7.56</v>
      </c>
    </row>
    <row r="61" spans="1:8" ht="45">
      <c r="A61" s="77">
        <f t="shared" ref="A61:A68" si="10">A60+1</f>
        <v>233</v>
      </c>
      <c r="B61" s="79" t="s">
        <v>67</v>
      </c>
      <c r="C61" s="88"/>
      <c r="D61" s="383"/>
      <c r="E61" s="383">
        <f t="shared" si="8"/>
        <v>0</v>
      </c>
      <c r="F61" s="49">
        <v>0</v>
      </c>
      <c r="G61" s="332">
        <f t="shared" si="9"/>
        <v>0</v>
      </c>
      <c r="H61" s="323" t="s">
        <v>3357</v>
      </c>
    </row>
    <row r="62" spans="1:8" ht="45">
      <c r="A62" s="77">
        <f t="shared" si="10"/>
        <v>234</v>
      </c>
      <c r="B62" s="79" t="s">
        <v>68</v>
      </c>
      <c r="C62" s="88"/>
      <c r="D62" s="383"/>
      <c r="E62" s="383">
        <f t="shared" si="8"/>
        <v>0</v>
      </c>
      <c r="F62" s="46">
        <v>0.2</v>
      </c>
      <c r="G62" s="332">
        <f t="shared" si="9"/>
        <v>0</v>
      </c>
      <c r="H62" s="352">
        <v>7.61</v>
      </c>
    </row>
    <row r="63" spans="1:8" ht="45">
      <c r="A63" s="77">
        <f t="shared" si="10"/>
        <v>235</v>
      </c>
      <c r="B63" s="79" t="s">
        <v>144</v>
      </c>
      <c r="C63" s="88"/>
      <c r="D63" s="383"/>
      <c r="E63" s="383">
        <f t="shared" si="8"/>
        <v>0</v>
      </c>
      <c r="F63" s="46">
        <v>1</v>
      </c>
      <c r="G63" s="332">
        <f t="shared" si="9"/>
        <v>0</v>
      </c>
      <c r="H63" s="352">
        <v>7.64</v>
      </c>
    </row>
    <row r="64" spans="1:8" ht="45">
      <c r="A64" s="77">
        <f t="shared" si="10"/>
        <v>236</v>
      </c>
      <c r="B64" s="79" t="s">
        <v>69</v>
      </c>
      <c r="C64" s="88"/>
      <c r="D64" s="383"/>
      <c r="E64" s="383">
        <f t="shared" si="8"/>
        <v>0</v>
      </c>
      <c r="F64" s="46">
        <v>1</v>
      </c>
      <c r="G64" s="332">
        <f t="shared" si="9"/>
        <v>0</v>
      </c>
      <c r="H64" s="352">
        <v>7.65</v>
      </c>
    </row>
    <row r="65" spans="1:8" ht="30">
      <c r="A65" s="77">
        <f t="shared" si="10"/>
        <v>237</v>
      </c>
      <c r="B65" s="79" t="s">
        <v>70</v>
      </c>
      <c r="C65" s="88"/>
      <c r="D65" s="383"/>
      <c r="E65" s="383">
        <f t="shared" si="8"/>
        <v>0</v>
      </c>
      <c r="F65" s="46">
        <v>1</v>
      </c>
      <c r="G65" s="332">
        <f t="shared" si="9"/>
        <v>0</v>
      </c>
      <c r="H65" s="352">
        <v>7.66</v>
      </c>
    </row>
    <row r="66" spans="1:8" ht="30">
      <c r="A66" s="77">
        <f t="shared" si="10"/>
        <v>238</v>
      </c>
      <c r="B66" s="79" t="s">
        <v>71</v>
      </c>
      <c r="C66" s="88"/>
      <c r="D66" s="383"/>
      <c r="E66" s="383">
        <f t="shared" si="8"/>
        <v>0</v>
      </c>
      <c r="F66" s="46">
        <v>1</v>
      </c>
      <c r="G66" s="332">
        <f t="shared" si="9"/>
        <v>0</v>
      </c>
      <c r="H66" s="352">
        <v>7.72</v>
      </c>
    </row>
    <row r="67" spans="1:8" ht="30">
      <c r="A67" s="77">
        <f t="shared" si="10"/>
        <v>239</v>
      </c>
      <c r="B67" s="79" t="s">
        <v>72</v>
      </c>
      <c r="C67" s="88"/>
      <c r="D67" s="383"/>
      <c r="E67" s="383">
        <f t="shared" si="8"/>
        <v>0</v>
      </c>
      <c r="F67" s="46">
        <v>1</v>
      </c>
      <c r="G67" s="332">
        <f t="shared" si="9"/>
        <v>0</v>
      </c>
      <c r="H67" s="352">
        <v>7.73</v>
      </c>
    </row>
    <row r="68" spans="1:8" ht="15.75">
      <c r="A68" s="40">
        <f t="shared" si="10"/>
        <v>240</v>
      </c>
      <c r="B68" s="41" t="s">
        <v>74</v>
      </c>
      <c r="C68" s="85">
        <f>SUM(C59:C67)</f>
        <v>0</v>
      </c>
      <c r="D68" s="85"/>
      <c r="E68" s="85">
        <f>SUM(E59:E67)</f>
        <v>0</v>
      </c>
      <c r="F68" s="372"/>
      <c r="G68" s="330">
        <f>SUM(G59:G67)</f>
        <v>0</v>
      </c>
      <c r="H68" s="352"/>
    </row>
    <row r="69" spans="1:8" ht="15.75">
      <c r="A69" s="56" t="s">
        <v>73</v>
      </c>
      <c r="B69" s="45"/>
      <c r="C69" s="320"/>
      <c r="D69" s="320"/>
      <c r="E69" s="320"/>
      <c r="F69" s="373"/>
      <c r="G69" s="331"/>
      <c r="H69" s="352"/>
    </row>
    <row r="70" spans="1:8" ht="30">
      <c r="A70" s="77">
        <v>241</v>
      </c>
      <c r="B70" s="79" t="s">
        <v>75</v>
      </c>
      <c r="C70" s="88"/>
      <c r="D70" s="383"/>
      <c r="E70" s="383">
        <f t="shared" ref="E70:E76" si="11">C70*$D$8</f>
        <v>0</v>
      </c>
      <c r="F70" s="46">
        <v>0.05</v>
      </c>
      <c r="G70" s="332">
        <f>E70*F70</f>
        <v>0</v>
      </c>
      <c r="H70" s="321" t="s">
        <v>318</v>
      </c>
    </row>
    <row r="71" spans="1:8" ht="30">
      <c r="A71" s="77">
        <f>A70+1</f>
        <v>242</v>
      </c>
      <c r="B71" s="79" t="s">
        <v>77</v>
      </c>
      <c r="C71" s="88"/>
      <c r="D71" s="383"/>
      <c r="E71" s="383">
        <f t="shared" si="11"/>
        <v>0</v>
      </c>
      <c r="F71" s="46">
        <v>0.1</v>
      </c>
      <c r="G71" s="332">
        <f t="shared" ref="G71:G76" si="12">E71*F71</f>
        <v>0</v>
      </c>
      <c r="H71" s="321" t="s">
        <v>319</v>
      </c>
    </row>
    <row r="72" spans="1:8" ht="30">
      <c r="A72" s="77">
        <f t="shared" ref="A72:A77" si="13">A71+1</f>
        <v>243</v>
      </c>
      <c r="B72" s="79" t="s">
        <v>76</v>
      </c>
      <c r="C72" s="88"/>
      <c r="D72" s="383"/>
      <c r="E72" s="383">
        <f t="shared" si="11"/>
        <v>0</v>
      </c>
      <c r="F72" s="49">
        <v>0.3</v>
      </c>
      <c r="G72" s="332">
        <f t="shared" si="12"/>
        <v>0</v>
      </c>
      <c r="H72" s="321" t="s">
        <v>320</v>
      </c>
    </row>
    <row r="73" spans="1:8" ht="30">
      <c r="A73" s="77">
        <f t="shared" si="13"/>
        <v>244</v>
      </c>
      <c r="B73" s="79" t="s">
        <v>78</v>
      </c>
      <c r="C73" s="88"/>
      <c r="D73" s="383"/>
      <c r="E73" s="383">
        <f t="shared" si="11"/>
        <v>0</v>
      </c>
      <c r="F73" s="46">
        <v>0.4</v>
      </c>
      <c r="G73" s="332">
        <f t="shared" si="12"/>
        <v>0</v>
      </c>
      <c r="H73" s="321" t="s">
        <v>321</v>
      </c>
    </row>
    <row r="74" spans="1:8" ht="30">
      <c r="A74" s="77">
        <f t="shared" si="13"/>
        <v>245</v>
      </c>
      <c r="B74" s="79" t="s">
        <v>79</v>
      </c>
      <c r="C74" s="88"/>
      <c r="D74" s="383"/>
      <c r="E74" s="383">
        <f t="shared" si="11"/>
        <v>0</v>
      </c>
      <c r="F74" s="46">
        <v>0.4</v>
      </c>
      <c r="G74" s="332">
        <f t="shared" si="12"/>
        <v>0</v>
      </c>
      <c r="H74" s="321" t="s">
        <v>322</v>
      </c>
    </row>
    <row r="75" spans="1:8" ht="38.25" customHeight="1">
      <c r="A75" s="77">
        <f t="shared" si="13"/>
        <v>246</v>
      </c>
      <c r="B75" s="79" t="s">
        <v>80</v>
      </c>
      <c r="C75" s="88"/>
      <c r="D75" s="383"/>
      <c r="E75" s="383">
        <f t="shared" si="11"/>
        <v>0</v>
      </c>
      <c r="F75" s="46">
        <v>1</v>
      </c>
      <c r="G75" s="332">
        <f t="shared" si="12"/>
        <v>0</v>
      </c>
      <c r="H75" s="321" t="s">
        <v>323</v>
      </c>
    </row>
    <row r="76" spans="1:8" ht="45">
      <c r="A76" s="80">
        <f t="shared" si="13"/>
        <v>247</v>
      </c>
      <c r="B76" s="79" t="s">
        <v>81</v>
      </c>
      <c r="C76" s="88"/>
      <c r="D76" s="383"/>
      <c r="E76" s="383">
        <f t="shared" si="11"/>
        <v>0</v>
      </c>
      <c r="F76" s="46">
        <v>1</v>
      </c>
      <c r="G76" s="332">
        <f t="shared" si="12"/>
        <v>0</v>
      </c>
      <c r="H76" s="321" t="s">
        <v>324</v>
      </c>
    </row>
    <row r="77" spans="1:8" ht="15.75">
      <c r="A77" s="40">
        <f t="shared" si="13"/>
        <v>248</v>
      </c>
      <c r="B77" s="41" t="s">
        <v>222</v>
      </c>
      <c r="C77" s="85">
        <f>SUM(C70:C76)</f>
        <v>0</v>
      </c>
      <c r="D77" s="85"/>
      <c r="E77" s="85">
        <f>SUM(E70:E76)</f>
        <v>0</v>
      </c>
      <c r="F77" s="52"/>
      <c r="G77" s="330">
        <f>SUM(G70:G76)</f>
        <v>0</v>
      </c>
      <c r="H77" s="352"/>
    </row>
    <row r="78" spans="1:8" ht="15.75">
      <c r="A78" s="56" t="s">
        <v>82</v>
      </c>
      <c r="B78" s="45"/>
      <c r="C78" s="320"/>
      <c r="D78" s="320"/>
      <c r="E78" s="320"/>
      <c r="F78" s="53"/>
      <c r="G78" s="331"/>
      <c r="H78" s="352"/>
    </row>
    <row r="79" spans="1:8">
      <c r="A79" s="77">
        <v>251</v>
      </c>
      <c r="B79" s="79" t="s">
        <v>83</v>
      </c>
      <c r="C79" s="88"/>
      <c r="D79" s="383"/>
      <c r="E79" s="383">
        <f t="shared" ref="E79" si="14">C79*$D$8</f>
        <v>0</v>
      </c>
      <c r="F79" s="46">
        <v>1</v>
      </c>
      <c r="G79" s="332">
        <f>E79*F79</f>
        <v>0</v>
      </c>
      <c r="H79" s="352">
        <v>7.85</v>
      </c>
    </row>
    <row r="80" spans="1:8" ht="15.75">
      <c r="A80" s="56" t="s">
        <v>84</v>
      </c>
      <c r="B80" s="45"/>
      <c r="C80" s="320"/>
      <c r="D80" s="320"/>
      <c r="E80" s="320"/>
      <c r="F80" s="53"/>
      <c r="G80" s="331"/>
      <c r="H80" s="352"/>
    </row>
    <row r="81" spans="1:9" ht="30">
      <c r="A81" s="77">
        <v>261</v>
      </c>
      <c r="B81" s="79" t="s">
        <v>174</v>
      </c>
      <c r="C81" s="88"/>
      <c r="D81" s="383"/>
      <c r="E81" s="383">
        <f t="shared" ref="E81" si="15">C81*$D$8</f>
        <v>0</v>
      </c>
      <c r="F81" s="49">
        <v>0.05</v>
      </c>
      <c r="G81" s="332">
        <f>E81*F81</f>
        <v>0</v>
      </c>
      <c r="H81" s="352">
        <v>7.87</v>
      </c>
    </row>
    <row r="82" spans="1:9" ht="15.75">
      <c r="A82" s="56" t="s">
        <v>85</v>
      </c>
      <c r="B82" s="45"/>
      <c r="C82" s="320"/>
      <c r="D82" s="320"/>
      <c r="E82" s="320"/>
      <c r="F82" s="53"/>
      <c r="G82" s="331"/>
      <c r="H82" s="323">
        <v>7.9</v>
      </c>
    </row>
    <row r="83" spans="1:9" ht="30">
      <c r="A83" s="77">
        <v>271</v>
      </c>
      <c r="B83" s="79" t="s">
        <v>86</v>
      </c>
      <c r="C83" s="88"/>
      <c r="D83" s="383"/>
      <c r="E83" s="383">
        <f t="shared" ref="E83:E90" si="16">C83*$D$8</f>
        <v>0</v>
      </c>
      <c r="F83" s="54">
        <v>0.5</v>
      </c>
      <c r="G83" s="332">
        <f t="shared" ref="G83:G90" si="17">E83*F83</f>
        <v>0</v>
      </c>
      <c r="H83" s="323" t="s">
        <v>325</v>
      </c>
    </row>
    <row r="84" spans="1:9" ht="30">
      <c r="A84" s="77">
        <f>A83+1</f>
        <v>272</v>
      </c>
      <c r="B84" s="79" t="s">
        <v>87</v>
      </c>
      <c r="C84" s="88"/>
      <c r="D84" s="383"/>
      <c r="E84" s="383">
        <f t="shared" si="16"/>
        <v>0</v>
      </c>
      <c r="F84" s="54">
        <v>0.5</v>
      </c>
      <c r="G84" s="332">
        <f t="shared" si="17"/>
        <v>0</v>
      </c>
      <c r="H84" s="323" t="s">
        <v>326</v>
      </c>
    </row>
    <row r="85" spans="1:9">
      <c r="A85" s="77">
        <f t="shared" ref="A85:A91" si="18">A84+1</f>
        <v>273</v>
      </c>
      <c r="B85" s="79" t="s">
        <v>88</v>
      </c>
      <c r="C85" s="117"/>
      <c r="D85" s="383"/>
      <c r="E85" s="117"/>
      <c r="F85" s="54"/>
      <c r="G85" s="327"/>
      <c r="H85" s="323" t="s">
        <v>327</v>
      </c>
    </row>
    <row r="86" spans="1:9">
      <c r="A86" s="61">
        <v>2731</v>
      </c>
      <c r="B86" s="81" t="s">
        <v>89</v>
      </c>
      <c r="C86" s="88"/>
      <c r="D86" s="383"/>
      <c r="E86" s="383">
        <f t="shared" si="16"/>
        <v>0</v>
      </c>
      <c r="F86" s="54">
        <v>0.5</v>
      </c>
      <c r="G86" s="332">
        <f t="shared" si="17"/>
        <v>0</v>
      </c>
      <c r="H86" s="323" t="s">
        <v>328</v>
      </c>
    </row>
    <row r="87" spans="1:9" ht="26.65" customHeight="1">
      <c r="A87" s="61">
        <f>A86+1</f>
        <v>2732</v>
      </c>
      <c r="B87" s="81" t="s">
        <v>223</v>
      </c>
      <c r="C87" s="88"/>
      <c r="D87" s="383"/>
      <c r="E87" s="383">
        <f t="shared" si="16"/>
        <v>0</v>
      </c>
      <c r="F87" s="54">
        <v>0.5</v>
      </c>
      <c r="G87" s="332">
        <f t="shared" si="17"/>
        <v>0</v>
      </c>
      <c r="H87" s="323" t="s">
        <v>329</v>
      </c>
    </row>
    <row r="88" spans="1:9" ht="30">
      <c r="A88" s="61">
        <f t="shared" si="18"/>
        <v>2733</v>
      </c>
      <c r="B88" s="81" t="s">
        <v>224</v>
      </c>
      <c r="C88" s="88"/>
      <c r="D88" s="383"/>
      <c r="E88" s="383">
        <f t="shared" si="16"/>
        <v>0</v>
      </c>
      <c r="F88" s="54">
        <v>0.5</v>
      </c>
      <c r="G88" s="332">
        <f t="shared" si="17"/>
        <v>0</v>
      </c>
      <c r="H88" s="323" t="s">
        <v>330</v>
      </c>
    </row>
    <row r="89" spans="1:9" ht="30">
      <c r="A89" s="77">
        <f>A85+1</f>
        <v>274</v>
      </c>
      <c r="B89" s="79" t="s">
        <v>90</v>
      </c>
      <c r="C89" s="88"/>
      <c r="D89" s="383"/>
      <c r="E89" s="383">
        <f t="shared" si="16"/>
        <v>0</v>
      </c>
      <c r="F89" s="54">
        <v>0.5</v>
      </c>
      <c r="G89" s="332">
        <f t="shared" si="17"/>
        <v>0</v>
      </c>
      <c r="H89" s="323" t="s">
        <v>331</v>
      </c>
    </row>
    <row r="90" spans="1:9" ht="30">
      <c r="A90" s="77">
        <f t="shared" si="18"/>
        <v>275</v>
      </c>
      <c r="B90" s="82" t="s">
        <v>91</v>
      </c>
      <c r="C90" s="88"/>
      <c r="D90" s="383"/>
      <c r="E90" s="383">
        <f t="shared" si="16"/>
        <v>0</v>
      </c>
      <c r="F90" s="54">
        <v>0.5</v>
      </c>
      <c r="G90" s="332">
        <f t="shared" si="17"/>
        <v>0</v>
      </c>
      <c r="H90" s="323" t="s">
        <v>332</v>
      </c>
      <c r="I90" s="324"/>
    </row>
    <row r="91" spans="1:9" ht="15.75">
      <c r="A91" s="40">
        <f t="shared" si="18"/>
        <v>276</v>
      </c>
      <c r="B91" s="41" t="s">
        <v>92</v>
      </c>
      <c r="C91" s="85">
        <f>SUM(C83:C84)+SUM(C86:C90)</f>
        <v>0</v>
      </c>
      <c r="D91" s="85"/>
      <c r="E91" s="85">
        <f>SUM(E83:E90)</f>
        <v>0</v>
      </c>
      <c r="F91" s="372"/>
      <c r="G91" s="330">
        <f>SUM(G83:G90)</f>
        <v>0</v>
      </c>
      <c r="H91" s="352"/>
    </row>
    <row r="92" spans="1:9" ht="15.75" customHeight="1">
      <c r="A92" s="56" t="s">
        <v>136</v>
      </c>
      <c r="B92" s="45"/>
      <c r="C92" s="320"/>
      <c r="D92" s="320"/>
      <c r="E92" s="320"/>
      <c r="F92" s="373"/>
      <c r="G92" s="331"/>
      <c r="H92" s="352"/>
    </row>
    <row r="93" spans="1:9">
      <c r="A93" s="77">
        <v>281</v>
      </c>
      <c r="B93" s="79" t="s">
        <v>93</v>
      </c>
      <c r="C93" s="88"/>
      <c r="D93" s="383"/>
      <c r="E93" s="383">
        <f t="shared" ref="E93" si="19">C93*$D$8</f>
        <v>0</v>
      </c>
      <c r="F93" s="46">
        <v>1</v>
      </c>
      <c r="G93" s="332">
        <f>E93*F93</f>
        <v>0</v>
      </c>
      <c r="H93" s="352">
        <v>7.96</v>
      </c>
    </row>
    <row r="94" spans="1:9" ht="15.75">
      <c r="A94" s="83" t="s">
        <v>137</v>
      </c>
      <c r="B94" s="84"/>
      <c r="C94" s="87">
        <f>C24+C57+C68+C77+C79+C81+C91+C93</f>
        <v>0</v>
      </c>
      <c r="D94" s="87"/>
      <c r="E94" s="87">
        <f>E24+E57+E68+E77+E79+E81+E91+E93</f>
        <v>0</v>
      </c>
      <c r="F94" s="377"/>
      <c r="G94" s="334">
        <f>G24+G57+G68+G77+G79+G81+G91+G93</f>
        <v>0</v>
      </c>
      <c r="H94" s="352"/>
    </row>
  </sheetData>
  <sheetProtection algorithmName="SHA-512" hashValue="aDaK+ivNfIM2iJHMqBDF9sZOvGZqRrAt7iJmYh8JiifVR1JAfHhoKoxLBfi0aMGI6fUeuPmJDx4SKGotPIbJ0Q==" saltValue="GswSclA2CFJAd5bAuscIZA==" spinCount="100000" sheet="1"/>
  <pageMargins left="0.7" right="0.7" top="0.75" bottom="0.75" header="0.3" footer="0.3"/>
  <pageSetup orientation="portrait"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32"/>
  <sheetViews>
    <sheetView zoomScaleNormal="100" workbookViewId="0"/>
  </sheetViews>
  <sheetFormatPr defaultColWidth="8.7109375" defaultRowHeight="15"/>
  <cols>
    <col min="1" max="1" width="11.7109375" style="134" customWidth="1"/>
    <col min="2" max="2" width="67.7109375" style="134" customWidth="1"/>
    <col min="3" max="3" width="16.85546875" style="134" customWidth="1"/>
    <col min="4" max="4" width="13.28515625" style="134" customWidth="1"/>
    <col min="5" max="5" width="11.7109375" style="134" customWidth="1"/>
    <col min="6" max="6" width="12.7109375" style="134" customWidth="1"/>
    <col min="7" max="7" width="15" style="134" customWidth="1"/>
    <col min="8" max="8" width="12.7109375" style="134" customWidth="1"/>
    <col min="9" max="16384" width="8.7109375" style="134"/>
  </cols>
  <sheetData>
    <row r="1" spans="1:8" ht="23.25">
      <c r="A1" s="133" t="s">
        <v>160</v>
      </c>
    </row>
    <row r="2" spans="1:8" ht="56.25">
      <c r="A2" s="299" t="s">
        <v>182</v>
      </c>
      <c r="C2" s="128" t="s">
        <v>175</v>
      </c>
      <c r="D2" s="130">
        <f>'13. HQLA-SC2'!D2</f>
        <v>0</v>
      </c>
    </row>
    <row r="3" spans="1:8">
      <c r="A3" s="300" t="s">
        <v>170</v>
      </c>
    </row>
    <row r="4" spans="1:8">
      <c r="A4" s="300" t="s">
        <v>135</v>
      </c>
    </row>
    <row r="5" spans="1:8" ht="15.75">
      <c r="A5" s="302" t="s">
        <v>13</v>
      </c>
    </row>
    <row r="6" spans="1:8" ht="21">
      <c r="A6" s="135" t="s">
        <v>96</v>
      </c>
    </row>
    <row r="7" spans="1:8" ht="63">
      <c r="A7" s="55" t="s">
        <v>2</v>
      </c>
      <c r="B7" s="335" t="s">
        <v>14</v>
      </c>
      <c r="C7" s="19" t="s">
        <v>167</v>
      </c>
      <c r="D7" s="102" t="s">
        <v>163</v>
      </c>
      <c r="E7" s="102" t="s">
        <v>168</v>
      </c>
      <c r="F7" s="102" t="s">
        <v>94</v>
      </c>
      <c r="G7" s="336" t="s">
        <v>95</v>
      </c>
      <c r="H7" s="102" t="s">
        <v>173</v>
      </c>
    </row>
    <row r="8" spans="1:8" ht="15.75">
      <c r="A8" s="83" t="s">
        <v>105</v>
      </c>
      <c r="B8" s="339"/>
      <c r="C8" s="392"/>
      <c r="D8" s="408"/>
      <c r="E8" s="392"/>
      <c r="F8" s="392"/>
      <c r="G8" s="402"/>
      <c r="H8" s="321"/>
    </row>
    <row r="9" spans="1:8" ht="19.5" customHeight="1">
      <c r="A9" s="57">
        <v>311</v>
      </c>
      <c r="B9" s="58" t="s">
        <v>97</v>
      </c>
      <c r="C9" s="384"/>
      <c r="D9" s="350"/>
      <c r="E9" s="384"/>
      <c r="F9" s="404"/>
      <c r="G9" s="327"/>
      <c r="H9" s="352"/>
    </row>
    <row r="10" spans="1:8">
      <c r="A10" s="63">
        <v>3111</v>
      </c>
      <c r="B10" s="62" t="s">
        <v>98</v>
      </c>
      <c r="C10" s="183"/>
      <c r="D10" s="356"/>
      <c r="E10" s="394">
        <f>C10*$D$8</f>
        <v>0</v>
      </c>
      <c r="F10" s="405">
        <v>0</v>
      </c>
      <c r="G10" s="329">
        <f t="shared" ref="G10:G15" si="0">E10*F10</f>
        <v>0</v>
      </c>
      <c r="H10" s="321" t="s">
        <v>333</v>
      </c>
    </row>
    <row r="11" spans="1:8">
      <c r="A11" s="63">
        <f>A10+1</f>
        <v>3112</v>
      </c>
      <c r="B11" s="62" t="s">
        <v>99</v>
      </c>
      <c r="C11" s="183"/>
      <c r="D11" s="356"/>
      <c r="E11" s="394">
        <f t="shared" ref="E11:E15" si="1">C11*$D$8</f>
        <v>0</v>
      </c>
      <c r="F11" s="405">
        <v>0.15</v>
      </c>
      <c r="G11" s="329">
        <f t="shared" si="0"/>
        <v>0</v>
      </c>
      <c r="H11" s="321" t="s">
        <v>333</v>
      </c>
    </row>
    <row r="12" spans="1:8">
      <c r="A12" s="63">
        <f>A11+1</f>
        <v>3113</v>
      </c>
      <c r="B12" s="62" t="s">
        <v>100</v>
      </c>
      <c r="C12" s="183"/>
      <c r="D12" s="356"/>
      <c r="E12" s="394">
        <f t="shared" si="1"/>
        <v>0</v>
      </c>
      <c r="F12" s="405">
        <v>0.5</v>
      </c>
      <c r="G12" s="329">
        <f t="shared" si="0"/>
        <v>0</v>
      </c>
      <c r="H12" s="321" t="s">
        <v>333</v>
      </c>
    </row>
    <row r="13" spans="1:8">
      <c r="A13" s="63">
        <f>A12+1</f>
        <v>3114</v>
      </c>
      <c r="B13" s="62" t="s">
        <v>101</v>
      </c>
      <c r="C13" s="184"/>
      <c r="D13" s="356"/>
      <c r="E13" s="394">
        <f t="shared" si="1"/>
        <v>0</v>
      </c>
      <c r="F13" s="405">
        <v>0.5</v>
      </c>
      <c r="G13" s="329">
        <f t="shared" si="0"/>
        <v>0</v>
      </c>
      <c r="H13" s="321" t="s">
        <v>333</v>
      </c>
    </row>
    <row r="14" spans="1:8">
      <c r="A14" s="63">
        <f>A13+1</f>
        <v>3115</v>
      </c>
      <c r="B14" s="62" t="s">
        <v>103</v>
      </c>
      <c r="C14" s="184"/>
      <c r="D14" s="356"/>
      <c r="E14" s="394">
        <f t="shared" si="1"/>
        <v>0</v>
      </c>
      <c r="F14" s="405">
        <v>1</v>
      </c>
      <c r="G14" s="329">
        <f t="shared" si="0"/>
        <v>0</v>
      </c>
      <c r="H14" s="321" t="s">
        <v>333</v>
      </c>
    </row>
    <row r="15" spans="1:8">
      <c r="A15" s="63">
        <f>A14+1</f>
        <v>3116</v>
      </c>
      <c r="B15" s="62" t="s">
        <v>102</v>
      </c>
      <c r="C15" s="184"/>
      <c r="D15" s="356"/>
      <c r="E15" s="394">
        <f t="shared" si="1"/>
        <v>0</v>
      </c>
      <c r="F15" s="405">
        <v>0</v>
      </c>
      <c r="G15" s="329">
        <f t="shared" si="0"/>
        <v>0</v>
      </c>
      <c r="H15" s="321" t="s">
        <v>333</v>
      </c>
    </row>
    <row r="16" spans="1:8" ht="15.75">
      <c r="A16" s="40">
        <f>A9+1</f>
        <v>312</v>
      </c>
      <c r="B16" s="41" t="s">
        <v>104</v>
      </c>
      <c r="C16" s="396">
        <f>SUM(C10:C15)</f>
        <v>0</v>
      </c>
      <c r="D16" s="359"/>
      <c r="E16" s="396">
        <f>SUM(E10:E15)</f>
        <v>0</v>
      </c>
      <c r="F16" s="406"/>
      <c r="G16" s="330">
        <f>SUM(G10:G15)</f>
        <v>0</v>
      </c>
      <c r="H16" s="321"/>
    </row>
    <row r="17" spans="1:8" ht="15.75">
      <c r="A17" s="56" t="s">
        <v>106</v>
      </c>
      <c r="B17" s="45"/>
      <c r="C17" s="397"/>
      <c r="D17" s="348"/>
      <c r="E17" s="397"/>
      <c r="F17" s="348"/>
      <c r="G17" s="331"/>
      <c r="H17" s="321"/>
    </row>
    <row r="18" spans="1:8" ht="30">
      <c r="A18" s="57">
        <v>321</v>
      </c>
      <c r="B18" s="58" t="s">
        <v>107</v>
      </c>
      <c r="C18" s="183"/>
      <c r="D18" s="350"/>
      <c r="E18" s="403">
        <f t="shared" ref="E18" si="2">C18*$D$8</f>
        <v>0</v>
      </c>
      <c r="F18" s="405">
        <v>0</v>
      </c>
      <c r="G18" s="217">
        <f>E18*F18</f>
        <v>0</v>
      </c>
      <c r="H18" s="321" t="s">
        <v>334</v>
      </c>
    </row>
    <row r="19" spans="1:8" ht="15.75">
      <c r="A19" s="40">
        <v>322</v>
      </c>
      <c r="B19" s="41" t="s">
        <v>225</v>
      </c>
      <c r="C19" s="396">
        <f>C18</f>
        <v>0</v>
      </c>
      <c r="D19" s="359"/>
      <c r="E19" s="396">
        <f>E18</f>
        <v>0</v>
      </c>
      <c r="F19" s="406"/>
      <c r="G19" s="330">
        <f>G18</f>
        <v>0</v>
      </c>
      <c r="H19" s="321"/>
    </row>
    <row r="20" spans="1:8" ht="15.75">
      <c r="A20" s="56" t="s">
        <v>108</v>
      </c>
      <c r="B20" s="45"/>
      <c r="C20" s="397"/>
      <c r="D20" s="348"/>
      <c r="E20" s="397"/>
      <c r="F20" s="348"/>
      <c r="G20" s="331"/>
      <c r="H20" s="321"/>
    </row>
    <row r="21" spans="1:8">
      <c r="A21" s="57">
        <v>331</v>
      </c>
      <c r="B21" s="58" t="s">
        <v>109</v>
      </c>
      <c r="C21" s="183"/>
      <c r="D21" s="350"/>
      <c r="E21" s="394">
        <f t="shared" ref="E21:E26" si="3">C21*$D$8</f>
        <v>0</v>
      </c>
      <c r="F21" s="404">
        <v>0.5</v>
      </c>
      <c r="G21" s="329">
        <f t="shared" ref="G21:G26" si="4">E21*F21</f>
        <v>0</v>
      </c>
      <c r="H21" s="321" t="s">
        <v>335</v>
      </c>
    </row>
    <row r="22" spans="1:8" ht="30">
      <c r="A22" s="57">
        <f t="shared" ref="A22:A27" si="5">A21+1</f>
        <v>332</v>
      </c>
      <c r="B22" s="58" t="s">
        <v>111</v>
      </c>
      <c r="C22" s="183"/>
      <c r="D22" s="350"/>
      <c r="E22" s="394">
        <f t="shared" si="3"/>
        <v>0</v>
      </c>
      <c r="F22" s="405">
        <v>0.5</v>
      </c>
      <c r="G22" s="329">
        <f t="shared" si="4"/>
        <v>0</v>
      </c>
      <c r="H22" s="321" t="s">
        <v>336</v>
      </c>
    </row>
    <row r="23" spans="1:8">
      <c r="A23" s="77">
        <f t="shared" si="5"/>
        <v>333</v>
      </c>
      <c r="B23" s="58" t="s">
        <v>110</v>
      </c>
      <c r="C23" s="183"/>
      <c r="D23" s="350"/>
      <c r="E23" s="394">
        <f t="shared" si="3"/>
        <v>0</v>
      </c>
      <c r="F23" s="405">
        <v>1</v>
      </c>
      <c r="G23" s="329">
        <f t="shared" si="4"/>
        <v>0</v>
      </c>
      <c r="H23" s="321" t="s">
        <v>337</v>
      </c>
    </row>
    <row r="24" spans="1:8" ht="22.5" customHeight="1">
      <c r="A24" s="59">
        <f t="shared" si="5"/>
        <v>334</v>
      </c>
      <c r="B24" s="58" t="s">
        <v>157</v>
      </c>
      <c r="C24" s="183"/>
      <c r="D24" s="350"/>
      <c r="E24" s="394">
        <f t="shared" si="3"/>
        <v>0</v>
      </c>
      <c r="F24" s="405">
        <v>1</v>
      </c>
      <c r="G24" s="329">
        <f t="shared" si="4"/>
        <v>0</v>
      </c>
      <c r="H24" s="321" t="s">
        <v>338</v>
      </c>
    </row>
    <row r="25" spans="1:8" ht="30">
      <c r="A25" s="57">
        <f t="shared" si="5"/>
        <v>335</v>
      </c>
      <c r="B25" s="58" t="s">
        <v>112</v>
      </c>
      <c r="C25" s="185"/>
      <c r="D25" s="350"/>
      <c r="E25" s="395">
        <f t="shared" si="3"/>
        <v>0</v>
      </c>
      <c r="F25" s="405">
        <v>0</v>
      </c>
      <c r="G25" s="329">
        <f t="shared" si="4"/>
        <v>0</v>
      </c>
      <c r="H25" s="321" t="s">
        <v>339</v>
      </c>
    </row>
    <row r="26" spans="1:8" ht="30">
      <c r="A26" s="57">
        <f t="shared" si="5"/>
        <v>336</v>
      </c>
      <c r="B26" s="58" t="s">
        <v>113</v>
      </c>
      <c r="C26" s="185"/>
      <c r="D26" s="350"/>
      <c r="E26" s="395">
        <f t="shared" si="3"/>
        <v>0</v>
      </c>
      <c r="F26" s="405">
        <v>1</v>
      </c>
      <c r="G26" s="329">
        <f t="shared" si="4"/>
        <v>0</v>
      </c>
      <c r="H26" s="321" t="s">
        <v>340</v>
      </c>
    </row>
    <row r="27" spans="1:8" ht="15.75">
      <c r="A27" s="40">
        <f t="shared" si="5"/>
        <v>337</v>
      </c>
      <c r="B27" s="41" t="s">
        <v>114</v>
      </c>
      <c r="C27" s="396">
        <f>SUM(C21:C26)</f>
        <v>0</v>
      </c>
      <c r="D27" s="359"/>
      <c r="E27" s="396">
        <f>SUM(E21:E26)</f>
        <v>0</v>
      </c>
      <c r="F27" s="406"/>
      <c r="G27" s="330">
        <f>SUM(G21:G26)</f>
        <v>0</v>
      </c>
      <c r="H27" s="321"/>
    </row>
    <row r="28" spans="1:8" ht="15.75">
      <c r="A28" s="56" t="s">
        <v>115</v>
      </c>
      <c r="B28" s="45"/>
      <c r="C28" s="397"/>
      <c r="D28" s="348"/>
      <c r="E28" s="397"/>
      <c r="F28" s="348"/>
      <c r="G28" s="331"/>
      <c r="H28" s="321"/>
    </row>
    <row r="29" spans="1:8">
      <c r="A29" s="57">
        <v>341</v>
      </c>
      <c r="B29" s="58" t="s">
        <v>117</v>
      </c>
      <c r="C29" s="183"/>
      <c r="D29" s="350"/>
      <c r="E29" s="394">
        <f t="shared" ref="E29:E30" si="6">C29*$D$8</f>
        <v>0</v>
      </c>
      <c r="F29" s="404">
        <v>1</v>
      </c>
      <c r="G29" s="329">
        <f>E29*F29</f>
        <v>0</v>
      </c>
      <c r="H29" s="321" t="s">
        <v>341</v>
      </c>
    </row>
    <row r="30" spans="1:8">
      <c r="A30" s="333">
        <f>A29+1</f>
        <v>342</v>
      </c>
      <c r="B30" s="58" t="s">
        <v>118</v>
      </c>
      <c r="C30" s="183"/>
      <c r="D30" s="350"/>
      <c r="E30" s="394">
        <f t="shared" si="6"/>
        <v>0</v>
      </c>
      <c r="F30" s="407">
        <v>0.5</v>
      </c>
      <c r="G30" s="329">
        <f>E30*F30</f>
        <v>0</v>
      </c>
      <c r="H30" s="321" t="s">
        <v>342</v>
      </c>
    </row>
    <row r="31" spans="1:8" ht="15.75">
      <c r="A31" s="40">
        <f>A30+1</f>
        <v>343</v>
      </c>
      <c r="B31" s="41" t="s">
        <v>116</v>
      </c>
      <c r="C31" s="396">
        <f>SUM(C29:C30)</f>
        <v>0</v>
      </c>
      <c r="D31" s="359"/>
      <c r="E31" s="396">
        <f>SUM(E29:E30)</f>
        <v>0</v>
      </c>
      <c r="F31" s="406"/>
      <c r="G31" s="330">
        <f>SUM(G29:G30)</f>
        <v>0</v>
      </c>
      <c r="H31" s="321"/>
    </row>
    <row r="32" spans="1:8" ht="15.75">
      <c r="A32" s="83" t="s">
        <v>119</v>
      </c>
      <c r="B32" s="84"/>
      <c r="C32" s="398">
        <f>C16+C19+C27+C31</f>
        <v>0</v>
      </c>
      <c r="D32" s="376"/>
      <c r="E32" s="398">
        <f>E16+E19+E27+E31</f>
        <v>0</v>
      </c>
      <c r="F32" s="376"/>
      <c r="G32" s="334">
        <f>G16+G19+G27+G31</f>
        <v>0</v>
      </c>
      <c r="H32" s="321"/>
    </row>
  </sheetData>
  <sheetProtection algorithmName="SHA-512" hashValue="qjn4tRV4mDkiOY9bmXQ9SgqqvOjBhErOBtnH2oVT6gbiFF2rXMuIRO9kseNzePbOYc3qVZWo9PvzrbFEV1sgSw==" saltValue="pWCSmw3bl0zFkCZDjRoovA==" spinCount="100000" sheet="1"/>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F33"/>
  <sheetViews>
    <sheetView zoomScaleNormal="100" workbookViewId="0"/>
  </sheetViews>
  <sheetFormatPr defaultColWidth="8.7109375" defaultRowHeight="15"/>
  <cols>
    <col min="1" max="1" width="14.5703125" style="134" customWidth="1"/>
    <col min="2" max="2" width="54.7109375" style="134" customWidth="1"/>
    <col min="3" max="3" width="17.5703125" style="134" customWidth="1"/>
    <col min="4" max="4" width="10.7109375" style="134" customWidth="1"/>
    <col min="5" max="5" width="9.28515625" style="134" bestFit="1" customWidth="1"/>
    <col min="6" max="16384" width="8.7109375" style="134"/>
  </cols>
  <sheetData>
    <row r="1" spans="1:5" ht="23.25">
      <c r="A1" s="133" t="s">
        <v>160</v>
      </c>
    </row>
    <row r="2" spans="1:5" ht="56.25">
      <c r="A2" s="299" t="s">
        <v>182</v>
      </c>
      <c r="C2" s="128" t="s">
        <v>175</v>
      </c>
      <c r="D2" s="130">
        <f>'13. HQLA-SC2'!D2</f>
        <v>0</v>
      </c>
    </row>
    <row r="3" spans="1:5">
      <c r="A3" s="300" t="s">
        <v>171</v>
      </c>
    </row>
    <row r="4" spans="1:5" ht="15.75">
      <c r="A4" s="302" t="s">
        <v>13</v>
      </c>
    </row>
    <row r="5" spans="1:5" ht="21">
      <c r="A5" s="135" t="s">
        <v>120</v>
      </c>
    </row>
    <row r="6" spans="1:5" ht="31.5">
      <c r="A6" s="55" t="s">
        <v>2</v>
      </c>
      <c r="B6" s="335" t="s">
        <v>14</v>
      </c>
      <c r="C6" s="336" t="s">
        <v>39</v>
      </c>
    </row>
    <row r="7" spans="1:5" ht="15.75">
      <c r="A7" s="56" t="s">
        <v>138</v>
      </c>
      <c r="B7" s="45"/>
      <c r="C7" s="45"/>
    </row>
    <row r="8" spans="1:5" ht="14.25" customHeight="1">
      <c r="A8" s="57">
        <v>411</v>
      </c>
      <c r="B8" s="58" t="s">
        <v>121</v>
      </c>
      <c r="C8" s="337">
        <f>'13. HQLA-SC2'!G22</f>
        <v>0</v>
      </c>
    </row>
    <row r="9" spans="1:5">
      <c r="A9" s="59">
        <f t="shared" ref="A9:A14" si="0">A8+1</f>
        <v>412</v>
      </c>
      <c r="B9" s="58" t="s">
        <v>122</v>
      </c>
      <c r="C9" s="332">
        <f>C10+C11</f>
        <v>0</v>
      </c>
    </row>
    <row r="10" spans="1:5">
      <c r="A10" s="77">
        <f t="shared" si="0"/>
        <v>413</v>
      </c>
      <c r="B10" s="58" t="s">
        <v>123</v>
      </c>
      <c r="C10" s="332">
        <f>'13. HQLA-SC2'!G30</f>
        <v>0</v>
      </c>
    </row>
    <row r="11" spans="1:5">
      <c r="A11" s="59">
        <f t="shared" si="0"/>
        <v>414</v>
      </c>
      <c r="B11" s="58" t="s">
        <v>124</v>
      </c>
      <c r="C11" s="332">
        <f>'13. HQLA-SC2'!G34</f>
        <v>0</v>
      </c>
    </row>
    <row r="12" spans="1:5">
      <c r="A12" s="59">
        <f t="shared" si="0"/>
        <v>415</v>
      </c>
      <c r="B12" s="58" t="s">
        <v>31</v>
      </c>
      <c r="C12" s="332">
        <f>'13. HQLA-SC2'!G36</f>
        <v>0</v>
      </c>
    </row>
    <row r="13" spans="1:5">
      <c r="A13" s="59">
        <f t="shared" si="0"/>
        <v>416</v>
      </c>
      <c r="B13" s="58" t="s">
        <v>30</v>
      </c>
      <c r="C13" s="332">
        <f>'13. HQLA-SC2'!G37</f>
        <v>0</v>
      </c>
    </row>
    <row r="14" spans="1:5" ht="15.75">
      <c r="A14" s="40">
        <f t="shared" si="0"/>
        <v>417</v>
      </c>
      <c r="B14" s="41" t="s">
        <v>125</v>
      </c>
      <c r="C14" s="330">
        <f>C8+C9-C12-C13</f>
        <v>0</v>
      </c>
      <c r="E14" s="338"/>
    </row>
    <row r="15" spans="1:5" ht="15.75">
      <c r="A15" s="56" t="s">
        <v>139</v>
      </c>
      <c r="B15" s="45"/>
      <c r="C15" s="331"/>
    </row>
    <row r="16" spans="1:5">
      <c r="A16" s="57">
        <v>421</v>
      </c>
      <c r="B16" s="58" t="s">
        <v>126</v>
      </c>
      <c r="C16" s="337">
        <f>'14.Outflows-SC2'!G24</f>
        <v>0</v>
      </c>
    </row>
    <row r="17" spans="1:6">
      <c r="A17" s="59">
        <f>A16+1</f>
        <v>422</v>
      </c>
      <c r="B17" s="58" t="s">
        <v>127</v>
      </c>
      <c r="C17" s="332">
        <f>'14.Outflows-SC2'!G57</f>
        <v>0</v>
      </c>
    </row>
    <row r="18" spans="1:6">
      <c r="A18" s="77">
        <f t="shared" ref="A18:A24" si="1">A17+1</f>
        <v>423</v>
      </c>
      <c r="B18" s="58" t="s">
        <v>128</v>
      </c>
      <c r="C18" s="332">
        <f>'14.Outflows-SC2'!G68</f>
        <v>0</v>
      </c>
    </row>
    <row r="19" spans="1:6">
      <c r="A19" s="59">
        <f t="shared" si="1"/>
        <v>424</v>
      </c>
      <c r="B19" s="58" t="s">
        <v>228</v>
      </c>
      <c r="C19" s="332">
        <f>'14.Outflows-SC2'!G77</f>
        <v>0</v>
      </c>
    </row>
    <row r="20" spans="1:6">
      <c r="A20" s="59">
        <f t="shared" si="1"/>
        <v>425</v>
      </c>
      <c r="B20" s="58" t="s">
        <v>229</v>
      </c>
      <c r="C20" s="332">
        <f>'14.Outflows-SC2'!G79</f>
        <v>0</v>
      </c>
    </row>
    <row r="21" spans="1:6">
      <c r="A21" s="59">
        <f t="shared" si="1"/>
        <v>426</v>
      </c>
      <c r="B21" s="58" t="s">
        <v>145</v>
      </c>
      <c r="C21" s="332">
        <f>'14.Outflows-SC2'!G81</f>
        <v>0</v>
      </c>
    </row>
    <row r="22" spans="1:6">
      <c r="A22" s="59">
        <f t="shared" si="1"/>
        <v>427</v>
      </c>
      <c r="B22" s="58" t="s">
        <v>92</v>
      </c>
      <c r="C22" s="332">
        <f>'14.Outflows-SC2'!G91</f>
        <v>0</v>
      </c>
    </row>
    <row r="23" spans="1:6">
      <c r="A23" s="59">
        <f t="shared" si="1"/>
        <v>428</v>
      </c>
      <c r="B23" s="58" t="s">
        <v>93</v>
      </c>
      <c r="C23" s="332">
        <f>'14.Outflows-SC2'!G93</f>
        <v>0</v>
      </c>
    </row>
    <row r="24" spans="1:6" ht="15.75">
      <c r="A24" s="40">
        <f t="shared" si="1"/>
        <v>429</v>
      </c>
      <c r="B24" s="41" t="s">
        <v>131</v>
      </c>
      <c r="C24" s="330">
        <f>SUM(C16:C23)</f>
        <v>0</v>
      </c>
      <c r="E24" s="338"/>
      <c r="F24" s="328"/>
    </row>
    <row r="25" spans="1:6" ht="15.75">
      <c r="A25" s="56" t="s">
        <v>140</v>
      </c>
      <c r="B25" s="45"/>
      <c r="C25" s="331"/>
    </row>
    <row r="26" spans="1:6">
      <c r="A26" s="57">
        <v>431</v>
      </c>
      <c r="B26" s="58" t="s">
        <v>129</v>
      </c>
      <c r="C26" s="337">
        <f>'15.Inflows-SC2'!G16</f>
        <v>0</v>
      </c>
    </row>
    <row r="27" spans="1:6">
      <c r="A27" s="59">
        <f>A26+1</f>
        <v>432</v>
      </c>
      <c r="B27" s="58" t="s">
        <v>230</v>
      </c>
      <c r="C27" s="332">
        <f>'15.Inflows-SC2'!G19</f>
        <v>0</v>
      </c>
    </row>
    <row r="28" spans="1:6">
      <c r="A28" s="77">
        <f>A27+1</f>
        <v>433</v>
      </c>
      <c r="B28" s="58" t="s">
        <v>130</v>
      </c>
      <c r="C28" s="332">
        <f>'15.Inflows-SC2'!G27</f>
        <v>0</v>
      </c>
    </row>
    <row r="29" spans="1:6">
      <c r="A29" s="59">
        <f>A28+1</f>
        <v>434</v>
      </c>
      <c r="B29" s="58" t="s">
        <v>12</v>
      </c>
      <c r="C29" s="332">
        <f>'15.Inflows-SC2'!G31</f>
        <v>0</v>
      </c>
    </row>
    <row r="30" spans="1:6" ht="15.75">
      <c r="A30" s="40">
        <f>A29+1</f>
        <v>435</v>
      </c>
      <c r="B30" s="41" t="s">
        <v>132</v>
      </c>
      <c r="C30" s="330">
        <f>SUM(C26:C29)</f>
        <v>0</v>
      </c>
      <c r="E30" s="328"/>
    </row>
    <row r="31" spans="1:6" ht="15.75">
      <c r="A31" s="83" t="s">
        <v>141</v>
      </c>
      <c r="B31" s="339"/>
      <c r="C31" s="340">
        <f>C24-MIN(C30,0.75*C24)</f>
        <v>0</v>
      </c>
    </row>
    <row r="32" spans="1:6" ht="15.75">
      <c r="A32" s="341"/>
      <c r="B32" s="342"/>
      <c r="C32" s="343"/>
    </row>
    <row r="33" spans="1:3" ht="18.75">
      <c r="A33" s="344" t="s">
        <v>158</v>
      </c>
      <c r="B33" s="345"/>
      <c r="C33" s="346">
        <f>IFERROR(C14/C31,0)</f>
        <v>0</v>
      </c>
    </row>
  </sheetData>
  <sheetProtection algorithmName="SHA-512" hashValue="FWsb9Dfu6N3kbUVHgB4H347r02gz7fw+lQsRmpa1cxd8iMLfIPYQhM5CH61V7EygeiP0TZwXG5f9PfcwI732aA==" saltValue="yPpXJTGn6fBcgXTatOFh7g==" spinCount="100000" sheet="1" objects="1" scenarios="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F32"/>
  <sheetViews>
    <sheetView showGridLines="0" workbookViewId="0">
      <selection activeCell="B5" sqref="B5"/>
    </sheetView>
  </sheetViews>
  <sheetFormatPr defaultColWidth="0" defaultRowHeight="12.75" customHeight="1" zeroHeight="1"/>
  <cols>
    <col min="1" max="1" width="2" style="257" customWidth="1"/>
    <col min="2" max="2" width="38.85546875" style="257" customWidth="1"/>
    <col min="3" max="3" width="3" style="257" customWidth="1"/>
    <col min="4" max="4" width="36.28515625" style="257" customWidth="1"/>
    <col min="5" max="5" width="1.7109375" style="257" customWidth="1"/>
    <col min="6" max="6" width="10.28515625" style="257" customWidth="1"/>
    <col min="7" max="16384" width="10.28515625" style="258" hidden="1"/>
  </cols>
  <sheetData>
    <row r="1" spans="2:5"/>
    <row r="2" spans="2:5"/>
    <row r="3" spans="2:5"/>
    <row r="4" spans="2:5"/>
    <row r="5" spans="2:5" s="257" customFormat="1">
      <c r="B5" s="409"/>
      <c r="D5" s="409"/>
    </row>
    <row r="6" spans="2:5" s="257" customFormat="1">
      <c r="B6" s="259" t="s">
        <v>2116</v>
      </c>
      <c r="C6" s="260"/>
      <c r="D6" s="261" t="s">
        <v>2117</v>
      </c>
      <c r="E6" s="262"/>
    </row>
    <row r="7" spans="2:5" s="257" customFormat="1">
      <c r="B7" s="263" t="s">
        <v>2118</v>
      </c>
      <c r="C7" s="264"/>
      <c r="D7" s="264"/>
      <c r="E7" s="264"/>
    </row>
    <row r="8" spans="2:5" s="257" customFormat="1">
      <c r="B8" s="264"/>
      <c r="C8" s="264"/>
      <c r="D8" s="264"/>
      <c r="E8" s="264"/>
    </row>
    <row r="9" spans="2:5" s="257" customFormat="1">
      <c r="B9" s="264"/>
      <c r="C9" s="264"/>
      <c r="D9" s="264"/>
      <c r="E9" s="264"/>
    </row>
    <row r="10" spans="2:5" s="257" customFormat="1">
      <c r="B10" s="264"/>
      <c r="C10" s="264"/>
      <c r="D10" s="264"/>
      <c r="E10" s="264"/>
    </row>
    <row r="11" spans="2:5" s="257" customFormat="1">
      <c r="B11" s="409"/>
      <c r="C11" s="264"/>
      <c r="D11" s="409"/>
      <c r="E11" s="264"/>
    </row>
    <row r="12" spans="2:5" s="257" customFormat="1">
      <c r="B12" s="265" t="s">
        <v>2119</v>
      </c>
      <c r="C12" s="266"/>
      <c r="D12" s="259" t="s">
        <v>2120</v>
      </c>
      <c r="E12" s="260"/>
    </row>
    <row r="13" spans="2:5" s="257" customFormat="1" ht="12.75" customHeight="1">
      <c r="B13" s="263" t="s">
        <v>2118</v>
      </c>
      <c r="C13" s="264"/>
      <c r="D13" s="264"/>
      <c r="E13" s="264"/>
    </row>
    <row r="14" spans="2:5" s="257" customFormat="1">
      <c r="B14" s="264"/>
      <c r="C14" s="264"/>
      <c r="D14" s="264"/>
      <c r="E14" s="264"/>
    </row>
    <row r="15" spans="2:5" s="257" customFormat="1">
      <c r="B15" s="264"/>
      <c r="C15" s="264"/>
      <c r="D15" s="264"/>
      <c r="E15" s="264"/>
    </row>
    <row r="16" spans="2:5" s="257" customFormat="1">
      <c r="B16" s="267"/>
      <c r="C16" s="264"/>
      <c r="D16" s="264"/>
      <c r="E16" s="264"/>
    </row>
    <row r="17" spans="2:5" s="257" customFormat="1">
      <c r="B17" s="409"/>
      <c r="C17" s="264"/>
      <c r="D17" s="410"/>
      <c r="E17" s="264"/>
    </row>
    <row r="18" spans="2:5" s="257" customFormat="1">
      <c r="B18" s="265" t="s">
        <v>2121</v>
      </c>
      <c r="C18" s="266"/>
      <c r="D18" s="263" t="s">
        <v>2122</v>
      </c>
      <c r="E18" s="268"/>
    </row>
    <row r="19" spans="2:5" s="257" customFormat="1" ht="12.75" customHeight="1">
      <c r="B19" s="259" t="s">
        <v>2123</v>
      </c>
    </row>
    <row r="20" spans="2:5" s="257" customFormat="1">
      <c r="B20" s="269"/>
    </row>
    <row r="21" spans="2:5" s="257" customFormat="1">
      <c r="B21" s="270"/>
      <c r="C21" s="266"/>
      <c r="D21" s="268"/>
      <c r="E21" s="268"/>
    </row>
    <row r="22" spans="2:5" s="257" customFormat="1" ht="38.25">
      <c r="B22" s="271" t="s">
        <v>2124</v>
      </c>
    </row>
    <row r="23" spans="2:5"/>
    <row r="24" spans="2:5" s="257" customFormat="1">
      <c r="B24" s="272"/>
    </row>
    <row r="25" spans="2:5" s="257" customFormat="1" ht="12.75" customHeight="1">
      <c r="B25" s="273" t="s">
        <v>2119</v>
      </c>
    </row>
    <row r="26" spans="2:5" s="257" customFormat="1" ht="12.75" customHeight="1"/>
    <row r="27" spans="2:5" s="257" customFormat="1">
      <c r="B27" s="272"/>
    </row>
    <row r="28" spans="2:5" s="257" customFormat="1">
      <c r="B28" s="273" t="s">
        <v>2121</v>
      </c>
    </row>
    <row r="29" spans="2:5"/>
    <row r="30" spans="2:5" s="257" customFormat="1">
      <c r="B30" s="411"/>
    </row>
    <row r="31" spans="2:5" s="257" customFormat="1">
      <c r="B31" s="274" t="s">
        <v>2122</v>
      </c>
    </row>
    <row r="32" spans="2:5"/>
  </sheetData>
  <sheetProtection algorithmName="SHA-512" hashValue="HIm3ZpqP6g5IRTyVy0CvjQtyxMyz9PvCh/ED40Zokl7igHZ0ZzwAWkLMcngjYTFaqJDkfc39CgicBJ2DUhZQug==" saltValue="/xEf6dEr97SEX7N9/cyVbA==" spinCount="100000" sheet="1"/>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0">
    <pageSetUpPr fitToPage="1"/>
  </sheetPr>
  <dimension ref="A1:M807"/>
  <sheetViews>
    <sheetView zoomScaleNormal="100" workbookViewId="0">
      <pane xSplit="2" ySplit="2" topLeftCell="C3" activePane="bottomRight" state="frozen"/>
      <selection pane="topRight" activeCell="C1" sqref="C1"/>
      <selection pane="bottomLeft" activeCell="A3" sqref="A3"/>
      <selection pane="bottomRight"/>
    </sheetView>
  </sheetViews>
  <sheetFormatPr defaultRowHeight="15"/>
  <cols>
    <col min="1" max="1" width="60.42578125" customWidth="1"/>
    <col min="2" max="2" width="14.5703125" bestFit="1" customWidth="1"/>
    <col min="3" max="3" width="35.7109375" customWidth="1"/>
    <col min="4" max="4" width="57.28515625" customWidth="1"/>
    <col min="5" max="5" width="9.42578125" bestFit="1" customWidth="1"/>
    <col min="6" max="6" width="28.28515625" customWidth="1"/>
    <col min="7" max="7" width="13.140625" bestFit="1" customWidth="1"/>
    <col min="8" max="8" width="14.85546875" customWidth="1"/>
  </cols>
  <sheetData>
    <row r="1" spans="1:13" ht="23.25">
      <c r="A1" s="150" t="s">
        <v>3370</v>
      </c>
      <c r="B1" s="151"/>
      <c r="C1" s="151"/>
      <c r="D1" s="151"/>
      <c r="E1" s="152"/>
      <c r="F1" s="153" t="s">
        <v>232</v>
      </c>
      <c r="G1" s="275" t="s">
        <v>2125</v>
      </c>
      <c r="H1" s="400" t="e">
        <f ca="1">(TEXT(MID(RIGHT(MID(CELL("filename",'Cover Page'!A1),FIND("[",CELL("filename",'Cover Page'!A1))+1,FIND("]", CELL("filename",'Cover Page'!A1))-FIND("[",CELL("filename",'Cover Page'!A1))-1),LEN(MID(CELL("filename",'Cover Page'!A1),FIND("[",CELL("filename",'Cover Page'!A1))+1,FIND("]", CELL("filename",'Cover Page'!A1))-FIND("[",CELL("filename",'Cover Page'!A1))-1))-FIND("~",SUBSTITUTE(MID(CELL("filename",'Cover Page'!A1),FIND("[",CELL("filename",'Cover Page'!A1))+1,FIND("]", CELL("filename",'Cover Page'!A1))-FIND("[",CELL("filename",'Cover Page'!A1))-1),"_","~",3))),1,7),"yyyy-MM-dd"))=(TEXT(TEXT(DATE('Cover Page'!F10,MONTH(DATEVALUE('Cover Page'!F9 &amp; 1)),"1"),"MMM-YYYY"),"yyyy-MM-dd"))</f>
        <v>#VALUE!</v>
      </c>
      <c r="I1" s="292">
        <f>COUNTIF(Institution_Codes!$B$2:$B$35,'Cover Page'!$K$7)</f>
        <v>0</v>
      </c>
    </row>
    <row r="2" spans="1:13" ht="23.25">
      <c r="A2" s="154" t="s">
        <v>233</v>
      </c>
      <c r="B2" s="155" t="s">
        <v>234</v>
      </c>
      <c r="C2" s="154" t="s">
        <v>235</v>
      </c>
      <c r="D2" s="189" t="s">
        <v>236</v>
      </c>
      <c r="E2" s="156" t="s">
        <v>237</v>
      </c>
      <c r="F2" s="157">
        <f ca="1">COUNTIF(F4:F807,FALSE) +COUNTIF($H$1,FALSE)+COUNTIF($I$1,0)</f>
        <v>1</v>
      </c>
      <c r="G2" s="290" t="s">
        <v>3358</v>
      </c>
      <c r="H2" s="291" t="str">
        <f>IF($I$1=0,"FALSE","TRUE")</f>
        <v>FALSE</v>
      </c>
      <c r="I2" s="431" t="str">
        <f>IF($I$1=0,"Please select your institution on the Cover Page.","")</f>
        <v>Please select your institution on the Cover Page.</v>
      </c>
      <c r="J2" s="431"/>
      <c r="K2" s="431"/>
      <c r="L2" s="431"/>
      <c r="M2" s="431"/>
    </row>
    <row r="3" spans="1:13" ht="18.75">
      <c r="A3" s="158" t="s">
        <v>239</v>
      </c>
      <c r="B3" s="159"/>
      <c r="C3" s="159"/>
      <c r="D3" s="159"/>
      <c r="E3" s="159"/>
      <c r="F3" s="160"/>
    </row>
    <row r="4" spans="1:13" ht="30">
      <c r="A4" s="186" t="s">
        <v>159</v>
      </c>
      <c r="B4" s="170" t="s">
        <v>238</v>
      </c>
      <c r="C4" s="161" t="s">
        <v>343</v>
      </c>
      <c r="D4" s="191" t="s">
        <v>2008</v>
      </c>
      <c r="E4" s="163">
        <v>1</v>
      </c>
      <c r="F4" s="164" t="b">
        <f>IF(('1.HQLA'!C10*'1.HQLA'!D10='1.HQLA'!E10),TRUE,FALSE)</f>
        <v>1</v>
      </c>
    </row>
    <row r="5" spans="1:13">
      <c r="A5" s="186" t="s">
        <v>3372</v>
      </c>
      <c r="B5" s="170" t="s">
        <v>238</v>
      </c>
      <c r="C5" s="161" t="s">
        <v>344</v>
      </c>
      <c r="D5" s="191" t="s">
        <v>2009</v>
      </c>
      <c r="E5" s="163">
        <f>E4+1</f>
        <v>2</v>
      </c>
      <c r="F5" s="164" t="b">
        <f>IF(('1.HQLA'!C11*'1.HQLA'!D11='1.HQLA'!E11),TRUE,FALSE)</f>
        <v>1</v>
      </c>
    </row>
    <row r="6" spans="1:13" ht="30">
      <c r="A6" s="186" t="s">
        <v>142</v>
      </c>
      <c r="B6" s="170" t="s">
        <v>238</v>
      </c>
      <c r="C6" s="161" t="s">
        <v>345</v>
      </c>
      <c r="D6" s="191" t="s">
        <v>2010</v>
      </c>
      <c r="E6" s="165">
        <f>E5+1</f>
        <v>3</v>
      </c>
      <c r="F6" s="164" t="b">
        <f>IF(('1.HQLA'!C12*'1.HQLA'!D12='1.HQLA'!E12),TRUE,FALSE)</f>
        <v>1</v>
      </c>
    </row>
    <row r="7" spans="1:13" ht="30">
      <c r="A7" s="167" t="s">
        <v>143</v>
      </c>
      <c r="B7" s="170" t="s">
        <v>238</v>
      </c>
      <c r="C7" s="161" t="s">
        <v>346</v>
      </c>
      <c r="D7" s="191" t="s">
        <v>2011</v>
      </c>
      <c r="E7" s="163">
        <f>E6+1</f>
        <v>4</v>
      </c>
      <c r="F7" s="164" t="b">
        <f>IF(('1.HQLA'!C13*'1.HQLA'!D13='1.HQLA'!E13),TRUE,FALSE)</f>
        <v>1</v>
      </c>
    </row>
    <row r="8" spans="1:13" ht="30">
      <c r="A8" s="167" t="s">
        <v>240</v>
      </c>
      <c r="B8" s="170" t="s">
        <v>238</v>
      </c>
      <c r="C8" s="161" t="s">
        <v>347</v>
      </c>
      <c r="D8" s="191" t="s">
        <v>2012</v>
      </c>
      <c r="E8" s="163">
        <f t="shared" ref="E8:E22" si="0">E7+1</f>
        <v>5</v>
      </c>
      <c r="F8" s="164" t="b">
        <f>IF(('1.HQLA'!C15*'1.HQLA'!D15='1.HQLA'!E15),TRUE,FALSE)</f>
        <v>1</v>
      </c>
    </row>
    <row r="9" spans="1:13" ht="30">
      <c r="A9" s="167" t="s">
        <v>241</v>
      </c>
      <c r="B9" s="170" t="s">
        <v>238</v>
      </c>
      <c r="C9" s="161" t="s">
        <v>348</v>
      </c>
      <c r="D9" s="191" t="s">
        <v>2013</v>
      </c>
      <c r="E9" s="163">
        <f t="shared" si="0"/>
        <v>6</v>
      </c>
      <c r="F9" s="164" t="b">
        <f>IF(('1.HQLA'!C16*'1.HQLA'!D16='1.HQLA'!E16),TRUE,FALSE)</f>
        <v>1</v>
      </c>
    </row>
    <row r="10" spans="1:13" ht="30">
      <c r="A10" s="167" t="s">
        <v>242</v>
      </c>
      <c r="B10" s="170" t="s">
        <v>238</v>
      </c>
      <c r="C10" s="161" t="s">
        <v>349</v>
      </c>
      <c r="D10" s="191" t="s">
        <v>2014</v>
      </c>
      <c r="E10" s="163">
        <f t="shared" si="0"/>
        <v>7</v>
      </c>
      <c r="F10" s="164" t="b">
        <f>IF(('1.HQLA'!C17*'1.HQLA'!D17='1.HQLA'!E17),TRUE,FALSE)</f>
        <v>1</v>
      </c>
    </row>
    <row r="11" spans="1:13" ht="30">
      <c r="A11" s="167" t="s">
        <v>243</v>
      </c>
      <c r="B11" s="170" t="s">
        <v>238</v>
      </c>
      <c r="C11" s="161" t="s">
        <v>1567</v>
      </c>
      <c r="D11" s="191" t="s">
        <v>2015</v>
      </c>
      <c r="E11" s="163">
        <f t="shared" si="0"/>
        <v>8</v>
      </c>
      <c r="F11" s="164" t="b">
        <f>IF(('1.HQLA'!C18*'1.HQLA'!D18='1.HQLA'!E18),TRUE,FALSE)</f>
        <v>1</v>
      </c>
    </row>
    <row r="12" spans="1:13" ht="45">
      <c r="A12" s="167" t="s">
        <v>244</v>
      </c>
      <c r="B12" s="170" t="s">
        <v>238</v>
      </c>
      <c r="C12" s="161" t="s">
        <v>350</v>
      </c>
      <c r="D12" s="191" t="s">
        <v>2016</v>
      </c>
      <c r="E12" s="163">
        <f t="shared" si="0"/>
        <v>9</v>
      </c>
      <c r="F12" s="164" t="b">
        <f>IF(('1.HQLA'!C20*'1.HQLA'!D20='1.HQLA'!E20),TRUE,FALSE)</f>
        <v>1</v>
      </c>
    </row>
    <row r="13" spans="1:13" ht="75">
      <c r="A13" s="187" t="s">
        <v>245</v>
      </c>
      <c r="B13" s="170" t="s">
        <v>238</v>
      </c>
      <c r="C13" s="161" t="s">
        <v>351</v>
      </c>
      <c r="D13" s="191" t="s">
        <v>2017</v>
      </c>
      <c r="E13" s="163">
        <f>E12+1</f>
        <v>10</v>
      </c>
      <c r="F13" s="164" t="b">
        <f>IF(('1.HQLA'!C21*'1.HQLA'!D21='1.HQLA'!E21),TRUE,FALSE)</f>
        <v>1</v>
      </c>
    </row>
    <row r="14" spans="1:13" ht="30">
      <c r="A14" s="187" t="s">
        <v>1608</v>
      </c>
      <c r="B14" s="170" t="s">
        <v>238</v>
      </c>
      <c r="C14" s="166" t="s">
        <v>1652</v>
      </c>
      <c r="D14" s="191" t="s">
        <v>2018</v>
      </c>
      <c r="E14" s="163">
        <f>E13+1</f>
        <v>11</v>
      </c>
      <c r="F14" s="164" t="b">
        <f>IF('1.HQLA'!C22=SUM('1.HQLA'!C10:C13)+SUM('1.HQLA'!C15:C18)+SUM('1.HQLA'!C20:C21),TRUE,FALSE)</f>
        <v>1</v>
      </c>
    </row>
    <row r="15" spans="1:13">
      <c r="A15" s="188" t="s">
        <v>246</v>
      </c>
      <c r="B15" s="170" t="s">
        <v>238</v>
      </c>
      <c r="C15" s="166" t="s">
        <v>1568</v>
      </c>
      <c r="D15" s="191" t="s">
        <v>2019</v>
      </c>
      <c r="E15" s="163">
        <f t="shared" ref="E15:E19" si="1">E14+1</f>
        <v>12</v>
      </c>
      <c r="F15" s="164" t="b">
        <f>IF(('1.HQLA'!C25*'1.HQLA'!D25='1.HQLA'!E25),TRUE,FALSE)</f>
        <v>1</v>
      </c>
    </row>
    <row r="16" spans="1:13">
      <c r="A16" s="188" t="s">
        <v>247</v>
      </c>
      <c r="B16" s="170" t="s">
        <v>238</v>
      </c>
      <c r="C16" s="166" t="s">
        <v>1569</v>
      </c>
      <c r="D16" s="191" t="s">
        <v>2020</v>
      </c>
      <c r="E16" s="163">
        <f t="shared" si="1"/>
        <v>13</v>
      </c>
      <c r="F16" s="164" t="b">
        <f>IF(('1.HQLA'!C26*'1.HQLA'!D26='1.HQLA'!E26),TRUE,FALSE)</f>
        <v>1</v>
      </c>
    </row>
    <row r="17" spans="1:6">
      <c r="A17" s="188" t="s">
        <v>248</v>
      </c>
      <c r="B17" s="170" t="s">
        <v>238</v>
      </c>
      <c r="C17" s="166" t="s">
        <v>1570</v>
      </c>
      <c r="D17" s="191" t="s">
        <v>2021</v>
      </c>
      <c r="E17" s="163">
        <f t="shared" si="1"/>
        <v>14</v>
      </c>
      <c r="F17" s="164" t="b">
        <f>IF(('1.HQLA'!C27*'1.HQLA'!D27='1.HQLA'!E27),TRUE,FALSE)</f>
        <v>1</v>
      </c>
    </row>
    <row r="18" spans="1:6">
      <c r="A18" s="188" t="s">
        <v>249</v>
      </c>
      <c r="B18" s="170" t="s">
        <v>238</v>
      </c>
      <c r="C18" s="166" t="s">
        <v>1571</v>
      </c>
      <c r="D18" s="191" t="s">
        <v>2022</v>
      </c>
      <c r="E18" s="163">
        <f t="shared" si="1"/>
        <v>15</v>
      </c>
      <c r="F18" s="164" t="b">
        <f>IF(('1.HQLA'!C28*'1.HQLA'!D28='1.HQLA'!E28),TRUE,FALSE)</f>
        <v>1</v>
      </c>
    </row>
    <row r="19" spans="1:6">
      <c r="A19" s="188" t="s">
        <v>27</v>
      </c>
      <c r="B19" s="170" t="s">
        <v>238</v>
      </c>
      <c r="C19" s="166" t="s">
        <v>1572</v>
      </c>
      <c r="D19" s="191" t="s">
        <v>2023</v>
      </c>
      <c r="E19" s="163">
        <f t="shared" si="1"/>
        <v>16</v>
      </c>
      <c r="F19" s="164" t="b">
        <f>IF(('1.HQLA'!C29*'1.HQLA'!D29='1.HQLA'!E29),TRUE,FALSE)</f>
        <v>1</v>
      </c>
    </row>
    <row r="20" spans="1:6">
      <c r="A20" s="188" t="s">
        <v>1610</v>
      </c>
      <c r="B20" s="170" t="s">
        <v>238</v>
      </c>
      <c r="C20" s="166" t="s">
        <v>1573</v>
      </c>
      <c r="D20" s="191" t="s">
        <v>2024</v>
      </c>
      <c r="E20" s="163">
        <v>17</v>
      </c>
      <c r="F20" s="164" t="b">
        <f>IF('1.HQLA'!C30=SUM('1.HQLA'!C25:C29),TRUE,FALSE)</f>
        <v>1</v>
      </c>
    </row>
    <row r="21" spans="1:6">
      <c r="A21" s="188" t="s">
        <v>28</v>
      </c>
      <c r="B21" s="170" t="s">
        <v>238</v>
      </c>
      <c r="C21" s="166" t="s">
        <v>1574</v>
      </c>
      <c r="D21" s="191" t="s">
        <v>2025</v>
      </c>
      <c r="E21" s="163">
        <f>E20+1</f>
        <v>18</v>
      </c>
      <c r="F21" s="164" t="b">
        <f>IF(('1.HQLA'!C32*'1.HQLA'!D32='1.HQLA'!E32),TRUE,FALSE)</f>
        <v>1</v>
      </c>
    </row>
    <row r="22" spans="1:6">
      <c r="A22" s="188" t="s">
        <v>8</v>
      </c>
      <c r="B22" s="170" t="s">
        <v>238</v>
      </c>
      <c r="C22" s="166" t="s">
        <v>1591</v>
      </c>
      <c r="D22" s="191" t="s">
        <v>2026</v>
      </c>
      <c r="E22" s="163">
        <f t="shared" si="0"/>
        <v>19</v>
      </c>
      <c r="F22" s="164" t="b">
        <f>IF(('1.HQLA'!C33*'1.HQLA'!D33='1.HQLA'!E33),TRUE,FALSE)</f>
        <v>1</v>
      </c>
    </row>
    <row r="23" spans="1:6" ht="30">
      <c r="A23" s="187" t="s">
        <v>1609</v>
      </c>
      <c r="B23" s="170" t="s">
        <v>238</v>
      </c>
      <c r="C23" s="166" t="s">
        <v>1575</v>
      </c>
      <c r="D23" s="191" t="s">
        <v>2027</v>
      </c>
      <c r="E23" s="163">
        <v>20</v>
      </c>
      <c r="F23" s="164" t="b">
        <f>IF('1.HQLA'!E22=SUM('1.HQLA'!E10:E13)+SUM('1.HQLA'!E15:E18)+SUM('1.HQLA'!E20:E21),TRUE,FALSE)</f>
        <v>1</v>
      </c>
    </row>
    <row r="24" spans="1:6">
      <c r="A24" s="188" t="s">
        <v>1607</v>
      </c>
      <c r="B24" s="170" t="s">
        <v>238</v>
      </c>
      <c r="C24" s="166" t="s">
        <v>1576</v>
      </c>
      <c r="D24" s="191" t="s">
        <v>2028</v>
      </c>
      <c r="E24" s="163">
        <f>E23+1</f>
        <v>21</v>
      </c>
      <c r="F24" s="164" t="b">
        <f>IF('1.HQLA'!E30=SUM('1.HQLA'!E25:E29),TRUE,FALSE)</f>
        <v>1</v>
      </c>
    </row>
    <row r="25" spans="1:6">
      <c r="A25" s="188" t="s">
        <v>1606</v>
      </c>
      <c r="B25" s="170" t="s">
        <v>238</v>
      </c>
      <c r="C25" s="166" t="s">
        <v>1577</v>
      </c>
      <c r="D25" s="191" t="s">
        <v>2029</v>
      </c>
      <c r="E25" s="163">
        <f t="shared" ref="E25:E28" si="2">E24+1</f>
        <v>22</v>
      </c>
      <c r="F25" s="164" t="b">
        <f>IF('1.HQLA'!E34=SUM('1.HQLA'!E32:E33),TRUE,FALSE)</f>
        <v>1</v>
      </c>
    </row>
    <row r="26" spans="1:6" s="283" customFormat="1" ht="45">
      <c r="A26" s="286" t="s">
        <v>31</v>
      </c>
      <c r="B26" s="170" t="s">
        <v>238</v>
      </c>
      <c r="C26" s="161" t="s">
        <v>2038</v>
      </c>
      <c r="D26" s="192" t="s">
        <v>2035</v>
      </c>
      <c r="E26" s="165">
        <f t="shared" si="2"/>
        <v>23</v>
      </c>
      <c r="F26" s="197" t="b">
        <f>IF('1.HQLA'!E36=MAX('1.HQLA'!E34-15/85*('1.HQLA'!E22+'1.HQLA'!E30),'1.HQLA'!E34-(15/60*'1.HQLA'!E22),0), TRUE,FALSE)</f>
        <v>1</v>
      </c>
    </row>
    <row r="27" spans="1:6" s="283" customFormat="1" ht="30">
      <c r="A27" s="286" t="s">
        <v>30</v>
      </c>
      <c r="B27" s="170" t="s">
        <v>238</v>
      </c>
      <c r="C27" s="161" t="s">
        <v>3360</v>
      </c>
      <c r="D27" s="192" t="s">
        <v>3361</v>
      </c>
      <c r="E27" s="165">
        <f t="shared" si="2"/>
        <v>24</v>
      </c>
      <c r="F27" s="197" t="b">
        <f>IF('1.HQLA'!E37=MAX(('1.HQLA'!E30+'1.HQLA'!E34-'1.HQLA'!E36)-2/3*'1.HQLA'!E22,0), TRUE, FALSE)</f>
        <v>1</v>
      </c>
    </row>
    <row r="28" spans="1:6" ht="30">
      <c r="A28" s="196" t="s">
        <v>134</v>
      </c>
      <c r="B28" s="170" t="s">
        <v>238</v>
      </c>
      <c r="C28" s="161" t="s">
        <v>1585</v>
      </c>
      <c r="D28" s="191" t="s">
        <v>1586</v>
      </c>
      <c r="E28" s="163">
        <f t="shared" si="2"/>
        <v>25</v>
      </c>
      <c r="F28" s="197" t="b">
        <f>IF(('1.HQLA'!E38='1.HQLA'!E22+'1.HQLA'!E30+'1.HQLA'!E34-'1.HQLA'!E36-'1.HQLA'!E37),TRUE,FALSE)</f>
        <v>1</v>
      </c>
    </row>
    <row r="29" spans="1:6" ht="18.75">
      <c r="A29" s="158" t="s">
        <v>303</v>
      </c>
      <c r="B29" s="159"/>
      <c r="C29" s="159"/>
      <c r="D29" s="159"/>
      <c r="E29" s="159"/>
      <c r="F29" s="160"/>
    </row>
    <row r="30" spans="1:6">
      <c r="A30" s="134" t="s">
        <v>41</v>
      </c>
      <c r="B30" s="162" t="s">
        <v>238</v>
      </c>
      <c r="C30" s="161" t="s">
        <v>352</v>
      </c>
      <c r="D30" s="191" t="s">
        <v>2032</v>
      </c>
      <c r="E30" s="165">
        <f>E28+1</f>
        <v>26</v>
      </c>
      <c r="F30" s="168" t="b">
        <f>IF(('2.Outflows'!C9*'2.Outflows'!D9='2.Outflows'!E9),TRUE,FALSE)</f>
        <v>1</v>
      </c>
    </row>
    <row r="31" spans="1:6">
      <c r="A31" s="161" t="s">
        <v>250</v>
      </c>
      <c r="B31" s="162" t="s">
        <v>238</v>
      </c>
      <c r="C31" s="161" t="s">
        <v>353</v>
      </c>
      <c r="D31" s="191" t="s">
        <v>721</v>
      </c>
      <c r="E31" s="165">
        <f>E30+1</f>
        <v>27</v>
      </c>
      <c r="F31" s="168" t="b">
        <f>IF(('2.Outflows'!C11*'2.Outflows'!D11='2.Outflows'!E11),TRUE,FALSE)</f>
        <v>1</v>
      </c>
    </row>
    <row r="32" spans="1:6">
      <c r="A32" s="161" t="s">
        <v>251</v>
      </c>
      <c r="B32" s="162" t="s">
        <v>238</v>
      </c>
      <c r="C32" s="161" t="s">
        <v>354</v>
      </c>
      <c r="D32" s="191" t="s">
        <v>722</v>
      </c>
      <c r="E32" s="165">
        <f t="shared" ref="E32:E61" si="3">E31+1</f>
        <v>28</v>
      </c>
      <c r="F32" s="168" t="b">
        <f>IF(('2.Outflows'!C12*'2.Outflows'!D12='2.Outflows'!E12),TRUE,FALSE)</f>
        <v>1</v>
      </c>
    </row>
    <row r="33" spans="1:6">
      <c r="A33" s="161" t="s">
        <v>252</v>
      </c>
      <c r="B33" s="162" t="s">
        <v>238</v>
      </c>
      <c r="C33" s="161" t="s">
        <v>355</v>
      </c>
      <c r="D33" s="191" t="s">
        <v>723</v>
      </c>
      <c r="E33" s="165">
        <f t="shared" si="3"/>
        <v>29</v>
      </c>
      <c r="F33" s="168" t="b">
        <f>IF(('2.Outflows'!C13*'2.Outflows'!D13='2.Outflows'!E13),TRUE,FALSE)</f>
        <v>1</v>
      </c>
    </row>
    <row r="34" spans="1:6">
      <c r="A34" s="161" t="s">
        <v>253</v>
      </c>
      <c r="B34" s="162" t="s">
        <v>238</v>
      </c>
      <c r="C34" s="161" t="s">
        <v>356</v>
      </c>
      <c r="D34" s="191" t="s">
        <v>724</v>
      </c>
      <c r="E34" s="165">
        <f t="shared" si="3"/>
        <v>30</v>
      </c>
      <c r="F34" s="168" t="b">
        <f>IF(('2.Outflows'!C14*'2.Outflows'!D14='2.Outflows'!E14),TRUE,FALSE)</f>
        <v>1</v>
      </c>
    </row>
    <row r="35" spans="1:6">
      <c r="A35" s="161" t="s">
        <v>254</v>
      </c>
      <c r="B35" s="162" t="s">
        <v>238</v>
      </c>
      <c r="C35" s="161" t="s">
        <v>357</v>
      </c>
      <c r="D35" s="191" t="s">
        <v>725</v>
      </c>
      <c r="E35" s="165">
        <f t="shared" si="3"/>
        <v>31</v>
      </c>
      <c r="F35" s="168" t="b">
        <f>IF(('2.Outflows'!C15*'2.Outflows'!D15='2.Outflows'!E15),TRUE,FALSE)</f>
        <v>1</v>
      </c>
    </row>
    <row r="36" spans="1:6">
      <c r="A36" s="161" t="s">
        <v>255</v>
      </c>
      <c r="B36" s="162" t="s">
        <v>238</v>
      </c>
      <c r="C36" s="161" t="s">
        <v>358</v>
      </c>
      <c r="D36" s="191" t="s">
        <v>726</v>
      </c>
      <c r="E36" s="165">
        <f t="shared" si="3"/>
        <v>32</v>
      </c>
      <c r="F36" s="168" t="b">
        <f>IF(('2.Outflows'!C16*'2.Outflows'!D16='2.Outflows'!E16),TRUE,FALSE)</f>
        <v>1</v>
      </c>
    </row>
    <row r="37" spans="1:6">
      <c r="A37" s="161" t="s">
        <v>256</v>
      </c>
      <c r="B37" s="162" t="s">
        <v>238</v>
      </c>
      <c r="C37" s="161" t="s">
        <v>359</v>
      </c>
      <c r="D37" s="191" t="s">
        <v>727</v>
      </c>
      <c r="E37" s="165">
        <f t="shared" si="3"/>
        <v>33</v>
      </c>
      <c r="F37" s="168" t="b">
        <f>IF(('2.Outflows'!C18*'2.Outflows'!D18='2.Outflows'!E18),TRUE,FALSE)</f>
        <v>1</v>
      </c>
    </row>
    <row r="38" spans="1:6">
      <c r="A38" s="161" t="s">
        <v>257</v>
      </c>
      <c r="B38" s="162" t="s">
        <v>238</v>
      </c>
      <c r="C38" s="161" t="s">
        <v>360</v>
      </c>
      <c r="D38" s="191" t="s">
        <v>728</v>
      </c>
      <c r="E38" s="165">
        <f t="shared" si="3"/>
        <v>34</v>
      </c>
      <c r="F38" s="168" t="b">
        <f>IF(('2.Outflows'!C19*'2.Outflows'!D19='2.Outflows'!E19),TRUE,FALSE)</f>
        <v>1</v>
      </c>
    </row>
    <row r="39" spans="1:6">
      <c r="A39" s="161" t="s">
        <v>258</v>
      </c>
      <c r="B39" s="162" t="s">
        <v>238</v>
      </c>
      <c r="C39" s="161" t="s">
        <v>361</v>
      </c>
      <c r="D39" s="191" t="s">
        <v>729</v>
      </c>
      <c r="E39" s="165">
        <f t="shared" si="3"/>
        <v>35</v>
      </c>
      <c r="F39" s="168" t="b">
        <f>IF(('2.Outflows'!C20*'2.Outflows'!D20='2.Outflows'!E20),TRUE,FALSE)</f>
        <v>1</v>
      </c>
    </row>
    <row r="40" spans="1:6">
      <c r="A40" s="161" t="s">
        <v>259</v>
      </c>
      <c r="B40" s="162" t="s">
        <v>238</v>
      </c>
      <c r="C40" s="161" t="s">
        <v>362</v>
      </c>
      <c r="D40" s="191" t="s">
        <v>730</v>
      </c>
      <c r="E40" s="165">
        <f t="shared" si="3"/>
        <v>36</v>
      </c>
      <c r="F40" s="168" t="b">
        <f>IF(('2.Outflows'!C21*'2.Outflows'!D21='2.Outflows'!E21),TRUE,FALSE)</f>
        <v>1</v>
      </c>
    </row>
    <row r="41" spans="1:6">
      <c r="A41" s="161" t="s">
        <v>260</v>
      </c>
      <c r="B41" s="162" t="s">
        <v>238</v>
      </c>
      <c r="C41" s="161" t="s">
        <v>363</v>
      </c>
      <c r="D41" s="191" t="s">
        <v>731</v>
      </c>
      <c r="E41" s="165">
        <f t="shared" si="3"/>
        <v>37</v>
      </c>
      <c r="F41" s="168" t="b">
        <f>IF(('2.Outflows'!C22*'2.Outflows'!D22='2.Outflows'!E22),TRUE,FALSE)</f>
        <v>1</v>
      </c>
    </row>
    <row r="42" spans="1:6">
      <c r="A42" s="161" t="s">
        <v>261</v>
      </c>
      <c r="B42" s="162" t="s">
        <v>238</v>
      </c>
      <c r="C42" s="161" t="s">
        <v>364</v>
      </c>
      <c r="D42" s="191" t="s">
        <v>732</v>
      </c>
      <c r="E42" s="165">
        <f t="shared" si="3"/>
        <v>38</v>
      </c>
      <c r="F42" s="168" t="b">
        <f>IF(('2.Outflows'!C23*'2.Outflows'!D23='2.Outflows'!E23),TRUE,FALSE)</f>
        <v>1</v>
      </c>
    </row>
    <row r="43" spans="1:6">
      <c r="A43" s="161" t="s">
        <v>38</v>
      </c>
      <c r="B43" s="162" t="s">
        <v>238</v>
      </c>
      <c r="C43" s="161" t="s">
        <v>1653</v>
      </c>
      <c r="D43" s="191" t="s">
        <v>733</v>
      </c>
      <c r="E43" s="165">
        <f t="shared" si="3"/>
        <v>39</v>
      </c>
      <c r="F43" s="168" t="b">
        <f>IF('2.Outflows'!E24=SUM('2.Outflows'!E9:E23),TRUE,FALSE)</f>
        <v>1</v>
      </c>
    </row>
    <row r="44" spans="1:6">
      <c r="A44" s="169" t="s">
        <v>265</v>
      </c>
      <c r="B44" s="162" t="s">
        <v>238</v>
      </c>
      <c r="C44" s="161" t="s">
        <v>365</v>
      </c>
      <c r="D44" s="191" t="s">
        <v>734</v>
      </c>
      <c r="E44" s="165">
        <f t="shared" si="3"/>
        <v>40</v>
      </c>
      <c r="F44" s="168" t="b">
        <f>IF(('2.Outflows'!C28*'2.Outflows'!D28='2.Outflows'!E28),TRUE,FALSE)</f>
        <v>1</v>
      </c>
    </row>
    <row r="45" spans="1:6">
      <c r="A45" s="169" t="s">
        <v>266</v>
      </c>
      <c r="B45" s="162" t="s">
        <v>238</v>
      </c>
      <c r="C45" s="161" t="s">
        <v>366</v>
      </c>
      <c r="D45" s="191" t="s">
        <v>735</v>
      </c>
      <c r="E45" s="165">
        <f t="shared" si="3"/>
        <v>41</v>
      </c>
      <c r="F45" s="168" t="b">
        <f>IF(('2.Outflows'!C29*'2.Outflows'!D29='2.Outflows'!E29),TRUE,FALSE)</f>
        <v>1</v>
      </c>
    </row>
    <row r="46" spans="1:6">
      <c r="A46" s="169" t="s">
        <v>267</v>
      </c>
      <c r="B46" s="162" t="s">
        <v>238</v>
      </c>
      <c r="C46" s="161" t="s">
        <v>367</v>
      </c>
      <c r="D46" s="191" t="s">
        <v>736</v>
      </c>
      <c r="E46" s="165">
        <f t="shared" si="3"/>
        <v>42</v>
      </c>
      <c r="F46" s="168" t="b">
        <f>IF(('2.Outflows'!C30*'2.Outflows'!D30='2.Outflows'!E30),TRUE,FALSE)</f>
        <v>1</v>
      </c>
    </row>
    <row r="47" spans="1:6">
      <c r="A47" s="169" t="s">
        <v>268</v>
      </c>
      <c r="B47" s="162" t="s">
        <v>238</v>
      </c>
      <c r="C47" s="161" t="s">
        <v>368</v>
      </c>
      <c r="D47" s="191" t="s">
        <v>737</v>
      </c>
      <c r="E47" s="165">
        <f t="shared" si="3"/>
        <v>43</v>
      </c>
      <c r="F47" s="168" t="b">
        <f>IF(('2.Outflows'!C31*'2.Outflows'!D31='2.Outflows'!E31),TRUE,FALSE)</f>
        <v>1</v>
      </c>
    </row>
    <row r="48" spans="1:6">
      <c r="A48" s="169" t="s">
        <v>269</v>
      </c>
      <c r="B48" s="162" t="s">
        <v>238</v>
      </c>
      <c r="C48" s="161" t="s">
        <v>369</v>
      </c>
      <c r="D48" s="191" t="s">
        <v>738</v>
      </c>
      <c r="E48" s="165">
        <f t="shared" si="3"/>
        <v>44</v>
      </c>
      <c r="F48" s="168" t="b">
        <f>IF(('2.Outflows'!C32*'2.Outflows'!D32='2.Outflows'!E32),TRUE,FALSE)</f>
        <v>1</v>
      </c>
    </row>
    <row r="49" spans="1:6">
      <c r="A49" s="169" t="s">
        <v>270</v>
      </c>
      <c r="B49" s="162" t="s">
        <v>238</v>
      </c>
      <c r="C49" s="161" t="s">
        <v>370</v>
      </c>
      <c r="D49" s="191" t="s">
        <v>739</v>
      </c>
      <c r="E49" s="165">
        <f t="shared" si="3"/>
        <v>45</v>
      </c>
      <c r="F49" s="168" t="b">
        <f>IF(('2.Outflows'!C33*'2.Outflows'!D33='2.Outflows'!E33),TRUE,FALSE)</f>
        <v>1</v>
      </c>
    </row>
    <row r="50" spans="1:6">
      <c r="A50" s="169" t="s">
        <v>271</v>
      </c>
      <c r="B50" s="162" t="s">
        <v>238</v>
      </c>
      <c r="C50" s="161" t="s">
        <v>371</v>
      </c>
      <c r="D50" s="191" t="s">
        <v>740</v>
      </c>
      <c r="E50" s="165">
        <f t="shared" si="3"/>
        <v>46</v>
      </c>
      <c r="F50" s="168" t="b">
        <f>IF(('2.Outflows'!C35*'2.Outflows'!D35='2.Outflows'!E35),TRUE,FALSE)</f>
        <v>1</v>
      </c>
    </row>
    <row r="51" spans="1:6">
      <c r="A51" s="169" t="s">
        <v>272</v>
      </c>
      <c r="B51" s="162" t="s">
        <v>238</v>
      </c>
      <c r="C51" s="161" t="s">
        <v>372</v>
      </c>
      <c r="D51" s="191" t="s">
        <v>741</v>
      </c>
      <c r="E51" s="165">
        <f t="shared" si="3"/>
        <v>47</v>
      </c>
      <c r="F51" s="168" t="b">
        <f>IF(('2.Outflows'!C36*'2.Outflows'!D36='2.Outflows'!E36),TRUE,FALSE)</f>
        <v>1</v>
      </c>
    </row>
    <row r="52" spans="1:6">
      <c r="A52" s="169" t="s">
        <v>273</v>
      </c>
      <c r="B52" s="162" t="s">
        <v>238</v>
      </c>
      <c r="C52" s="161" t="s">
        <v>373</v>
      </c>
      <c r="D52" s="191" t="s">
        <v>742</v>
      </c>
      <c r="E52" s="165">
        <f t="shared" si="3"/>
        <v>48</v>
      </c>
      <c r="F52" s="168" t="b">
        <f>IF(('2.Outflows'!C37*'2.Outflows'!D37='2.Outflows'!E37),TRUE,FALSE)</f>
        <v>1</v>
      </c>
    </row>
    <row r="53" spans="1:6">
      <c r="A53" s="169" t="s">
        <v>274</v>
      </c>
      <c r="B53" s="162" t="s">
        <v>238</v>
      </c>
      <c r="C53" s="161" t="s">
        <v>374</v>
      </c>
      <c r="D53" s="191" t="s">
        <v>743</v>
      </c>
      <c r="E53" s="165">
        <f t="shared" si="3"/>
        <v>49</v>
      </c>
      <c r="F53" s="168" t="b">
        <f>IF(('2.Outflows'!C38*'2.Outflows'!D38='2.Outflows'!E38),TRUE,FALSE)</f>
        <v>1</v>
      </c>
    </row>
    <row r="54" spans="1:6">
      <c r="A54" s="161" t="s">
        <v>275</v>
      </c>
      <c r="B54" s="162" t="s">
        <v>238</v>
      </c>
      <c r="C54" s="161" t="s">
        <v>375</v>
      </c>
      <c r="D54" s="191" t="s">
        <v>744</v>
      </c>
      <c r="E54" s="165">
        <f t="shared" si="3"/>
        <v>50</v>
      </c>
      <c r="F54" s="168" t="b">
        <f>IF(('2.Outflows'!C39*'2.Outflows'!D39='2.Outflows'!E39),TRUE,FALSE)</f>
        <v>1</v>
      </c>
    </row>
    <row r="55" spans="1:6">
      <c r="A55" s="161" t="s">
        <v>276</v>
      </c>
      <c r="B55" s="162" t="s">
        <v>238</v>
      </c>
      <c r="C55" s="161" t="s">
        <v>376</v>
      </c>
      <c r="D55" s="191" t="s">
        <v>745</v>
      </c>
      <c r="E55" s="165">
        <f t="shared" si="3"/>
        <v>51</v>
      </c>
      <c r="F55" s="168" t="b">
        <f>IF(('2.Outflows'!C40*'2.Outflows'!D40='2.Outflows'!E40),TRUE,FALSE)</f>
        <v>1</v>
      </c>
    </row>
    <row r="56" spans="1:6">
      <c r="A56" s="161" t="s">
        <v>10</v>
      </c>
      <c r="B56" s="162" t="s">
        <v>238</v>
      </c>
      <c r="C56" s="161" t="s">
        <v>1639</v>
      </c>
      <c r="D56" s="191" t="s">
        <v>746</v>
      </c>
      <c r="E56" s="165">
        <f t="shared" si="3"/>
        <v>52</v>
      </c>
      <c r="F56" s="168" t="b">
        <f>IF(('2.Outflows'!C41*'2.Outflows'!D41='2.Outflows'!E41),TRUE,FALSE)</f>
        <v>1</v>
      </c>
    </row>
    <row r="57" spans="1:6">
      <c r="A57" s="161" t="s">
        <v>1578</v>
      </c>
      <c r="B57" s="162" t="s">
        <v>238</v>
      </c>
      <c r="C57" s="161" t="s">
        <v>377</v>
      </c>
      <c r="D57" s="191" t="s">
        <v>747</v>
      </c>
      <c r="E57" s="165">
        <f t="shared" si="3"/>
        <v>53</v>
      </c>
      <c r="F57" s="168" t="b">
        <f>IF(('2.Outflows'!C43*'2.Outflows'!D43='2.Outflows'!E43),TRUE,FALSE)</f>
        <v>1</v>
      </c>
    </row>
    <row r="58" spans="1:6">
      <c r="A58" s="161" t="s">
        <v>262</v>
      </c>
      <c r="B58" s="162" t="s">
        <v>238</v>
      </c>
      <c r="C58" s="161" t="s">
        <v>378</v>
      </c>
      <c r="D58" s="191" t="s">
        <v>748</v>
      </c>
      <c r="E58" s="165">
        <f t="shared" si="3"/>
        <v>54</v>
      </c>
      <c r="F58" s="168" t="b">
        <f>IF(('2.Outflows'!C44*'2.Outflows'!D44='2.Outflows'!E44),TRUE,FALSE)</f>
        <v>1</v>
      </c>
    </row>
    <row r="59" spans="1:6" ht="30">
      <c r="A59" s="161" t="s">
        <v>263</v>
      </c>
      <c r="B59" s="162" t="s">
        <v>238</v>
      </c>
      <c r="C59" s="161" t="s">
        <v>379</v>
      </c>
      <c r="D59" s="191" t="s">
        <v>749</v>
      </c>
      <c r="E59" s="165">
        <f t="shared" si="3"/>
        <v>55</v>
      </c>
      <c r="F59" s="168" t="b">
        <f>IF(('2.Outflows'!C46*'2.Outflows'!D46='2.Outflows'!E46),TRUE,FALSE)</f>
        <v>1</v>
      </c>
    </row>
    <row r="60" spans="1:6" ht="30">
      <c r="A60" s="161" t="s">
        <v>264</v>
      </c>
      <c r="B60" s="162" t="s">
        <v>238</v>
      </c>
      <c r="C60" s="161" t="s">
        <v>380</v>
      </c>
      <c r="D60" s="191" t="s">
        <v>750</v>
      </c>
      <c r="E60" s="165">
        <f t="shared" si="3"/>
        <v>56</v>
      </c>
      <c r="F60" s="168" t="b">
        <f>IF(('2.Outflows'!C47*'2.Outflows'!D47='2.Outflows'!E47),TRUE,FALSE)</f>
        <v>1</v>
      </c>
    </row>
    <row r="61" spans="1:6">
      <c r="A61" s="161" t="s">
        <v>51</v>
      </c>
      <c r="B61" s="162" t="s">
        <v>238</v>
      </c>
      <c r="C61" s="161" t="s">
        <v>381</v>
      </c>
      <c r="D61" s="191" t="s">
        <v>751</v>
      </c>
      <c r="E61" s="165">
        <f t="shared" si="3"/>
        <v>57</v>
      </c>
      <c r="F61" s="168" t="b">
        <f>IF(('2.Outflows'!C48*'2.Outflows'!D48='2.Outflows'!E48),TRUE,FALSE)</f>
        <v>1</v>
      </c>
    </row>
    <row r="62" spans="1:6">
      <c r="A62" s="161" t="s">
        <v>56</v>
      </c>
      <c r="B62" s="162" t="s">
        <v>238</v>
      </c>
      <c r="C62" s="161" t="s">
        <v>382</v>
      </c>
      <c r="D62" s="191" t="s">
        <v>752</v>
      </c>
      <c r="E62" s="165">
        <f>E61+1</f>
        <v>58</v>
      </c>
      <c r="F62" s="168" t="b">
        <f>IF('2.Outflows'!E49=SUM('2.Outflows'!E28:E48),TRUE,FALSE)</f>
        <v>1</v>
      </c>
    </row>
    <row r="63" spans="1:6" ht="30">
      <c r="A63" s="161" t="s">
        <v>277</v>
      </c>
      <c r="B63" s="170" t="s">
        <v>238</v>
      </c>
      <c r="C63" s="161" t="s">
        <v>383</v>
      </c>
      <c r="D63" s="191" t="s">
        <v>753</v>
      </c>
      <c r="E63" s="165">
        <f t="shared" ref="E63:E99" si="4">E62+1</f>
        <v>59</v>
      </c>
      <c r="F63" s="168" t="b">
        <f>IF(('2.Outflows'!C51*'2.Outflows'!D51='2.Outflows'!E51),TRUE,FALSE)</f>
        <v>1</v>
      </c>
    </row>
    <row r="64" spans="1:6">
      <c r="A64" s="161" t="s">
        <v>278</v>
      </c>
      <c r="B64" s="170" t="s">
        <v>238</v>
      </c>
      <c r="C64" s="161" t="s">
        <v>384</v>
      </c>
      <c r="D64" s="191" t="s">
        <v>754</v>
      </c>
      <c r="E64" s="165">
        <f t="shared" si="4"/>
        <v>60</v>
      </c>
      <c r="F64" s="168" t="b">
        <f>IF(('2.Outflows'!C52*'2.Outflows'!D52='2.Outflows'!E52),TRUE,FALSE)</f>
        <v>1</v>
      </c>
    </row>
    <row r="65" spans="1:6" ht="45">
      <c r="A65" s="161" t="s">
        <v>58</v>
      </c>
      <c r="B65" s="170" t="s">
        <v>238</v>
      </c>
      <c r="C65" s="161" t="s">
        <v>385</v>
      </c>
      <c r="D65" s="191" t="s">
        <v>755</v>
      </c>
      <c r="E65" s="165">
        <f t="shared" si="4"/>
        <v>61</v>
      </c>
      <c r="F65" s="168" t="b">
        <f>IF(('2.Outflows'!C53*'2.Outflows'!D53='2.Outflows'!E53),TRUE,FALSE)</f>
        <v>1</v>
      </c>
    </row>
    <row r="66" spans="1:6">
      <c r="A66" s="161" t="s">
        <v>279</v>
      </c>
      <c r="B66" s="170" t="s">
        <v>238</v>
      </c>
      <c r="C66" s="161" t="s">
        <v>386</v>
      </c>
      <c r="D66" s="191" t="s">
        <v>756</v>
      </c>
      <c r="E66" s="165">
        <f t="shared" si="4"/>
        <v>62</v>
      </c>
      <c r="F66" s="168" t="b">
        <f>IF(('2.Outflows'!C54*'2.Outflows'!D54='2.Outflows'!E54),TRUE,FALSE)</f>
        <v>1</v>
      </c>
    </row>
    <row r="67" spans="1:6" ht="30">
      <c r="A67" s="161" t="s">
        <v>280</v>
      </c>
      <c r="B67" s="170" t="s">
        <v>238</v>
      </c>
      <c r="C67" s="161" t="s">
        <v>387</v>
      </c>
      <c r="D67" s="191" t="s">
        <v>757</v>
      </c>
      <c r="E67" s="165">
        <f t="shared" si="4"/>
        <v>63</v>
      </c>
      <c r="F67" s="168" t="b">
        <f>IF(('2.Outflows'!C55*'2.Outflows'!D55='2.Outflows'!E55),TRUE,FALSE)</f>
        <v>1</v>
      </c>
    </row>
    <row r="68" spans="1:6">
      <c r="A68" s="161" t="s">
        <v>62</v>
      </c>
      <c r="B68" s="170" t="s">
        <v>238</v>
      </c>
      <c r="C68" s="161" t="s">
        <v>388</v>
      </c>
      <c r="D68" s="191" t="s">
        <v>758</v>
      </c>
      <c r="E68" s="165">
        <f t="shared" si="4"/>
        <v>64</v>
      </c>
      <c r="F68" s="168" t="b">
        <f>IF('2.Outflows'!E56=SUM('2.Outflows'!E51:E55),TRUE,FALSE)</f>
        <v>1</v>
      </c>
    </row>
    <row r="69" spans="1:6">
      <c r="A69" s="161" t="s">
        <v>61</v>
      </c>
      <c r="B69" s="170" t="s">
        <v>238</v>
      </c>
      <c r="C69" s="161" t="s">
        <v>389</v>
      </c>
      <c r="D69" s="191" t="s">
        <v>759</v>
      </c>
      <c r="E69" s="165">
        <f>E68+1</f>
        <v>65</v>
      </c>
      <c r="F69" s="168" t="b">
        <f>IF(('2.Outflows'!E57='2.Outflows'!E49+'2.Outflows'!E56),TRUE,FALSE)</f>
        <v>1</v>
      </c>
    </row>
    <row r="70" spans="1:6">
      <c r="A70" s="161" t="s">
        <v>281</v>
      </c>
      <c r="B70" s="170" t="s">
        <v>238</v>
      </c>
      <c r="C70" s="161" t="s">
        <v>390</v>
      </c>
      <c r="D70" s="191" t="s">
        <v>760</v>
      </c>
      <c r="E70" s="165">
        <f t="shared" si="4"/>
        <v>66</v>
      </c>
      <c r="F70" s="168" t="b">
        <f>IF(('2.Outflows'!C59*'2.Outflows'!D59='2.Outflows'!E59),TRUE,FALSE)</f>
        <v>1</v>
      </c>
    </row>
    <row r="71" spans="1:6" ht="45">
      <c r="A71" s="161" t="s">
        <v>282</v>
      </c>
      <c r="B71" s="170" t="s">
        <v>238</v>
      </c>
      <c r="C71" s="161" t="s">
        <v>391</v>
      </c>
      <c r="D71" s="191" t="s">
        <v>761</v>
      </c>
      <c r="E71" s="165">
        <f t="shared" si="4"/>
        <v>67</v>
      </c>
      <c r="F71" s="168" t="b">
        <f>IF(('2.Outflows'!C60*'2.Outflows'!D60='2.Outflows'!E60),TRUE,FALSE)</f>
        <v>1</v>
      </c>
    </row>
    <row r="72" spans="1:6" ht="45">
      <c r="A72" s="161" t="s">
        <v>283</v>
      </c>
      <c r="B72" s="170" t="s">
        <v>238</v>
      </c>
      <c r="C72" s="161" t="s">
        <v>392</v>
      </c>
      <c r="D72" s="191" t="s">
        <v>762</v>
      </c>
      <c r="E72" s="165">
        <f t="shared" si="4"/>
        <v>68</v>
      </c>
      <c r="F72" s="168" t="b">
        <f>IF(('2.Outflows'!C61*'2.Outflows'!D61='2.Outflows'!E61),TRUE,FALSE)</f>
        <v>1</v>
      </c>
    </row>
    <row r="73" spans="1:6" ht="45">
      <c r="A73" s="161" t="s">
        <v>284</v>
      </c>
      <c r="B73" s="170" t="s">
        <v>238</v>
      </c>
      <c r="C73" s="161" t="s">
        <v>393</v>
      </c>
      <c r="D73" s="191" t="s">
        <v>763</v>
      </c>
      <c r="E73" s="165">
        <f t="shared" si="4"/>
        <v>69</v>
      </c>
      <c r="F73" s="168" t="b">
        <f>IF(('2.Outflows'!C62*'2.Outflows'!D62='2.Outflows'!E62),TRUE,FALSE)</f>
        <v>1</v>
      </c>
    </row>
    <row r="74" spans="1:6" ht="45">
      <c r="A74" s="161" t="s">
        <v>285</v>
      </c>
      <c r="B74" s="170" t="s">
        <v>238</v>
      </c>
      <c r="C74" s="161" t="s">
        <v>394</v>
      </c>
      <c r="D74" s="191" t="s">
        <v>764</v>
      </c>
      <c r="E74" s="165">
        <f t="shared" si="4"/>
        <v>70</v>
      </c>
      <c r="F74" s="168" t="b">
        <f>IF(('2.Outflows'!C63*'2.Outflows'!D63='2.Outflows'!E63),TRUE,FALSE)</f>
        <v>1</v>
      </c>
    </row>
    <row r="75" spans="1:6" ht="45">
      <c r="A75" s="161" t="s">
        <v>286</v>
      </c>
      <c r="B75" s="170" t="s">
        <v>238</v>
      </c>
      <c r="C75" s="161" t="s">
        <v>395</v>
      </c>
      <c r="D75" s="191" t="s">
        <v>765</v>
      </c>
      <c r="E75" s="165">
        <f t="shared" si="4"/>
        <v>71</v>
      </c>
      <c r="F75" s="168" t="b">
        <f>IF(('2.Outflows'!C64*'2.Outflows'!D64='2.Outflows'!E64),TRUE,FALSE)</f>
        <v>1</v>
      </c>
    </row>
    <row r="76" spans="1:6" ht="30">
      <c r="A76" s="161" t="s">
        <v>287</v>
      </c>
      <c r="B76" s="170" t="s">
        <v>238</v>
      </c>
      <c r="C76" s="161" t="s">
        <v>396</v>
      </c>
      <c r="D76" s="191" t="s">
        <v>766</v>
      </c>
      <c r="E76" s="165">
        <f t="shared" si="4"/>
        <v>72</v>
      </c>
      <c r="F76" s="168" t="b">
        <f>IF(('2.Outflows'!C65*'2.Outflows'!D65='2.Outflows'!E65),TRUE,FALSE)</f>
        <v>1</v>
      </c>
    </row>
    <row r="77" spans="1:6" ht="45">
      <c r="A77" s="161" t="s">
        <v>288</v>
      </c>
      <c r="B77" s="170" t="s">
        <v>238</v>
      </c>
      <c r="C77" s="161" t="s">
        <v>397</v>
      </c>
      <c r="D77" s="191" t="s">
        <v>767</v>
      </c>
      <c r="E77" s="165">
        <f t="shared" si="4"/>
        <v>73</v>
      </c>
      <c r="F77" s="168" t="b">
        <f>IF(('2.Outflows'!C66*'2.Outflows'!D66='2.Outflows'!E66),TRUE,FALSE)</f>
        <v>1</v>
      </c>
    </row>
    <row r="78" spans="1:6" ht="45">
      <c r="A78" s="161" t="s">
        <v>289</v>
      </c>
      <c r="B78" s="170" t="s">
        <v>238</v>
      </c>
      <c r="C78" s="161" t="s">
        <v>398</v>
      </c>
      <c r="D78" s="191" t="s">
        <v>768</v>
      </c>
      <c r="E78" s="165">
        <f t="shared" si="4"/>
        <v>74</v>
      </c>
      <c r="F78" s="168" t="b">
        <f>IF(('2.Outflows'!C67*'2.Outflows'!D67='2.Outflows'!E67),TRUE,FALSE)</f>
        <v>1</v>
      </c>
    </row>
    <row r="79" spans="1:6">
      <c r="A79" s="161" t="s">
        <v>74</v>
      </c>
      <c r="B79" s="170" t="s">
        <v>238</v>
      </c>
      <c r="C79" s="161" t="s">
        <v>399</v>
      </c>
      <c r="D79" s="191" t="s">
        <v>769</v>
      </c>
      <c r="E79" s="165">
        <f t="shared" si="4"/>
        <v>75</v>
      </c>
      <c r="F79" s="168" t="b">
        <f>IF('2.Outflows'!E68=SUM('2.Outflows'!E59:E67),TRUE,FALSE)</f>
        <v>1</v>
      </c>
    </row>
    <row r="80" spans="1:6" ht="30">
      <c r="A80" s="161" t="s">
        <v>290</v>
      </c>
      <c r="B80" s="170" t="s">
        <v>238</v>
      </c>
      <c r="C80" s="161" t="s">
        <v>400</v>
      </c>
      <c r="D80" s="191" t="s">
        <v>770</v>
      </c>
      <c r="E80" s="165">
        <f t="shared" si="4"/>
        <v>76</v>
      </c>
      <c r="F80" s="168" t="b">
        <f>IF(('2.Outflows'!C70*'2.Outflows'!D70='2.Outflows'!E70),TRUE,FALSE)</f>
        <v>1</v>
      </c>
    </row>
    <row r="81" spans="1:6" ht="30">
      <c r="A81" s="161" t="s">
        <v>291</v>
      </c>
      <c r="B81" s="170" t="s">
        <v>238</v>
      </c>
      <c r="C81" s="161" t="s">
        <v>1635</v>
      </c>
      <c r="D81" s="191" t="s">
        <v>771</v>
      </c>
      <c r="E81" s="165">
        <f t="shared" si="4"/>
        <v>77</v>
      </c>
      <c r="F81" s="168" t="b">
        <f>IF(('2.Outflows'!C71*'2.Outflows'!D71='2.Outflows'!E71),TRUE,FALSE)</f>
        <v>1</v>
      </c>
    </row>
    <row r="82" spans="1:6" ht="30">
      <c r="A82" s="161" t="s">
        <v>292</v>
      </c>
      <c r="B82" s="170" t="s">
        <v>238</v>
      </c>
      <c r="C82" s="161" t="s">
        <v>401</v>
      </c>
      <c r="D82" s="191" t="s">
        <v>772</v>
      </c>
      <c r="E82" s="165">
        <f t="shared" si="4"/>
        <v>78</v>
      </c>
      <c r="F82" s="168" t="b">
        <f>IF(('2.Outflows'!C72*'2.Outflows'!D72='2.Outflows'!E72),TRUE,FALSE)</f>
        <v>1</v>
      </c>
    </row>
    <row r="83" spans="1:6" ht="30">
      <c r="A83" s="161" t="s">
        <v>293</v>
      </c>
      <c r="B83" s="170" t="s">
        <v>238</v>
      </c>
      <c r="C83" s="161" t="s">
        <v>402</v>
      </c>
      <c r="D83" s="191" t="s">
        <v>773</v>
      </c>
      <c r="E83" s="165">
        <f t="shared" si="4"/>
        <v>79</v>
      </c>
      <c r="F83" s="168" t="b">
        <f>IF(('2.Outflows'!C73*'2.Outflows'!D73='2.Outflows'!E73),TRUE,FALSE)</f>
        <v>1</v>
      </c>
    </row>
    <row r="84" spans="1:6" ht="45">
      <c r="A84" s="161" t="s">
        <v>294</v>
      </c>
      <c r="B84" s="170" t="s">
        <v>238</v>
      </c>
      <c r="C84" s="161" t="s">
        <v>403</v>
      </c>
      <c r="D84" s="191" t="s">
        <v>774</v>
      </c>
      <c r="E84" s="165">
        <f t="shared" si="4"/>
        <v>80</v>
      </c>
      <c r="F84" s="168" t="b">
        <f>IF(('2.Outflows'!C74*'2.Outflows'!D74='2.Outflows'!E74),TRUE,FALSE)</f>
        <v>1</v>
      </c>
    </row>
    <row r="85" spans="1:6" ht="45">
      <c r="A85" s="161" t="s">
        <v>295</v>
      </c>
      <c r="B85" s="170" t="s">
        <v>238</v>
      </c>
      <c r="C85" s="161" t="s">
        <v>404</v>
      </c>
      <c r="D85" s="191" t="s">
        <v>775</v>
      </c>
      <c r="E85" s="165">
        <f t="shared" si="4"/>
        <v>81</v>
      </c>
      <c r="F85" s="168" t="b">
        <f>IF(('2.Outflows'!C75*'2.Outflows'!D75='2.Outflows'!E75),TRUE,FALSE)</f>
        <v>1</v>
      </c>
    </row>
    <row r="86" spans="1:6" ht="45">
      <c r="A86" s="161" t="s">
        <v>296</v>
      </c>
      <c r="B86" s="170" t="s">
        <v>238</v>
      </c>
      <c r="C86" s="161" t="s">
        <v>405</v>
      </c>
      <c r="D86" s="191" t="s">
        <v>776</v>
      </c>
      <c r="E86" s="165">
        <f t="shared" si="4"/>
        <v>82</v>
      </c>
      <c r="F86" s="168" t="b">
        <f>IF(('2.Outflows'!C76*'2.Outflows'!D76='2.Outflows'!E76),TRUE,FALSE)</f>
        <v>1</v>
      </c>
    </row>
    <row r="87" spans="1:6">
      <c r="A87" s="161" t="s">
        <v>297</v>
      </c>
      <c r="B87" s="170" t="s">
        <v>238</v>
      </c>
      <c r="C87" s="161" t="s">
        <v>406</v>
      </c>
      <c r="D87" s="191" t="s">
        <v>777</v>
      </c>
      <c r="E87" s="165">
        <f t="shared" si="4"/>
        <v>83</v>
      </c>
      <c r="F87" s="168" t="b">
        <f>IF('2.Outflows'!E77=SUM('2.Outflows'!E70:E76),TRUE,FALSE)</f>
        <v>1</v>
      </c>
    </row>
    <row r="88" spans="1:6" ht="30">
      <c r="A88" s="161" t="s">
        <v>1579</v>
      </c>
      <c r="B88" s="170" t="s">
        <v>238</v>
      </c>
      <c r="C88" s="161" t="s">
        <v>407</v>
      </c>
      <c r="D88" s="191" t="s">
        <v>778</v>
      </c>
      <c r="E88" s="165">
        <f t="shared" si="4"/>
        <v>84</v>
      </c>
      <c r="F88" s="168" t="b">
        <f>IF(('2.Outflows'!C79*'2.Outflows'!D79='2.Outflows'!E79),TRUE,FALSE)</f>
        <v>1</v>
      </c>
    </row>
    <row r="89" spans="1:6" ht="30">
      <c r="A89" s="161" t="s">
        <v>174</v>
      </c>
      <c r="B89" s="170" t="s">
        <v>238</v>
      </c>
      <c r="C89" s="161" t="s">
        <v>408</v>
      </c>
      <c r="D89" s="191" t="s">
        <v>779</v>
      </c>
      <c r="E89" s="165">
        <f t="shared" si="4"/>
        <v>85</v>
      </c>
      <c r="F89" s="168" t="b">
        <f>IF(('2.Outflows'!C81*'2.Outflows'!D81='2.Outflows'!E81),TRUE,FALSE)</f>
        <v>1</v>
      </c>
    </row>
    <row r="90" spans="1:6" ht="30">
      <c r="A90" s="161" t="s">
        <v>86</v>
      </c>
      <c r="B90" s="170" t="s">
        <v>238</v>
      </c>
      <c r="C90" s="161" t="s">
        <v>409</v>
      </c>
      <c r="D90" s="191" t="s">
        <v>780</v>
      </c>
      <c r="E90" s="165">
        <f t="shared" si="4"/>
        <v>86</v>
      </c>
      <c r="F90" s="168" t="b">
        <f>IF(('2.Outflows'!C83*'2.Outflows'!D83='2.Outflows'!E83),TRUE,FALSE)</f>
        <v>1</v>
      </c>
    </row>
    <row r="91" spans="1:6" ht="30">
      <c r="A91" s="161" t="s">
        <v>87</v>
      </c>
      <c r="B91" s="170" t="s">
        <v>238</v>
      </c>
      <c r="C91" s="161" t="s">
        <v>410</v>
      </c>
      <c r="D91" s="191" t="s">
        <v>781</v>
      </c>
      <c r="E91" s="165">
        <f t="shared" si="4"/>
        <v>87</v>
      </c>
      <c r="F91" s="168" t="b">
        <f>IF(('2.Outflows'!C84*'2.Outflows'!D84='2.Outflows'!E84),TRUE,FALSE)</f>
        <v>1</v>
      </c>
    </row>
    <row r="92" spans="1:6" ht="30">
      <c r="A92" s="161" t="s">
        <v>298</v>
      </c>
      <c r="B92" s="170" t="s">
        <v>238</v>
      </c>
      <c r="C92" s="161" t="s">
        <v>411</v>
      </c>
      <c r="D92" s="191" t="s">
        <v>782</v>
      </c>
      <c r="E92" s="165">
        <f t="shared" si="4"/>
        <v>88</v>
      </c>
      <c r="F92" s="168" t="b">
        <f>IF(('2.Outflows'!C86*'2.Outflows'!D86='2.Outflows'!E86),TRUE,FALSE)</f>
        <v>1</v>
      </c>
    </row>
    <row r="93" spans="1:6" ht="30">
      <c r="A93" s="161" t="s">
        <v>299</v>
      </c>
      <c r="B93" s="170" t="s">
        <v>238</v>
      </c>
      <c r="C93" s="161" t="s">
        <v>412</v>
      </c>
      <c r="D93" s="191" t="s">
        <v>783</v>
      </c>
      <c r="E93" s="165">
        <f t="shared" si="4"/>
        <v>89</v>
      </c>
      <c r="F93" s="168" t="b">
        <f>IF(('2.Outflows'!C87*'2.Outflows'!D87='2.Outflows'!E87),TRUE,FALSE)</f>
        <v>1</v>
      </c>
    </row>
    <row r="94" spans="1:6" ht="30">
      <c r="A94" s="161" t="s">
        <v>300</v>
      </c>
      <c r="B94" s="170" t="s">
        <v>238</v>
      </c>
      <c r="C94" s="161" t="s">
        <v>413</v>
      </c>
      <c r="D94" s="191" t="s">
        <v>784</v>
      </c>
      <c r="E94" s="165">
        <f t="shared" si="4"/>
        <v>90</v>
      </c>
      <c r="F94" s="168" t="b">
        <f>IF(('2.Outflows'!C88*'2.Outflows'!D88='2.Outflows'!E88),TRUE,FALSE)</f>
        <v>1</v>
      </c>
    </row>
    <row r="95" spans="1:6" ht="30">
      <c r="A95" s="161" t="s">
        <v>90</v>
      </c>
      <c r="B95" s="170" t="s">
        <v>238</v>
      </c>
      <c r="C95" s="161" t="s">
        <v>414</v>
      </c>
      <c r="D95" s="191" t="s">
        <v>785</v>
      </c>
      <c r="E95" s="165">
        <f t="shared" si="4"/>
        <v>91</v>
      </c>
      <c r="F95" s="168" t="b">
        <f>IF(('2.Outflows'!C89*'2.Outflows'!D89='2.Outflows'!E89),TRUE,FALSE)</f>
        <v>1</v>
      </c>
    </row>
    <row r="96" spans="1:6" ht="30">
      <c r="A96" s="161" t="s">
        <v>91</v>
      </c>
      <c r="B96" s="170" t="s">
        <v>238</v>
      </c>
      <c r="C96" s="161" t="s">
        <v>415</v>
      </c>
      <c r="D96" s="191" t="s">
        <v>786</v>
      </c>
      <c r="E96" s="165">
        <f t="shared" si="4"/>
        <v>92</v>
      </c>
      <c r="F96" s="168" t="b">
        <f>IF(('2.Outflows'!C90*'2.Outflows'!D90='2.Outflows'!E90),TRUE,FALSE)</f>
        <v>1</v>
      </c>
    </row>
    <row r="97" spans="1:6">
      <c r="A97" s="161" t="s">
        <v>92</v>
      </c>
      <c r="B97" s="170" t="s">
        <v>238</v>
      </c>
      <c r="C97" s="161" t="s">
        <v>416</v>
      </c>
      <c r="D97" s="191" t="s">
        <v>787</v>
      </c>
      <c r="E97" s="165">
        <f t="shared" si="4"/>
        <v>93</v>
      </c>
      <c r="F97" s="168" t="b">
        <f>IF('2.Outflows'!E91=SUM('2.Outflows'!E83:E90),TRUE,FALSE)</f>
        <v>1</v>
      </c>
    </row>
    <row r="98" spans="1:6">
      <c r="A98" s="161" t="s">
        <v>301</v>
      </c>
      <c r="B98" s="170" t="s">
        <v>238</v>
      </c>
      <c r="C98" s="161" t="s">
        <v>417</v>
      </c>
      <c r="D98" s="191" t="s">
        <v>788</v>
      </c>
      <c r="E98" s="165">
        <f t="shared" si="4"/>
        <v>94</v>
      </c>
      <c r="F98" s="168" t="b">
        <f>IF(('2.Outflows'!C93*'2.Outflows'!D93='2.Outflows'!E93),TRUE,FALSE)</f>
        <v>1</v>
      </c>
    </row>
    <row r="99" spans="1:6" ht="45">
      <c r="A99" s="161" t="s">
        <v>302</v>
      </c>
      <c r="B99" s="170" t="s">
        <v>238</v>
      </c>
      <c r="C99" s="161" t="s">
        <v>418</v>
      </c>
      <c r="D99" s="191" t="s">
        <v>789</v>
      </c>
      <c r="E99" s="165">
        <f t="shared" si="4"/>
        <v>95</v>
      </c>
      <c r="F99" s="168" t="b">
        <f>IF(('2.Outflows'!E94='2.Outflows'!E24+'2.Outflows'!E57+'2.Outflows'!E68+'2.Outflows'!E77+'2.Outflows'!E79+'2.Outflows'!E81+'2.Outflows'!E91+'2.Outflows'!E93),TRUE,FALSE)</f>
        <v>1</v>
      </c>
    </row>
    <row r="100" spans="1:6" ht="18.75">
      <c r="A100" s="158" t="s">
        <v>304</v>
      </c>
      <c r="B100" s="159"/>
      <c r="C100" s="159"/>
      <c r="D100" s="190"/>
      <c r="E100" s="159"/>
      <c r="F100" s="160"/>
    </row>
    <row r="101" spans="1:6">
      <c r="A101" s="161" t="s">
        <v>305</v>
      </c>
      <c r="B101" s="162" t="s">
        <v>238</v>
      </c>
      <c r="C101" s="161" t="s">
        <v>419</v>
      </c>
      <c r="D101" s="191" t="s">
        <v>790</v>
      </c>
      <c r="E101" s="165">
        <v>92</v>
      </c>
      <c r="F101" s="168" t="b">
        <f>IF(('3.Inflows'!C10*'3.Inflows'!D10='3.Inflows'!E10),TRUE,FALSE)</f>
        <v>1</v>
      </c>
    </row>
    <row r="102" spans="1:6">
      <c r="A102" s="161" t="s">
        <v>306</v>
      </c>
      <c r="B102" s="162" t="s">
        <v>238</v>
      </c>
      <c r="C102" s="161" t="s">
        <v>420</v>
      </c>
      <c r="D102" s="191" t="s">
        <v>791</v>
      </c>
      <c r="E102" s="165">
        <f>E101+1</f>
        <v>93</v>
      </c>
      <c r="F102" s="168" t="b">
        <f>IF(('3.Inflows'!C11*'3.Inflows'!D11='3.Inflows'!E11),TRUE,FALSE)</f>
        <v>1</v>
      </c>
    </row>
    <row r="103" spans="1:6">
      <c r="A103" s="161" t="s">
        <v>307</v>
      </c>
      <c r="B103" s="162" t="s">
        <v>238</v>
      </c>
      <c r="C103" s="161" t="s">
        <v>421</v>
      </c>
      <c r="D103" s="191" t="s">
        <v>792</v>
      </c>
      <c r="E103" s="165">
        <f t="shared" ref="E103:E120" si="5">E102+1</f>
        <v>94</v>
      </c>
      <c r="F103" s="168" t="b">
        <f>IF(('3.Inflows'!C12*'3.Inflows'!D12='3.Inflows'!E12),TRUE,FALSE)</f>
        <v>1</v>
      </c>
    </row>
    <row r="104" spans="1:6" ht="30">
      <c r="A104" s="161" t="s">
        <v>308</v>
      </c>
      <c r="B104" s="162" t="s">
        <v>238</v>
      </c>
      <c r="C104" s="161" t="s">
        <v>422</v>
      </c>
      <c r="D104" s="191" t="s">
        <v>793</v>
      </c>
      <c r="E104" s="165">
        <f t="shared" si="5"/>
        <v>95</v>
      </c>
      <c r="F104" s="168" t="b">
        <f>IF(('3.Inflows'!C13*'3.Inflows'!D13='3.Inflows'!E13),TRUE,FALSE)</f>
        <v>1</v>
      </c>
    </row>
    <row r="105" spans="1:6">
      <c r="A105" s="161" t="s">
        <v>309</v>
      </c>
      <c r="B105" s="162" t="s">
        <v>238</v>
      </c>
      <c r="C105" s="161" t="s">
        <v>423</v>
      </c>
      <c r="D105" s="191" t="s">
        <v>794</v>
      </c>
      <c r="E105" s="165">
        <f t="shared" si="5"/>
        <v>96</v>
      </c>
      <c r="F105" s="168" t="b">
        <f>IF(('3.Inflows'!C14*'3.Inflows'!D14='3.Inflows'!E14),TRUE,FALSE)</f>
        <v>1</v>
      </c>
    </row>
    <row r="106" spans="1:6" ht="30">
      <c r="A106" s="161" t="s">
        <v>310</v>
      </c>
      <c r="B106" s="162" t="s">
        <v>238</v>
      </c>
      <c r="C106" s="161" t="s">
        <v>424</v>
      </c>
      <c r="D106" s="191" t="s">
        <v>795</v>
      </c>
      <c r="E106" s="165">
        <f t="shared" si="5"/>
        <v>97</v>
      </c>
      <c r="F106" s="168" t="b">
        <f>IF(('3.Inflows'!C15*'3.Inflows'!D15='3.Inflows'!E15),TRUE,FALSE)</f>
        <v>1</v>
      </c>
    </row>
    <row r="107" spans="1:6">
      <c r="A107" s="161" t="s">
        <v>104</v>
      </c>
      <c r="B107" s="162" t="s">
        <v>238</v>
      </c>
      <c r="C107" s="161" t="s">
        <v>425</v>
      </c>
      <c r="D107" s="191" t="s">
        <v>796</v>
      </c>
      <c r="E107" s="165">
        <f t="shared" si="5"/>
        <v>98</v>
      </c>
      <c r="F107" s="168" t="b">
        <f>IF('3.Inflows'!E16=SUM('3.Inflows'!E10:E15),TRUE,FALSE)</f>
        <v>1</v>
      </c>
    </row>
    <row r="108" spans="1:6" ht="45">
      <c r="A108" s="161" t="s">
        <v>1580</v>
      </c>
      <c r="B108" s="162" t="s">
        <v>238</v>
      </c>
      <c r="C108" s="161" t="s">
        <v>426</v>
      </c>
      <c r="D108" s="191" t="s">
        <v>797</v>
      </c>
      <c r="E108" s="165">
        <f t="shared" si="5"/>
        <v>99</v>
      </c>
      <c r="F108" s="168" t="b">
        <f>IF(('3.Inflows'!C18*'3.Inflows'!D18='3.Inflows'!E18),TRUE,FALSE)</f>
        <v>1</v>
      </c>
    </row>
    <row r="109" spans="1:6">
      <c r="A109" s="161" t="s">
        <v>225</v>
      </c>
      <c r="B109" s="162" t="s">
        <v>238</v>
      </c>
      <c r="C109" s="161" t="s">
        <v>427</v>
      </c>
      <c r="D109" s="191" t="s">
        <v>798</v>
      </c>
      <c r="E109" s="165">
        <f t="shared" si="5"/>
        <v>100</v>
      </c>
      <c r="F109" s="168" t="b">
        <f>IF(('3.Inflows'!E18='3.Inflows'!E18),TRUE,FALSE)</f>
        <v>1</v>
      </c>
    </row>
    <row r="110" spans="1:6">
      <c r="A110" s="161" t="s">
        <v>109</v>
      </c>
      <c r="B110" s="162" t="s">
        <v>238</v>
      </c>
      <c r="C110" s="161" t="s">
        <v>428</v>
      </c>
      <c r="D110" s="191" t="s">
        <v>799</v>
      </c>
      <c r="E110" s="165">
        <f t="shared" si="5"/>
        <v>101</v>
      </c>
      <c r="F110" s="168" t="b">
        <f>IF(('3.Inflows'!C21*'3.Inflows'!D21='3.Inflows'!E21),TRUE,FALSE)</f>
        <v>1</v>
      </c>
    </row>
    <row r="111" spans="1:6" ht="30">
      <c r="A111" s="161" t="s">
        <v>111</v>
      </c>
      <c r="B111" s="162" t="s">
        <v>238</v>
      </c>
      <c r="C111" s="161" t="s">
        <v>429</v>
      </c>
      <c r="D111" s="191" t="s">
        <v>800</v>
      </c>
      <c r="E111" s="165">
        <f t="shared" si="5"/>
        <v>102</v>
      </c>
      <c r="F111" s="168" t="b">
        <f>IF(('3.Inflows'!C22*'3.Inflows'!D22='3.Inflows'!E22),TRUE,FALSE)</f>
        <v>1</v>
      </c>
    </row>
    <row r="112" spans="1:6" ht="30">
      <c r="A112" s="161" t="s">
        <v>110</v>
      </c>
      <c r="B112" s="162" t="s">
        <v>238</v>
      </c>
      <c r="C112" s="161" t="s">
        <v>430</v>
      </c>
      <c r="D112" s="191" t="s">
        <v>801</v>
      </c>
      <c r="E112" s="165">
        <f t="shared" si="5"/>
        <v>103</v>
      </c>
      <c r="F112" s="168" t="b">
        <f>IF(('3.Inflows'!C23*'3.Inflows'!D23='3.Inflows'!E23),TRUE,FALSE)</f>
        <v>1</v>
      </c>
    </row>
    <row r="113" spans="1:6">
      <c r="A113" s="161" t="s">
        <v>157</v>
      </c>
      <c r="B113" s="162" t="s">
        <v>238</v>
      </c>
      <c r="C113" s="161" t="s">
        <v>431</v>
      </c>
      <c r="D113" s="191" t="s">
        <v>802</v>
      </c>
      <c r="E113" s="165">
        <f t="shared" si="5"/>
        <v>104</v>
      </c>
      <c r="F113" s="168" t="b">
        <f>IF(('3.Inflows'!C24*'3.Inflows'!D24='3.Inflows'!E24),TRUE,FALSE)</f>
        <v>1</v>
      </c>
    </row>
    <row r="114" spans="1:6" ht="30">
      <c r="A114" s="161" t="s">
        <v>112</v>
      </c>
      <c r="B114" s="162" t="s">
        <v>238</v>
      </c>
      <c r="C114" s="161" t="s">
        <v>432</v>
      </c>
      <c r="D114" s="191" t="s">
        <v>803</v>
      </c>
      <c r="E114" s="165">
        <f t="shared" si="5"/>
        <v>105</v>
      </c>
      <c r="F114" s="168" t="b">
        <f>IF(('3.Inflows'!C25*'3.Inflows'!D25='3.Inflows'!E25),TRUE,FALSE)</f>
        <v>1</v>
      </c>
    </row>
    <row r="115" spans="1:6" ht="30">
      <c r="A115" s="161" t="s">
        <v>113</v>
      </c>
      <c r="B115" s="162" t="s">
        <v>238</v>
      </c>
      <c r="C115" s="161" t="s">
        <v>433</v>
      </c>
      <c r="D115" s="191" t="s">
        <v>804</v>
      </c>
      <c r="E115" s="165">
        <f t="shared" si="5"/>
        <v>106</v>
      </c>
      <c r="F115" s="168" t="b">
        <f>IF(('3.Inflows'!C26*'3.Inflows'!D26='3.Inflows'!E26),TRUE,FALSE)</f>
        <v>1</v>
      </c>
    </row>
    <row r="116" spans="1:6">
      <c r="A116" s="161" t="s">
        <v>311</v>
      </c>
      <c r="B116" s="162" t="s">
        <v>238</v>
      </c>
      <c r="C116" s="161" t="s">
        <v>434</v>
      </c>
      <c r="D116" s="191" t="s">
        <v>805</v>
      </c>
      <c r="E116" s="165">
        <f t="shared" si="5"/>
        <v>107</v>
      </c>
      <c r="F116" s="168" t="b">
        <f>IF('3.Inflows'!E27=SUM('3.Inflows'!E21:E26),TRUE,FALSE)</f>
        <v>1</v>
      </c>
    </row>
    <row r="117" spans="1:6">
      <c r="A117" s="161" t="s">
        <v>117</v>
      </c>
      <c r="B117" s="162" t="s">
        <v>238</v>
      </c>
      <c r="C117" s="161" t="s">
        <v>435</v>
      </c>
      <c r="D117" s="191" t="s">
        <v>806</v>
      </c>
      <c r="E117" s="165">
        <f t="shared" si="5"/>
        <v>108</v>
      </c>
      <c r="F117" s="168" t="b">
        <f>IF(('3.Inflows'!C29*'3.Inflows'!D29='3.Inflows'!E29),TRUE,FALSE)</f>
        <v>1</v>
      </c>
    </row>
    <row r="118" spans="1:6">
      <c r="A118" s="161" t="s">
        <v>118</v>
      </c>
      <c r="B118" s="162" t="s">
        <v>238</v>
      </c>
      <c r="C118" s="161" t="s">
        <v>436</v>
      </c>
      <c r="D118" s="191" t="s">
        <v>807</v>
      </c>
      <c r="E118" s="165">
        <f t="shared" si="5"/>
        <v>109</v>
      </c>
      <c r="F118" s="168" t="b">
        <f>IF(('3.Inflows'!C30*'3.Inflows'!D30='3.Inflows'!E30),TRUE,FALSE)</f>
        <v>1</v>
      </c>
    </row>
    <row r="119" spans="1:6">
      <c r="A119" s="161" t="s">
        <v>116</v>
      </c>
      <c r="B119" s="162" t="s">
        <v>238</v>
      </c>
      <c r="C119" s="161" t="s">
        <v>437</v>
      </c>
      <c r="D119" s="191" t="s">
        <v>808</v>
      </c>
      <c r="E119" s="165">
        <f t="shared" si="5"/>
        <v>110</v>
      </c>
      <c r="F119" s="168" t="b">
        <f>IF('3.Inflows'!E31=SUM('3.Inflows'!E29:E30),TRUE,FALSE)</f>
        <v>1</v>
      </c>
    </row>
    <row r="120" spans="1:6" ht="30">
      <c r="A120" s="161" t="s">
        <v>312</v>
      </c>
      <c r="B120" s="162" t="s">
        <v>238</v>
      </c>
      <c r="C120" s="161" t="s">
        <v>438</v>
      </c>
      <c r="D120" s="191" t="s">
        <v>809</v>
      </c>
      <c r="E120" s="165">
        <f t="shared" si="5"/>
        <v>111</v>
      </c>
      <c r="F120" s="168" t="b">
        <f>IF(('3.Inflows'!E32='3.Inflows'!E16+'3.Inflows'!E19+'3.Inflows'!E27+'3.Inflows'!E31),TRUE,FALSE)</f>
        <v>1</v>
      </c>
    </row>
    <row r="121" spans="1:6" ht="18.75">
      <c r="A121" s="158" t="s">
        <v>313</v>
      </c>
      <c r="B121" s="159"/>
      <c r="C121" s="159"/>
      <c r="D121" s="193"/>
      <c r="E121" s="159"/>
      <c r="F121" s="160"/>
    </row>
    <row r="122" spans="1:6">
      <c r="A122" s="169" t="s">
        <v>121</v>
      </c>
      <c r="B122" s="162" t="s">
        <v>316</v>
      </c>
      <c r="C122" s="161" t="s">
        <v>441</v>
      </c>
      <c r="D122" s="191" t="s">
        <v>2129</v>
      </c>
      <c r="E122" s="165">
        <v>112</v>
      </c>
      <c r="F122" s="168" t="b">
        <f>IF('4.LCR calculation'!C8='1.HQLA'!E22,TRUE,FALSE)</f>
        <v>1</v>
      </c>
    </row>
    <row r="123" spans="1:6" ht="30">
      <c r="A123" s="169" t="s">
        <v>122</v>
      </c>
      <c r="B123" s="162" t="s">
        <v>238</v>
      </c>
      <c r="C123" s="161" t="s">
        <v>1654</v>
      </c>
      <c r="D123" s="191" t="s">
        <v>2128</v>
      </c>
      <c r="E123" s="165">
        <f>E122+1</f>
        <v>113</v>
      </c>
      <c r="F123" s="168" t="b">
        <f>IF(('4.LCR calculation'!C9='4.LCR calculation'!C10+'4.LCR calculation'!C11),TRUE,FALSE)</f>
        <v>1</v>
      </c>
    </row>
    <row r="124" spans="1:6">
      <c r="A124" s="169" t="s">
        <v>123</v>
      </c>
      <c r="B124" s="162" t="s">
        <v>316</v>
      </c>
      <c r="C124" s="161" t="s">
        <v>442</v>
      </c>
      <c r="D124" s="191" t="s">
        <v>2130</v>
      </c>
      <c r="E124" s="165">
        <f t="shared" ref="E124:E136" si="6">E123+1</f>
        <v>114</v>
      </c>
      <c r="F124" s="168" t="b">
        <f>IF(('4.LCR calculation'!C10='1.HQLA'!E30),TRUE,FALSE)</f>
        <v>1</v>
      </c>
    </row>
    <row r="125" spans="1:6">
      <c r="A125" s="169" t="s">
        <v>124</v>
      </c>
      <c r="B125" s="162" t="s">
        <v>316</v>
      </c>
      <c r="C125" s="161" t="s">
        <v>443</v>
      </c>
      <c r="D125" s="191" t="s">
        <v>2131</v>
      </c>
      <c r="E125" s="165">
        <f t="shared" si="6"/>
        <v>115</v>
      </c>
      <c r="F125" s="168" t="b">
        <f>IF(('4.LCR calculation'!C11='1.HQLA'!E34),TRUE,FALSE)</f>
        <v>1</v>
      </c>
    </row>
    <row r="126" spans="1:6">
      <c r="A126" s="169" t="s">
        <v>31</v>
      </c>
      <c r="B126" s="162" t="s">
        <v>316</v>
      </c>
      <c r="C126" s="161" t="s">
        <v>444</v>
      </c>
      <c r="D126" s="191" t="s">
        <v>2132</v>
      </c>
      <c r="E126" s="165">
        <f t="shared" si="6"/>
        <v>116</v>
      </c>
      <c r="F126" s="168" t="b">
        <f>IF(('4.LCR calculation'!C12='1.HQLA'!E36),TRUE,FALSE)</f>
        <v>1</v>
      </c>
    </row>
    <row r="127" spans="1:6">
      <c r="A127" s="169" t="s">
        <v>30</v>
      </c>
      <c r="B127" s="162" t="s">
        <v>316</v>
      </c>
      <c r="C127" s="161" t="s">
        <v>445</v>
      </c>
      <c r="D127" s="191" t="s">
        <v>2133</v>
      </c>
      <c r="E127" s="165">
        <f t="shared" si="6"/>
        <v>117</v>
      </c>
      <c r="F127" s="168" t="b">
        <f>IF(('4.LCR calculation'!C13='1.HQLA'!E37),TRUE,FALSE)</f>
        <v>1</v>
      </c>
    </row>
    <row r="128" spans="1:6" ht="30">
      <c r="A128" s="169" t="s">
        <v>125</v>
      </c>
      <c r="B128" s="162" t="s">
        <v>238</v>
      </c>
      <c r="C128" s="161" t="s">
        <v>439</v>
      </c>
      <c r="D128" s="191" t="s">
        <v>1481</v>
      </c>
      <c r="E128" s="165">
        <v>117</v>
      </c>
      <c r="F128" s="168" t="b">
        <f>IF(('4.LCR calculation'!C14='4.LCR calculation'!C8+'4.LCR calculation'!C9-'4.LCR calculation'!C12-'4.LCR calculation'!C13),TRUE,FALSE)</f>
        <v>1</v>
      </c>
    </row>
    <row r="129" spans="1:6">
      <c r="A129" s="169" t="s">
        <v>126</v>
      </c>
      <c r="B129" s="162" t="s">
        <v>316</v>
      </c>
      <c r="C129" s="161" t="s">
        <v>446</v>
      </c>
      <c r="D129" s="191" t="s">
        <v>1482</v>
      </c>
      <c r="E129" s="165">
        <f>E128+1</f>
        <v>118</v>
      </c>
      <c r="F129" s="168" t="b">
        <f>IF(('4.LCR calculation'!C16='2.Outflows'!E24),TRUE,FALSE)</f>
        <v>1</v>
      </c>
    </row>
    <row r="130" spans="1:6">
      <c r="A130" s="169" t="s">
        <v>127</v>
      </c>
      <c r="B130" s="162" t="s">
        <v>316</v>
      </c>
      <c r="C130" s="161" t="s">
        <v>447</v>
      </c>
      <c r="D130" s="191" t="s">
        <v>1483</v>
      </c>
      <c r="E130" s="165">
        <f t="shared" si="6"/>
        <v>119</v>
      </c>
      <c r="F130" s="168" t="b">
        <f>IF(('4.LCR calculation'!C17='2.Outflows'!E57),TRUE,FALSE)</f>
        <v>1</v>
      </c>
    </row>
    <row r="131" spans="1:6">
      <c r="A131" s="169" t="s">
        <v>128</v>
      </c>
      <c r="B131" s="162" t="s">
        <v>316</v>
      </c>
      <c r="C131" s="161" t="s">
        <v>448</v>
      </c>
      <c r="D131" s="191" t="s">
        <v>1484</v>
      </c>
      <c r="E131" s="165">
        <f t="shared" si="6"/>
        <v>120</v>
      </c>
      <c r="F131" s="168" t="b">
        <f>IF(('4.LCR calculation'!C18='2.Outflows'!E68),TRUE,FALSE)</f>
        <v>1</v>
      </c>
    </row>
    <row r="132" spans="1:6">
      <c r="A132" s="169" t="s">
        <v>228</v>
      </c>
      <c r="B132" s="162" t="s">
        <v>316</v>
      </c>
      <c r="C132" s="161" t="s">
        <v>449</v>
      </c>
      <c r="D132" s="191" t="s">
        <v>1485</v>
      </c>
      <c r="E132" s="165">
        <f t="shared" si="6"/>
        <v>121</v>
      </c>
      <c r="F132" s="168" t="b">
        <f>IF(('4.LCR calculation'!C19='2.Outflows'!E77),TRUE,FALSE)</f>
        <v>1</v>
      </c>
    </row>
    <row r="133" spans="1:6">
      <c r="A133" s="169" t="s">
        <v>229</v>
      </c>
      <c r="B133" s="162" t="s">
        <v>316</v>
      </c>
      <c r="C133" s="161" t="s">
        <v>450</v>
      </c>
      <c r="D133" s="191" t="s">
        <v>1486</v>
      </c>
      <c r="E133" s="165">
        <f t="shared" si="6"/>
        <v>122</v>
      </c>
      <c r="F133" s="168" t="b">
        <f>IF(('4.LCR calculation'!C20='2.Outflows'!E79),TRUE,FALSE)</f>
        <v>1</v>
      </c>
    </row>
    <row r="134" spans="1:6">
      <c r="A134" s="169" t="s">
        <v>145</v>
      </c>
      <c r="B134" s="162" t="s">
        <v>316</v>
      </c>
      <c r="C134" s="161" t="s">
        <v>451</v>
      </c>
      <c r="D134" s="191" t="s">
        <v>1487</v>
      </c>
      <c r="E134" s="165">
        <f t="shared" si="6"/>
        <v>123</v>
      </c>
      <c r="F134" s="168" t="b">
        <f>IF(('4.LCR calculation'!C21='2.Outflows'!E81),TRUE,FALSE)</f>
        <v>1</v>
      </c>
    </row>
    <row r="135" spans="1:6">
      <c r="A135" s="169" t="s">
        <v>92</v>
      </c>
      <c r="B135" s="162" t="s">
        <v>316</v>
      </c>
      <c r="C135" s="161" t="s">
        <v>452</v>
      </c>
      <c r="D135" s="191" t="s">
        <v>1488</v>
      </c>
      <c r="E135" s="165">
        <f t="shared" si="6"/>
        <v>124</v>
      </c>
      <c r="F135" s="168" t="b">
        <f>IF(('4.LCR calculation'!C22='2.Outflows'!E91),TRUE,FALSE)</f>
        <v>1</v>
      </c>
    </row>
    <row r="136" spans="1:6">
      <c r="A136" s="169" t="s">
        <v>93</v>
      </c>
      <c r="B136" s="162" t="s">
        <v>316</v>
      </c>
      <c r="C136" s="161" t="s">
        <v>453</v>
      </c>
      <c r="D136" s="191" t="s">
        <v>1489</v>
      </c>
      <c r="E136" s="165">
        <f t="shared" si="6"/>
        <v>125</v>
      </c>
      <c r="F136" s="168" t="b">
        <f>IF(('4.LCR calculation'!C23='2.Outflows'!E93),TRUE,FALSE)</f>
        <v>1</v>
      </c>
    </row>
    <row r="137" spans="1:6">
      <c r="A137" s="169" t="s">
        <v>302</v>
      </c>
      <c r="B137" s="162" t="s">
        <v>238</v>
      </c>
      <c r="C137" s="161" t="s">
        <v>440</v>
      </c>
      <c r="D137" s="192" t="s">
        <v>1655</v>
      </c>
      <c r="E137" s="165">
        <f>E136+1</f>
        <v>126</v>
      </c>
      <c r="F137" s="168" t="b">
        <f>IF('4.LCR calculation'!C24=SUM('4.LCR calculation'!C16:C23),TRUE,FALSE)</f>
        <v>1</v>
      </c>
    </row>
    <row r="138" spans="1:6">
      <c r="A138" s="169" t="s">
        <v>129</v>
      </c>
      <c r="B138" s="162" t="s">
        <v>316</v>
      </c>
      <c r="C138" s="161" t="s">
        <v>454</v>
      </c>
      <c r="D138" s="191" t="s">
        <v>1490</v>
      </c>
      <c r="E138" s="165">
        <f t="shared" ref="E138:E144" si="7">E137+1</f>
        <v>127</v>
      </c>
      <c r="F138" s="168" t="b">
        <f>IF(('4.LCR calculation'!C26='3.Inflows'!E16),TRUE,FALSE)</f>
        <v>1</v>
      </c>
    </row>
    <row r="139" spans="1:6">
      <c r="A139" s="169" t="s">
        <v>230</v>
      </c>
      <c r="B139" s="162" t="s">
        <v>316</v>
      </c>
      <c r="C139" s="161" t="s">
        <v>455</v>
      </c>
      <c r="D139" s="191" t="s">
        <v>1491</v>
      </c>
      <c r="E139" s="165">
        <f t="shared" si="7"/>
        <v>128</v>
      </c>
      <c r="F139" s="168" t="b">
        <f>IF(('4.LCR calculation'!C27='3.Inflows'!E19),TRUE,FALSE)</f>
        <v>1</v>
      </c>
    </row>
    <row r="140" spans="1:6">
      <c r="A140" s="169" t="s">
        <v>130</v>
      </c>
      <c r="B140" s="162" t="s">
        <v>316</v>
      </c>
      <c r="C140" s="161" t="s">
        <v>456</v>
      </c>
      <c r="D140" s="191" t="s">
        <v>1492</v>
      </c>
      <c r="E140" s="165">
        <f t="shared" si="7"/>
        <v>129</v>
      </c>
      <c r="F140" s="168" t="b">
        <f>IF(('4.LCR calculation'!C28='3.Inflows'!E27),TRUE,FALSE)</f>
        <v>1</v>
      </c>
    </row>
    <row r="141" spans="1:6">
      <c r="A141" s="169" t="s">
        <v>12</v>
      </c>
      <c r="B141" s="162" t="s">
        <v>316</v>
      </c>
      <c r="C141" s="161" t="s">
        <v>457</v>
      </c>
      <c r="D141" s="191" t="s">
        <v>1493</v>
      </c>
      <c r="E141" s="165">
        <f t="shared" si="7"/>
        <v>130</v>
      </c>
      <c r="F141" s="168" t="b">
        <f>IF(('4.LCR calculation'!C29='3.Inflows'!E31),TRUE,FALSE)</f>
        <v>1</v>
      </c>
    </row>
    <row r="142" spans="1:6">
      <c r="A142" s="169" t="s">
        <v>312</v>
      </c>
      <c r="B142" s="162" t="s">
        <v>238</v>
      </c>
      <c r="C142" s="161" t="s">
        <v>1646</v>
      </c>
      <c r="D142" s="191" t="s">
        <v>1494</v>
      </c>
      <c r="E142" s="165">
        <f t="shared" si="7"/>
        <v>131</v>
      </c>
      <c r="F142" s="168" t="b">
        <f>IF('4.LCR calculation'!C30=SUM('4.LCR calculation'!C26:C29),TRUE,FALSE)</f>
        <v>1</v>
      </c>
    </row>
    <row r="143" spans="1:6" ht="30">
      <c r="A143" s="169" t="s">
        <v>314</v>
      </c>
      <c r="B143" s="162" t="s">
        <v>238</v>
      </c>
      <c r="C143" s="161" t="s">
        <v>2001</v>
      </c>
      <c r="D143" s="191" t="s">
        <v>1647</v>
      </c>
      <c r="E143" s="165">
        <f t="shared" si="7"/>
        <v>132</v>
      </c>
      <c r="F143" s="168" t="b">
        <f>IF('4.LCR calculation'!C31='4.LCR calculation'!C24-MIN('4.LCR calculation'!C30,0.75*'4.LCR calculation'!C24),TRUE,FALSE)</f>
        <v>1</v>
      </c>
    </row>
    <row r="144" spans="1:6" ht="30">
      <c r="A144" s="169" t="s">
        <v>315</v>
      </c>
      <c r="B144" s="162" t="s">
        <v>238</v>
      </c>
      <c r="C144" s="161" t="s">
        <v>1656</v>
      </c>
      <c r="D144" s="191" t="s">
        <v>2004</v>
      </c>
      <c r="E144" s="165">
        <f t="shared" si="7"/>
        <v>133</v>
      </c>
      <c r="F144" s="168" t="b">
        <f>IF('4.LCR calculation'!C33=IFERROR('4.LCR calculation'!C14/'4.LCR calculation'!C31,0),TRUE,FALSE)</f>
        <v>1</v>
      </c>
    </row>
    <row r="145" spans="1:6" ht="18.75">
      <c r="A145" s="158" t="s">
        <v>317</v>
      </c>
      <c r="B145" s="159"/>
      <c r="C145" s="159"/>
      <c r="D145" s="159"/>
      <c r="E145" s="159"/>
      <c r="F145" s="160"/>
    </row>
    <row r="146" spans="1:6" ht="30">
      <c r="A146" s="186" t="s">
        <v>159</v>
      </c>
      <c r="B146" s="170" t="s">
        <v>238</v>
      </c>
      <c r="C146" s="161" t="s">
        <v>458</v>
      </c>
      <c r="D146" s="191" t="s">
        <v>611</v>
      </c>
      <c r="E146" s="163">
        <f>E144+1</f>
        <v>134</v>
      </c>
      <c r="F146" s="164" t="b">
        <f>IF(('5.HQLA-TTD'!C10*'5.HQLA-TTD'!D10='5.HQLA-TTD'!E10),TRUE,FALSE)</f>
        <v>1</v>
      </c>
    </row>
    <row r="147" spans="1:6">
      <c r="A147" s="186" t="s">
        <v>3372</v>
      </c>
      <c r="B147" s="170" t="s">
        <v>238</v>
      </c>
      <c r="C147" s="161" t="s">
        <v>459</v>
      </c>
      <c r="D147" s="191" t="s">
        <v>612</v>
      </c>
      <c r="E147" s="163">
        <f>E146+1</f>
        <v>135</v>
      </c>
      <c r="F147" s="164" t="b">
        <f>IF(('5.HQLA-TTD'!C11*'5.HQLA-TTD'!D11='5.HQLA-TTD'!E11),TRUE,FALSE)</f>
        <v>1</v>
      </c>
    </row>
    <row r="148" spans="1:6" ht="30">
      <c r="A148" s="186" t="s">
        <v>142</v>
      </c>
      <c r="B148" s="170" t="s">
        <v>238</v>
      </c>
      <c r="C148" s="161" t="s">
        <v>460</v>
      </c>
      <c r="D148" s="191" t="s">
        <v>613</v>
      </c>
      <c r="E148" s="163">
        <f t="shared" ref="E148:E170" si="8">E147+1</f>
        <v>136</v>
      </c>
      <c r="F148" s="164" t="b">
        <f>IF(('5.HQLA-TTD'!C12*'5.HQLA-TTD'!D12='5.HQLA-TTD'!E12),TRUE,FALSE)</f>
        <v>1</v>
      </c>
    </row>
    <row r="149" spans="1:6" ht="30">
      <c r="A149" s="167" t="s">
        <v>143</v>
      </c>
      <c r="B149" s="170" t="s">
        <v>238</v>
      </c>
      <c r="C149" s="161" t="s">
        <v>461</v>
      </c>
      <c r="D149" s="191" t="s">
        <v>614</v>
      </c>
      <c r="E149" s="163">
        <f t="shared" si="8"/>
        <v>137</v>
      </c>
      <c r="F149" s="164" t="b">
        <f>IF(('5.HQLA-TTD'!C13*'5.HQLA-TTD'!D13='5.HQLA-TTD'!E13),TRUE,FALSE)</f>
        <v>1</v>
      </c>
    </row>
    <row r="150" spans="1:6" ht="30">
      <c r="A150" s="167" t="s">
        <v>240</v>
      </c>
      <c r="B150" s="170" t="s">
        <v>238</v>
      </c>
      <c r="C150" s="161" t="s">
        <v>462</v>
      </c>
      <c r="D150" s="191" t="s">
        <v>615</v>
      </c>
      <c r="E150" s="163">
        <f t="shared" si="8"/>
        <v>138</v>
      </c>
      <c r="F150" s="164" t="b">
        <f>IF(('5.HQLA-TTD'!C15*'5.HQLA-TTD'!D15='5.HQLA-TTD'!E15),TRUE,FALSE)</f>
        <v>1</v>
      </c>
    </row>
    <row r="151" spans="1:6" ht="30">
      <c r="A151" s="167" t="s">
        <v>241</v>
      </c>
      <c r="B151" s="170" t="s">
        <v>238</v>
      </c>
      <c r="C151" s="161" t="s">
        <v>463</v>
      </c>
      <c r="D151" s="191" t="s">
        <v>616</v>
      </c>
      <c r="E151" s="163">
        <f t="shared" si="8"/>
        <v>139</v>
      </c>
      <c r="F151" s="164" t="b">
        <f>IF(('5.HQLA-TTD'!C16*'5.HQLA-TTD'!D16='5.HQLA-TTD'!E16),TRUE,FALSE)</f>
        <v>1</v>
      </c>
    </row>
    <row r="152" spans="1:6" ht="30">
      <c r="A152" s="167" t="s">
        <v>242</v>
      </c>
      <c r="B152" s="170" t="s">
        <v>238</v>
      </c>
      <c r="C152" s="161" t="s">
        <v>464</v>
      </c>
      <c r="D152" s="191" t="s">
        <v>617</v>
      </c>
      <c r="E152" s="163">
        <f t="shared" si="8"/>
        <v>140</v>
      </c>
      <c r="F152" s="164" t="b">
        <f>IF(('5.HQLA-TTD'!C17*'5.HQLA-TTD'!D17='5.HQLA-TTD'!E17),TRUE,FALSE)</f>
        <v>1</v>
      </c>
    </row>
    <row r="153" spans="1:6" ht="30">
      <c r="A153" s="167" t="s">
        <v>243</v>
      </c>
      <c r="B153" s="170" t="s">
        <v>238</v>
      </c>
      <c r="C153" s="161" t="s">
        <v>1587</v>
      </c>
      <c r="D153" s="191" t="s">
        <v>618</v>
      </c>
      <c r="E153" s="163">
        <f t="shared" si="8"/>
        <v>141</v>
      </c>
      <c r="F153" s="164" t="b">
        <f>IF(('5.HQLA-TTD'!C18*'5.HQLA-TTD'!D18='5.HQLA-TTD'!E18),TRUE,FALSE)</f>
        <v>1</v>
      </c>
    </row>
    <row r="154" spans="1:6" ht="45">
      <c r="A154" s="167" t="s">
        <v>244</v>
      </c>
      <c r="B154" s="170" t="s">
        <v>238</v>
      </c>
      <c r="C154" s="161" t="s">
        <v>465</v>
      </c>
      <c r="D154" s="191" t="s">
        <v>619</v>
      </c>
      <c r="E154" s="163">
        <f t="shared" si="8"/>
        <v>142</v>
      </c>
      <c r="F154" s="164" t="b">
        <f>IF(('5.HQLA-TTD'!C20*'5.HQLA-TTD'!D20='5.HQLA-TTD'!E20),TRUE,FALSE)</f>
        <v>1</v>
      </c>
    </row>
    <row r="155" spans="1:6" ht="75">
      <c r="A155" s="187" t="s">
        <v>245</v>
      </c>
      <c r="B155" s="170" t="s">
        <v>238</v>
      </c>
      <c r="C155" s="161" t="s">
        <v>466</v>
      </c>
      <c r="D155" s="191" t="s">
        <v>620</v>
      </c>
      <c r="E155" s="163">
        <f t="shared" si="8"/>
        <v>143</v>
      </c>
      <c r="F155" s="164" t="b">
        <f>IF(('5.HQLA-TTD'!C21*'5.HQLA-TTD'!D21='5.HQLA-TTD'!E21),TRUE,FALSE)</f>
        <v>1</v>
      </c>
    </row>
    <row r="156" spans="1:6" ht="30">
      <c r="A156" s="187" t="s">
        <v>1608</v>
      </c>
      <c r="B156" s="170"/>
      <c r="C156" s="166" t="s">
        <v>1657</v>
      </c>
      <c r="D156" s="191" t="s">
        <v>1588</v>
      </c>
      <c r="E156" s="163">
        <f t="shared" si="8"/>
        <v>144</v>
      </c>
      <c r="F156" s="164" t="b">
        <f>IF('5.HQLA-TTD'!C22=SUM('5.HQLA-TTD'!C10:C13)+SUM('5.HQLA-TTD'!C15:C18)+SUM('5.HQLA-TTD'!C20:C21),TRUE,FALSE)</f>
        <v>1</v>
      </c>
    </row>
    <row r="157" spans="1:6">
      <c r="A157" s="188" t="s">
        <v>246</v>
      </c>
      <c r="B157" s="170" t="s">
        <v>238</v>
      </c>
      <c r="C157" s="166" t="s">
        <v>1661</v>
      </c>
      <c r="D157" s="191" t="s">
        <v>622</v>
      </c>
      <c r="E157" s="163">
        <f t="shared" si="8"/>
        <v>145</v>
      </c>
      <c r="F157" s="164" t="b">
        <f>IF(('5.HQLA-TTD'!C25*'5.HQLA-TTD'!D25='5.HQLA-TTD'!E25),TRUE,FALSE)</f>
        <v>1</v>
      </c>
    </row>
    <row r="158" spans="1:6">
      <c r="A158" s="188" t="s">
        <v>247</v>
      </c>
      <c r="B158" s="170" t="s">
        <v>238</v>
      </c>
      <c r="C158" s="166" t="s">
        <v>1662</v>
      </c>
      <c r="D158" s="191" t="s">
        <v>623</v>
      </c>
      <c r="E158" s="163">
        <f t="shared" si="8"/>
        <v>146</v>
      </c>
      <c r="F158" s="164" t="b">
        <f>IF(('5.HQLA-TTD'!C26*'5.HQLA-TTD'!D26='5.HQLA-TTD'!E26),TRUE,FALSE)</f>
        <v>1</v>
      </c>
    </row>
    <row r="159" spans="1:6">
      <c r="A159" s="188" t="s">
        <v>248</v>
      </c>
      <c r="B159" s="170" t="s">
        <v>238</v>
      </c>
      <c r="C159" s="166" t="s">
        <v>1663</v>
      </c>
      <c r="D159" s="191" t="s">
        <v>624</v>
      </c>
      <c r="E159" s="163">
        <f t="shared" si="8"/>
        <v>147</v>
      </c>
      <c r="F159" s="164" t="b">
        <f>IF(('5.HQLA-TTD'!C27*'5.HQLA-TTD'!D27='5.HQLA-TTD'!E27),TRUE,FALSE)</f>
        <v>1</v>
      </c>
    </row>
    <row r="160" spans="1:6">
      <c r="A160" s="188" t="s">
        <v>249</v>
      </c>
      <c r="B160" s="170" t="s">
        <v>238</v>
      </c>
      <c r="C160" s="166" t="s">
        <v>1664</v>
      </c>
      <c r="D160" s="191" t="s">
        <v>625</v>
      </c>
      <c r="E160" s="163">
        <f t="shared" si="8"/>
        <v>148</v>
      </c>
      <c r="F160" s="164" t="b">
        <f>IF(('5.HQLA-TTD'!C28*'5.HQLA-TTD'!D28='5.HQLA-TTD'!E28),TRUE,FALSE)</f>
        <v>1</v>
      </c>
    </row>
    <row r="161" spans="1:6">
      <c r="A161" s="188" t="s">
        <v>27</v>
      </c>
      <c r="B161" s="170" t="s">
        <v>238</v>
      </c>
      <c r="C161" s="166" t="s">
        <v>1665</v>
      </c>
      <c r="D161" s="191" t="s">
        <v>626</v>
      </c>
      <c r="E161" s="163">
        <f t="shared" si="8"/>
        <v>149</v>
      </c>
      <c r="F161" s="164" t="b">
        <f>IF(('5.HQLA-TTD'!C29*'5.HQLA-TTD'!D29='5.HQLA-TTD'!E29),TRUE,FALSE)</f>
        <v>1</v>
      </c>
    </row>
    <row r="162" spans="1:6">
      <c r="A162" s="188" t="s">
        <v>1610</v>
      </c>
      <c r="B162" s="170"/>
      <c r="C162" s="166" t="s">
        <v>1658</v>
      </c>
      <c r="D162" s="191" t="s">
        <v>1589</v>
      </c>
      <c r="E162" s="163">
        <f t="shared" si="8"/>
        <v>150</v>
      </c>
      <c r="F162" s="164" t="b">
        <f>IF('5.HQLA-TTD'!C30=SUM('5.HQLA-TTD'!C25:C29),TRUE,FALSE)</f>
        <v>1</v>
      </c>
    </row>
    <row r="163" spans="1:6">
      <c r="A163" s="188" t="s">
        <v>28</v>
      </c>
      <c r="B163" s="170" t="s">
        <v>238</v>
      </c>
      <c r="C163" s="166" t="s">
        <v>1666</v>
      </c>
      <c r="D163" s="191" t="s">
        <v>590</v>
      </c>
      <c r="E163" s="163">
        <f t="shared" si="8"/>
        <v>151</v>
      </c>
      <c r="F163" s="164" t="b">
        <f>IF(('5.HQLA-TTD'!C32*'5.HQLA-TTD'!D32='5.HQLA-TTD'!E32),TRUE,FALSE)</f>
        <v>1</v>
      </c>
    </row>
    <row r="164" spans="1:6">
      <c r="A164" s="188" t="s">
        <v>8</v>
      </c>
      <c r="B164" s="170" t="s">
        <v>238</v>
      </c>
      <c r="C164" s="166" t="s">
        <v>1667</v>
      </c>
      <c r="D164" s="191" t="s">
        <v>591</v>
      </c>
      <c r="E164" s="163">
        <f t="shared" si="8"/>
        <v>152</v>
      </c>
      <c r="F164" s="164" t="b">
        <f>IF(('5.HQLA-TTD'!C33*'5.HQLA-TTD'!D33='5.HQLA-TTD'!E33),TRUE,FALSE)</f>
        <v>1</v>
      </c>
    </row>
    <row r="165" spans="1:6" ht="30">
      <c r="A165" s="187" t="s">
        <v>1609</v>
      </c>
      <c r="B165" s="170" t="s">
        <v>238</v>
      </c>
      <c r="C165" s="166" t="s">
        <v>1590</v>
      </c>
      <c r="D165" s="191" t="s">
        <v>621</v>
      </c>
      <c r="E165" s="163">
        <f t="shared" si="8"/>
        <v>153</v>
      </c>
      <c r="F165" s="164" t="b">
        <f>IF('5.HQLA-TTD'!E22=SUM('5.HQLA-TTD'!E10:E13)+SUM('5.HQLA-TTD'!E15:E18)+SUM('5.HQLA-TTD'!E20:E21),TRUE,FALSE)</f>
        <v>1</v>
      </c>
    </row>
    <row r="166" spans="1:6">
      <c r="A166" s="188" t="s">
        <v>1607</v>
      </c>
      <c r="B166" s="170" t="s">
        <v>238</v>
      </c>
      <c r="C166" s="166" t="s">
        <v>1659</v>
      </c>
      <c r="D166" s="191" t="s">
        <v>627</v>
      </c>
      <c r="E166" s="163">
        <f t="shared" si="8"/>
        <v>154</v>
      </c>
      <c r="F166" s="164" t="b">
        <f>IF('5.HQLA-TTD'!E30=SUM('5.HQLA-TTD'!E25:E29),TRUE,FALSE)</f>
        <v>1</v>
      </c>
    </row>
    <row r="167" spans="1:6">
      <c r="A167" s="188" t="s">
        <v>1606</v>
      </c>
      <c r="B167" s="170" t="s">
        <v>238</v>
      </c>
      <c r="C167" s="166" t="s">
        <v>1660</v>
      </c>
      <c r="D167" s="191" t="s">
        <v>628</v>
      </c>
      <c r="E167" s="163">
        <f t="shared" si="8"/>
        <v>155</v>
      </c>
      <c r="F167" s="164" t="b">
        <f>IF('5.HQLA-TTD'!E34=SUM('5.HQLA-TTD'!E32:E33),TRUE,FALSE)</f>
        <v>1</v>
      </c>
    </row>
    <row r="168" spans="1:6" s="283" customFormat="1" ht="45">
      <c r="A168" s="286" t="s">
        <v>31</v>
      </c>
      <c r="B168" s="170" t="s">
        <v>238</v>
      </c>
      <c r="C168" s="161" t="s">
        <v>2039</v>
      </c>
      <c r="D168" s="192" t="s">
        <v>2034</v>
      </c>
      <c r="E168" s="165">
        <f t="shared" si="8"/>
        <v>156</v>
      </c>
      <c r="F168" s="197" t="b">
        <f>IF('5.HQLA-TTD'!E36=MAX('5.HQLA-TTD'!E34-15/85*('5.HQLA-TTD'!E22+'5.HQLA-TTD'!E30),'5.HQLA-TTD'!E34-15/60*'5.HQLA-TTD'!E22,0), TRUE, FALSE)</f>
        <v>1</v>
      </c>
    </row>
    <row r="169" spans="1:6" s="283" customFormat="1" ht="30">
      <c r="A169" s="286" t="s">
        <v>30</v>
      </c>
      <c r="B169" s="170" t="s">
        <v>238</v>
      </c>
      <c r="C169" s="161" t="s">
        <v>3362</v>
      </c>
      <c r="D169" s="192" t="s">
        <v>3363</v>
      </c>
      <c r="E169" s="165">
        <f t="shared" si="8"/>
        <v>157</v>
      </c>
      <c r="F169" s="197" t="b">
        <f>IF('5.HQLA-TTD'!E37=MAX(('5.HQLA-TTD'!E30+'5.HQLA-TTD'!E34-'5.HQLA-TTD'!E36)-2/3*'5.HQLA-TTD'!E22,0), TRUE, FALSE)</f>
        <v>1</v>
      </c>
    </row>
    <row r="170" spans="1:6" ht="30">
      <c r="A170" s="196" t="s">
        <v>134</v>
      </c>
      <c r="B170" s="170" t="s">
        <v>238</v>
      </c>
      <c r="C170" s="161" t="s">
        <v>1592</v>
      </c>
      <c r="D170" s="191" t="s">
        <v>1593</v>
      </c>
      <c r="E170" s="163">
        <f t="shared" si="8"/>
        <v>158</v>
      </c>
      <c r="F170" s="197" t="b">
        <f>IF(('5.HQLA-TTD'!E38='5.HQLA-TTD'!E22+'5.HQLA-TTD'!E30+'5.HQLA-TTD'!E34-'5.HQLA-TTD'!E36-'5.HQLA-TTD'!E37),TRUE,FALSE)</f>
        <v>1</v>
      </c>
    </row>
    <row r="171" spans="1:6" ht="18.75">
      <c r="A171" s="158" t="s">
        <v>576</v>
      </c>
      <c r="B171" s="159"/>
      <c r="C171" s="159"/>
      <c r="D171" s="159"/>
      <c r="E171" s="159"/>
      <c r="F171" s="160"/>
    </row>
    <row r="172" spans="1:6">
      <c r="A172" s="134" t="s">
        <v>41</v>
      </c>
      <c r="B172" s="162" t="s">
        <v>238</v>
      </c>
      <c r="C172" s="161" t="s">
        <v>467</v>
      </c>
      <c r="D172" s="191" t="s">
        <v>629</v>
      </c>
      <c r="E172" s="165">
        <f>E170+1</f>
        <v>159</v>
      </c>
      <c r="F172" s="168" t="b">
        <f>IF(('6.Outflows-TTD'!C9*'6.Outflows-TTD'!D9='6.Outflows-TTD'!E9),TRUE,FALSE)</f>
        <v>1</v>
      </c>
    </row>
    <row r="173" spans="1:6">
      <c r="A173" s="161" t="s">
        <v>250</v>
      </c>
      <c r="B173" s="162" t="s">
        <v>238</v>
      </c>
      <c r="C173" s="161" t="s">
        <v>468</v>
      </c>
      <c r="D173" s="191" t="s">
        <v>630</v>
      </c>
      <c r="E173" s="165">
        <f>E172+1</f>
        <v>160</v>
      </c>
      <c r="F173" s="168" t="b">
        <f>IF(('6.Outflows-TTD'!C11*'6.Outflows-TTD'!D11='6.Outflows-TTD'!E11),TRUE,FALSE)</f>
        <v>1</v>
      </c>
    </row>
    <row r="174" spans="1:6">
      <c r="A174" s="161" t="s">
        <v>251</v>
      </c>
      <c r="B174" s="162" t="s">
        <v>238</v>
      </c>
      <c r="C174" s="161" t="s">
        <v>469</v>
      </c>
      <c r="D174" s="191" t="s">
        <v>631</v>
      </c>
      <c r="E174" s="165">
        <f t="shared" ref="E174:E203" si="9">E173+1</f>
        <v>161</v>
      </c>
      <c r="F174" s="168" t="b">
        <f>IF(('6.Outflows-TTD'!C12*'6.Outflows-TTD'!D12='6.Outflows-TTD'!E12),TRUE,FALSE)</f>
        <v>1</v>
      </c>
    </row>
    <row r="175" spans="1:6">
      <c r="A175" s="161" t="s">
        <v>252</v>
      </c>
      <c r="B175" s="162" t="s">
        <v>238</v>
      </c>
      <c r="C175" s="161" t="s">
        <v>470</v>
      </c>
      <c r="D175" s="191" t="s">
        <v>632</v>
      </c>
      <c r="E175" s="165">
        <f t="shared" si="9"/>
        <v>162</v>
      </c>
      <c r="F175" s="168" t="b">
        <f>IF(('6.Outflows-TTD'!C13*'6.Outflows-TTD'!D13='6.Outflows-TTD'!E13),TRUE,FALSE)</f>
        <v>1</v>
      </c>
    </row>
    <row r="176" spans="1:6">
      <c r="A176" s="161" t="s">
        <v>253</v>
      </c>
      <c r="B176" s="162" t="s">
        <v>238</v>
      </c>
      <c r="C176" s="161" t="s">
        <v>471</v>
      </c>
      <c r="D176" s="191" t="s">
        <v>633</v>
      </c>
      <c r="E176" s="165">
        <f t="shared" si="9"/>
        <v>163</v>
      </c>
      <c r="F176" s="168" t="b">
        <f>IF(('6.Outflows-TTD'!C14*'6.Outflows-TTD'!D14='6.Outflows-TTD'!E14),TRUE,FALSE)</f>
        <v>1</v>
      </c>
    </row>
    <row r="177" spans="1:6">
      <c r="A177" s="161" t="s">
        <v>254</v>
      </c>
      <c r="B177" s="162" t="s">
        <v>238</v>
      </c>
      <c r="C177" s="161" t="s">
        <v>472</v>
      </c>
      <c r="D177" s="191" t="s">
        <v>634</v>
      </c>
      <c r="E177" s="165">
        <f t="shared" si="9"/>
        <v>164</v>
      </c>
      <c r="F177" s="168" t="b">
        <f>IF(('6.Outflows-TTD'!C15*'6.Outflows-TTD'!D15='6.Outflows-TTD'!E15),TRUE,FALSE)</f>
        <v>1</v>
      </c>
    </row>
    <row r="178" spans="1:6">
      <c r="A178" s="161" t="s">
        <v>255</v>
      </c>
      <c r="B178" s="162" t="s">
        <v>238</v>
      </c>
      <c r="C178" s="161" t="s">
        <v>473</v>
      </c>
      <c r="D178" s="191" t="s">
        <v>635</v>
      </c>
      <c r="E178" s="165">
        <f t="shared" si="9"/>
        <v>165</v>
      </c>
      <c r="F178" s="168" t="b">
        <f>IF(('6.Outflows-TTD'!C16*'6.Outflows-TTD'!D16='6.Outflows-TTD'!E16),TRUE,FALSE)</f>
        <v>1</v>
      </c>
    </row>
    <row r="179" spans="1:6">
      <c r="A179" s="161" t="s">
        <v>256</v>
      </c>
      <c r="B179" s="162" t="s">
        <v>238</v>
      </c>
      <c r="C179" s="161" t="s">
        <v>474</v>
      </c>
      <c r="D179" s="191" t="s">
        <v>636</v>
      </c>
      <c r="E179" s="165">
        <f t="shared" si="9"/>
        <v>166</v>
      </c>
      <c r="F179" s="168" t="b">
        <f>IF(('6.Outflows-TTD'!C18*'6.Outflows-TTD'!D18='6.Outflows-TTD'!E18),TRUE,FALSE)</f>
        <v>1</v>
      </c>
    </row>
    <row r="180" spans="1:6">
      <c r="A180" s="161" t="s">
        <v>257</v>
      </c>
      <c r="B180" s="162" t="s">
        <v>238</v>
      </c>
      <c r="C180" s="161" t="s">
        <v>475</v>
      </c>
      <c r="D180" s="191" t="s">
        <v>637</v>
      </c>
      <c r="E180" s="165">
        <f t="shared" si="9"/>
        <v>167</v>
      </c>
      <c r="F180" s="168" t="b">
        <f>IF(('6.Outflows-TTD'!C19*'6.Outflows-TTD'!D19='6.Outflows-TTD'!E19),TRUE,FALSE)</f>
        <v>1</v>
      </c>
    </row>
    <row r="181" spans="1:6">
      <c r="A181" s="161" t="s">
        <v>258</v>
      </c>
      <c r="B181" s="162" t="s">
        <v>238</v>
      </c>
      <c r="C181" s="161" t="s">
        <v>476</v>
      </c>
      <c r="D181" s="191" t="s">
        <v>638</v>
      </c>
      <c r="E181" s="165">
        <f t="shared" si="9"/>
        <v>168</v>
      </c>
      <c r="F181" s="168" t="b">
        <f>IF(('6.Outflows-TTD'!C20*'6.Outflows-TTD'!D20='6.Outflows-TTD'!E20),TRUE,FALSE)</f>
        <v>1</v>
      </c>
    </row>
    <row r="182" spans="1:6">
      <c r="A182" s="161" t="s">
        <v>259</v>
      </c>
      <c r="B182" s="162" t="s">
        <v>238</v>
      </c>
      <c r="C182" s="161" t="s">
        <v>477</v>
      </c>
      <c r="D182" s="191" t="s">
        <v>639</v>
      </c>
      <c r="E182" s="165">
        <f t="shared" si="9"/>
        <v>169</v>
      </c>
      <c r="F182" s="168" t="b">
        <f>IF(('6.Outflows-TTD'!C21*'6.Outflows-TTD'!D21='6.Outflows-TTD'!E21),TRUE,FALSE)</f>
        <v>1</v>
      </c>
    </row>
    <row r="183" spans="1:6">
      <c r="A183" s="161" t="s">
        <v>260</v>
      </c>
      <c r="B183" s="162" t="s">
        <v>238</v>
      </c>
      <c r="C183" s="161" t="s">
        <v>478</v>
      </c>
      <c r="D183" s="191" t="s">
        <v>640</v>
      </c>
      <c r="E183" s="165">
        <f t="shared" si="9"/>
        <v>170</v>
      </c>
      <c r="F183" s="168" t="b">
        <f>IF(('6.Outflows-TTD'!C22*'6.Outflows-TTD'!D22='6.Outflows-TTD'!E22),TRUE,FALSE)</f>
        <v>1</v>
      </c>
    </row>
    <row r="184" spans="1:6">
      <c r="A184" s="161" t="s">
        <v>261</v>
      </c>
      <c r="B184" s="162" t="s">
        <v>238</v>
      </c>
      <c r="C184" s="161" t="s">
        <v>479</v>
      </c>
      <c r="D184" s="191" t="s">
        <v>641</v>
      </c>
      <c r="E184" s="165">
        <f t="shared" si="9"/>
        <v>171</v>
      </c>
      <c r="F184" s="168" t="b">
        <f>IF(('6.Outflows-TTD'!C23*'6.Outflows-TTD'!D23='6.Outflows-TTD'!E23),TRUE,FALSE)</f>
        <v>1</v>
      </c>
    </row>
    <row r="185" spans="1:6">
      <c r="A185" s="161" t="s">
        <v>38</v>
      </c>
      <c r="B185" s="162" t="s">
        <v>238</v>
      </c>
      <c r="C185" s="161" t="s">
        <v>1668</v>
      </c>
      <c r="D185" s="191" t="s">
        <v>642</v>
      </c>
      <c r="E185" s="165">
        <f t="shared" si="9"/>
        <v>172</v>
      </c>
      <c r="F185" s="168" t="b">
        <f>IF('6.Outflows-TTD'!E24=SUM('6.Outflows-TTD'!E9:E23),TRUE,FALSE)</f>
        <v>1</v>
      </c>
    </row>
    <row r="186" spans="1:6">
      <c r="A186" s="169" t="s">
        <v>265</v>
      </c>
      <c r="B186" s="162" t="s">
        <v>238</v>
      </c>
      <c r="C186" s="161" t="s">
        <v>480</v>
      </c>
      <c r="D186" s="191" t="s">
        <v>643</v>
      </c>
      <c r="E186" s="165">
        <f t="shared" si="9"/>
        <v>173</v>
      </c>
      <c r="F186" s="168" t="b">
        <f>IF(('6.Outflows-TTD'!C28*'6.Outflows-TTD'!D28='6.Outflows-TTD'!E28),TRUE,FALSE)</f>
        <v>1</v>
      </c>
    </row>
    <row r="187" spans="1:6">
      <c r="A187" s="169" t="s">
        <v>266</v>
      </c>
      <c r="B187" s="162" t="s">
        <v>238</v>
      </c>
      <c r="C187" s="161" t="s">
        <v>481</v>
      </c>
      <c r="D187" s="191" t="s">
        <v>644</v>
      </c>
      <c r="E187" s="165">
        <f t="shared" si="9"/>
        <v>174</v>
      </c>
      <c r="F187" s="168" t="b">
        <f>IF(('6.Outflows-TTD'!C29*'6.Outflows-TTD'!D29='6.Outflows-TTD'!E29),TRUE,FALSE)</f>
        <v>1</v>
      </c>
    </row>
    <row r="188" spans="1:6">
      <c r="A188" s="169" t="s">
        <v>267</v>
      </c>
      <c r="B188" s="162" t="s">
        <v>238</v>
      </c>
      <c r="C188" s="161" t="s">
        <v>482</v>
      </c>
      <c r="D188" s="191" t="s">
        <v>645</v>
      </c>
      <c r="E188" s="165">
        <f t="shared" si="9"/>
        <v>175</v>
      </c>
      <c r="F188" s="168" t="b">
        <f>IF(('6.Outflows-TTD'!C30*'6.Outflows-TTD'!D30='6.Outflows-TTD'!E30),TRUE,FALSE)</f>
        <v>1</v>
      </c>
    </row>
    <row r="189" spans="1:6">
      <c r="A189" s="169" t="s">
        <v>268</v>
      </c>
      <c r="B189" s="162" t="s">
        <v>238</v>
      </c>
      <c r="C189" s="161" t="s">
        <v>483</v>
      </c>
      <c r="D189" s="191" t="s">
        <v>646</v>
      </c>
      <c r="E189" s="165">
        <f t="shared" si="9"/>
        <v>176</v>
      </c>
      <c r="F189" s="168" t="b">
        <f>IF(('6.Outflows-TTD'!C31*'6.Outflows-TTD'!D31='6.Outflows-TTD'!E31),TRUE,FALSE)</f>
        <v>1</v>
      </c>
    </row>
    <row r="190" spans="1:6">
      <c r="A190" s="169" t="s">
        <v>269</v>
      </c>
      <c r="B190" s="162" t="s">
        <v>238</v>
      </c>
      <c r="C190" s="161" t="s">
        <v>484</v>
      </c>
      <c r="D190" s="191" t="s">
        <v>647</v>
      </c>
      <c r="E190" s="165">
        <f t="shared" si="9"/>
        <v>177</v>
      </c>
      <c r="F190" s="168" t="b">
        <f>IF(('6.Outflows-TTD'!C32*'6.Outflows-TTD'!D32='6.Outflows-TTD'!E32),TRUE,FALSE)</f>
        <v>1</v>
      </c>
    </row>
    <row r="191" spans="1:6">
      <c r="A191" s="169" t="s">
        <v>270</v>
      </c>
      <c r="B191" s="162" t="s">
        <v>238</v>
      </c>
      <c r="C191" s="161" t="s">
        <v>485</v>
      </c>
      <c r="D191" s="191" t="s">
        <v>648</v>
      </c>
      <c r="E191" s="165">
        <f t="shared" si="9"/>
        <v>178</v>
      </c>
      <c r="F191" s="168" t="b">
        <f>IF(('6.Outflows-TTD'!C33*'6.Outflows-TTD'!D33='6.Outflows-TTD'!E33),TRUE,FALSE)</f>
        <v>1</v>
      </c>
    </row>
    <row r="192" spans="1:6">
      <c r="A192" s="169" t="s">
        <v>271</v>
      </c>
      <c r="B192" s="162" t="s">
        <v>238</v>
      </c>
      <c r="C192" s="161" t="s">
        <v>486</v>
      </c>
      <c r="D192" s="191" t="s">
        <v>649</v>
      </c>
      <c r="E192" s="165">
        <f t="shared" si="9"/>
        <v>179</v>
      </c>
      <c r="F192" s="168" t="b">
        <f>IF(('6.Outflows-TTD'!C35*'6.Outflows-TTD'!D35='6.Outflows-TTD'!E35),TRUE,FALSE)</f>
        <v>1</v>
      </c>
    </row>
    <row r="193" spans="1:6">
      <c r="A193" s="169" t="s">
        <v>272</v>
      </c>
      <c r="B193" s="162" t="s">
        <v>238</v>
      </c>
      <c r="C193" s="161" t="s">
        <v>487</v>
      </c>
      <c r="D193" s="191" t="s">
        <v>650</v>
      </c>
      <c r="E193" s="165">
        <f t="shared" si="9"/>
        <v>180</v>
      </c>
      <c r="F193" s="168" t="b">
        <f>IF(('6.Outflows-TTD'!C36*'6.Outflows-TTD'!D36='6.Outflows-TTD'!E36),TRUE,FALSE)</f>
        <v>1</v>
      </c>
    </row>
    <row r="194" spans="1:6">
      <c r="A194" s="169" t="s">
        <v>273</v>
      </c>
      <c r="B194" s="162" t="s">
        <v>238</v>
      </c>
      <c r="C194" s="161" t="s">
        <v>488</v>
      </c>
      <c r="D194" s="191" t="s">
        <v>651</v>
      </c>
      <c r="E194" s="165">
        <f t="shared" si="9"/>
        <v>181</v>
      </c>
      <c r="F194" s="168" t="b">
        <f>IF(('6.Outflows-TTD'!C37*'6.Outflows-TTD'!D37='6.Outflows-TTD'!E37),TRUE,FALSE)</f>
        <v>1</v>
      </c>
    </row>
    <row r="195" spans="1:6">
      <c r="A195" s="169" t="s">
        <v>274</v>
      </c>
      <c r="B195" s="162" t="s">
        <v>238</v>
      </c>
      <c r="C195" s="161" t="s">
        <v>489</v>
      </c>
      <c r="D195" s="191" t="s">
        <v>652</v>
      </c>
      <c r="E195" s="165">
        <f t="shared" si="9"/>
        <v>182</v>
      </c>
      <c r="F195" s="168" t="b">
        <f>IF(('6.Outflows-TTD'!C38*'6.Outflows-TTD'!D38='6.Outflows-TTD'!E38),TRUE,FALSE)</f>
        <v>1</v>
      </c>
    </row>
    <row r="196" spans="1:6">
      <c r="A196" s="161" t="s">
        <v>275</v>
      </c>
      <c r="B196" s="162" t="s">
        <v>238</v>
      </c>
      <c r="C196" s="161" t="s">
        <v>490</v>
      </c>
      <c r="D196" s="191" t="s">
        <v>653</v>
      </c>
      <c r="E196" s="165">
        <f t="shared" si="9"/>
        <v>183</v>
      </c>
      <c r="F196" s="168" t="b">
        <f>IF(('6.Outflows-TTD'!C39*'6.Outflows-TTD'!D39='6.Outflows-TTD'!E39),TRUE,FALSE)</f>
        <v>1</v>
      </c>
    </row>
    <row r="197" spans="1:6">
      <c r="A197" s="161" t="s">
        <v>276</v>
      </c>
      <c r="B197" s="162" t="s">
        <v>238</v>
      </c>
      <c r="C197" s="161" t="s">
        <v>491</v>
      </c>
      <c r="D197" s="191" t="s">
        <v>654</v>
      </c>
      <c r="E197" s="165">
        <f t="shared" si="9"/>
        <v>184</v>
      </c>
      <c r="F197" s="168" t="b">
        <f>IF(('6.Outflows-TTD'!C40*'6.Outflows-TTD'!D40='6.Outflows-TTD'!E40),TRUE,FALSE)</f>
        <v>1</v>
      </c>
    </row>
    <row r="198" spans="1:6">
      <c r="A198" s="161" t="s">
        <v>10</v>
      </c>
      <c r="B198" s="162" t="s">
        <v>238</v>
      </c>
      <c r="C198" s="161" t="s">
        <v>1640</v>
      </c>
      <c r="D198" s="191" t="s">
        <v>655</v>
      </c>
      <c r="E198" s="165">
        <f t="shared" si="9"/>
        <v>185</v>
      </c>
      <c r="F198" s="168" t="b">
        <f>IF(('6.Outflows-TTD'!C41*'6.Outflows-TTD'!D41='6.Outflows-TTD'!E41),TRUE,FALSE)</f>
        <v>1</v>
      </c>
    </row>
    <row r="199" spans="1:6">
      <c r="A199" s="161" t="s">
        <v>1578</v>
      </c>
      <c r="B199" s="162" t="s">
        <v>238</v>
      </c>
      <c r="C199" s="161" t="s">
        <v>492</v>
      </c>
      <c r="D199" s="191" t="s">
        <v>656</v>
      </c>
      <c r="E199" s="165">
        <f t="shared" si="9"/>
        <v>186</v>
      </c>
      <c r="F199" s="168" t="b">
        <f>IF(('6.Outflows-TTD'!C43*'6.Outflows-TTD'!D43='6.Outflows-TTD'!E43),TRUE,FALSE)</f>
        <v>1</v>
      </c>
    </row>
    <row r="200" spans="1:6">
      <c r="A200" s="161" t="s">
        <v>262</v>
      </c>
      <c r="B200" s="162" t="s">
        <v>238</v>
      </c>
      <c r="C200" s="161" t="s">
        <v>493</v>
      </c>
      <c r="D200" s="191" t="s">
        <v>657</v>
      </c>
      <c r="E200" s="165">
        <f t="shared" si="9"/>
        <v>187</v>
      </c>
      <c r="F200" s="168" t="b">
        <f>IF(('6.Outflows-TTD'!C44*'6.Outflows-TTD'!D44='6.Outflows-TTD'!E44),TRUE,FALSE)</f>
        <v>1</v>
      </c>
    </row>
    <row r="201" spans="1:6" ht="30">
      <c r="A201" s="161" t="s">
        <v>263</v>
      </c>
      <c r="B201" s="162" t="s">
        <v>238</v>
      </c>
      <c r="C201" s="161" t="s">
        <v>494</v>
      </c>
      <c r="D201" s="191" t="s">
        <v>658</v>
      </c>
      <c r="E201" s="165">
        <f t="shared" si="9"/>
        <v>188</v>
      </c>
      <c r="F201" s="168" t="b">
        <f>IF(('6.Outflows-TTD'!C46*'6.Outflows-TTD'!D46='6.Outflows-TTD'!E46),TRUE,FALSE)</f>
        <v>1</v>
      </c>
    </row>
    <row r="202" spans="1:6" ht="30">
      <c r="A202" s="161" t="s">
        <v>264</v>
      </c>
      <c r="B202" s="162" t="s">
        <v>238</v>
      </c>
      <c r="C202" s="161" t="s">
        <v>495</v>
      </c>
      <c r="D202" s="191" t="s">
        <v>659</v>
      </c>
      <c r="E202" s="165">
        <f t="shared" si="9"/>
        <v>189</v>
      </c>
      <c r="F202" s="168" t="b">
        <f>IF(('6.Outflows-TTD'!C47*'6.Outflows-TTD'!D47='6.Outflows-TTD'!E47),TRUE,FALSE)</f>
        <v>1</v>
      </c>
    </row>
    <row r="203" spans="1:6">
      <c r="A203" s="161" t="s">
        <v>51</v>
      </c>
      <c r="B203" s="162" t="s">
        <v>238</v>
      </c>
      <c r="C203" s="161" t="s">
        <v>496</v>
      </c>
      <c r="D203" s="191" t="s">
        <v>660</v>
      </c>
      <c r="E203" s="165">
        <f t="shared" si="9"/>
        <v>190</v>
      </c>
      <c r="F203" s="168" t="b">
        <f>IF(('6.Outflows-TTD'!C48*'6.Outflows-TTD'!D48='6.Outflows-TTD'!E48),TRUE,FALSE)</f>
        <v>1</v>
      </c>
    </row>
    <row r="204" spans="1:6">
      <c r="A204" s="161" t="s">
        <v>56</v>
      </c>
      <c r="B204" s="162" t="s">
        <v>238</v>
      </c>
      <c r="C204" s="161" t="s">
        <v>497</v>
      </c>
      <c r="D204" s="191" t="s">
        <v>661</v>
      </c>
      <c r="E204" s="165">
        <f>E203+1</f>
        <v>191</v>
      </c>
      <c r="F204" s="168" t="b">
        <f>IF('6.Outflows-TTD'!E49=SUM('6.Outflows-TTD'!E28:E48),TRUE,FALSE)</f>
        <v>1</v>
      </c>
    </row>
    <row r="205" spans="1:6" ht="30">
      <c r="A205" s="161" t="s">
        <v>277</v>
      </c>
      <c r="B205" s="170" t="s">
        <v>238</v>
      </c>
      <c r="C205" s="161" t="s">
        <v>498</v>
      </c>
      <c r="D205" s="191" t="s">
        <v>662</v>
      </c>
      <c r="E205" s="165">
        <f t="shared" ref="E205:E241" si="10">E204+1</f>
        <v>192</v>
      </c>
      <c r="F205" s="168" t="b">
        <f>IF(('6.Outflows-TTD'!C51*'6.Outflows-TTD'!D51='6.Outflows-TTD'!E51),TRUE,FALSE)</f>
        <v>1</v>
      </c>
    </row>
    <row r="206" spans="1:6">
      <c r="A206" s="161" t="s">
        <v>278</v>
      </c>
      <c r="B206" s="170" t="s">
        <v>238</v>
      </c>
      <c r="C206" s="161" t="s">
        <v>499</v>
      </c>
      <c r="D206" s="191" t="s">
        <v>663</v>
      </c>
      <c r="E206" s="165">
        <f t="shared" si="10"/>
        <v>193</v>
      </c>
      <c r="F206" s="168" t="b">
        <f>IF(('6.Outflows-TTD'!C52*'6.Outflows-TTD'!D52='6.Outflows-TTD'!E52),TRUE,FALSE)</f>
        <v>1</v>
      </c>
    </row>
    <row r="207" spans="1:6" ht="45">
      <c r="A207" s="161" t="s">
        <v>58</v>
      </c>
      <c r="B207" s="170" t="s">
        <v>238</v>
      </c>
      <c r="C207" s="161" t="s">
        <v>500</v>
      </c>
      <c r="D207" s="191" t="s">
        <v>664</v>
      </c>
      <c r="E207" s="165">
        <f t="shared" si="10"/>
        <v>194</v>
      </c>
      <c r="F207" s="168" t="b">
        <f>IF(('6.Outflows-TTD'!C53*'6.Outflows-TTD'!D53='6.Outflows-TTD'!E53),TRUE,FALSE)</f>
        <v>1</v>
      </c>
    </row>
    <row r="208" spans="1:6">
      <c r="A208" s="161" t="s">
        <v>279</v>
      </c>
      <c r="B208" s="170" t="s">
        <v>238</v>
      </c>
      <c r="C208" s="161" t="s">
        <v>501</v>
      </c>
      <c r="D208" s="191" t="s">
        <v>665</v>
      </c>
      <c r="E208" s="165">
        <f t="shared" si="10"/>
        <v>195</v>
      </c>
      <c r="F208" s="168" t="b">
        <f>IF(('6.Outflows-TTD'!C54*'6.Outflows-TTD'!D54='6.Outflows-TTD'!E54),TRUE,FALSE)</f>
        <v>1</v>
      </c>
    </row>
    <row r="209" spans="1:6" ht="30">
      <c r="A209" s="161" t="s">
        <v>280</v>
      </c>
      <c r="B209" s="170" t="s">
        <v>238</v>
      </c>
      <c r="C209" s="161" t="s">
        <v>502</v>
      </c>
      <c r="D209" s="191" t="s">
        <v>666</v>
      </c>
      <c r="E209" s="165">
        <f t="shared" si="10"/>
        <v>196</v>
      </c>
      <c r="F209" s="168" t="b">
        <f>IF(('6.Outflows-TTD'!C55*'6.Outflows-TTD'!D55='6.Outflows-TTD'!E55),TRUE,FALSE)</f>
        <v>1</v>
      </c>
    </row>
    <row r="210" spans="1:6">
      <c r="A210" s="161" t="s">
        <v>62</v>
      </c>
      <c r="B210" s="170" t="s">
        <v>238</v>
      </c>
      <c r="C210" s="161" t="s">
        <v>503</v>
      </c>
      <c r="D210" s="191" t="s">
        <v>667</v>
      </c>
      <c r="E210" s="165">
        <f t="shared" si="10"/>
        <v>197</v>
      </c>
      <c r="F210" s="168" t="b">
        <f>IF('6.Outflows-TTD'!E56=SUM('6.Outflows-TTD'!E51:E55),TRUE,FALSE)</f>
        <v>1</v>
      </c>
    </row>
    <row r="211" spans="1:6">
      <c r="A211" s="161" t="s">
        <v>61</v>
      </c>
      <c r="B211" s="170" t="s">
        <v>238</v>
      </c>
      <c r="C211" s="161" t="s">
        <v>504</v>
      </c>
      <c r="D211" s="191" t="s">
        <v>668</v>
      </c>
      <c r="E211" s="165">
        <f>E210+1</f>
        <v>198</v>
      </c>
      <c r="F211" s="168" t="b">
        <f>IF(('6.Outflows-TTD'!E57='6.Outflows-TTD'!E49+'6.Outflows-TTD'!E56),TRUE,FALSE)</f>
        <v>1</v>
      </c>
    </row>
    <row r="212" spans="1:6">
      <c r="A212" s="161" t="s">
        <v>281</v>
      </c>
      <c r="B212" s="170" t="s">
        <v>238</v>
      </c>
      <c r="C212" s="161" t="s">
        <v>505</v>
      </c>
      <c r="D212" s="191" t="s">
        <v>669</v>
      </c>
      <c r="E212" s="165">
        <f t="shared" si="10"/>
        <v>199</v>
      </c>
      <c r="F212" s="168" t="b">
        <f>IF(('6.Outflows-TTD'!C59*'6.Outflows-TTD'!D59='6.Outflows-TTD'!E59),TRUE,FALSE)</f>
        <v>1</v>
      </c>
    </row>
    <row r="213" spans="1:6" ht="45">
      <c r="A213" s="161" t="s">
        <v>282</v>
      </c>
      <c r="B213" s="170" t="s">
        <v>238</v>
      </c>
      <c r="C213" s="161" t="s">
        <v>506</v>
      </c>
      <c r="D213" s="191" t="s">
        <v>670</v>
      </c>
      <c r="E213" s="165">
        <f t="shared" si="10"/>
        <v>200</v>
      </c>
      <c r="F213" s="168" t="b">
        <f>IF(('6.Outflows-TTD'!C60*'6.Outflows-TTD'!D60='6.Outflows-TTD'!E60),TRUE,FALSE)</f>
        <v>1</v>
      </c>
    </row>
    <row r="214" spans="1:6" ht="45">
      <c r="A214" s="161" t="s">
        <v>283</v>
      </c>
      <c r="B214" s="170" t="s">
        <v>238</v>
      </c>
      <c r="C214" s="161" t="s">
        <v>507</v>
      </c>
      <c r="D214" s="191" t="s">
        <v>671</v>
      </c>
      <c r="E214" s="165">
        <f t="shared" si="10"/>
        <v>201</v>
      </c>
      <c r="F214" s="168" t="b">
        <f>IF(('6.Outflows-TTD'!C61*'6.Outflows-TTD'!D61='6.Outflows-TTD'!E61),TRUE,FALSE)</f>
        <v>1</v>
      </c>
    </row>
    <row r="215" spans="1:6" ht="45">
      <c r="A215" s="161" t="s">
        <v>284</v>
      </c>
      <c r="B215" s="170" t="s">
        <v>238</v>
      </c>
      <c r="C215" s="161" t="s">
        <v>508</v>
      </c>
      <c r="D215" s="191" t="s">
        <v>672</v>
      </c>
      <c r="E215" s="165">
        <f t="shared" si="10"/>
        <v>202</v>
      </c>
      <c r="F215" s="168" t="b">
        <f>IF(('6.Outflows-TTD'!C62*'6.Outflows-TTD'!D62='6.Outflows-TTD'!E62),TRUE,FALSE)</f>
        <v>1</v>
      </c>
    </row>
    <row r="216" spans="1:6" ht="45">
      <c r="A216" s="161" t="s">
        <v>285</v>
      </c>
      <c r="B216" s="170" t="s">
        <v>238</v>
      </c>
      <c r="C216" s="161" t="s">
        <v>509</v>
      </c>
      <c r="D216" s="191" t="s">
        <v>673</v>
      </c>
      <c r="E216" s="165">
        <f t="shared" si="10"/>
        <v>203</v>
      </c>
      <c r="F216" s="168" t="b">
        <f>IF(('6.Outflows-TTD'!C63*'6.Outflows-TTD'!D63='6.Outflows-TTD'!E63),TRUE,FALSE)</f>
        <v>1</v>
      </c>
    </row>
    <row r="217" spans="1:6" ht="45">
      <c r="A217" s="161" t="s">
        <v>286</v>
      </c>
      <c r="B217" s="170" t="s">
        <v>238</v>
      </c>
      <c r="C217" s="161" t="s">
        <v>510</v>
      </c>
      <c r="D217" s="191" t="s">
        <v>674</v>
      </c>
      <c r="E217" s="165">
        <f t="shared" si="10"/>
        <v>204</v>
      </c>
      <c r="F217" s="168" t="b">
        <f>IF(('6.Outflows-TTD'!C64*'6.Outflows-TTD'!D64='6.Outflows-TTD'!E64),TRUE,FALSE)</f>
        <v>1</v>
      </c>
    </row>
    <row r="218" spans="1:6" ht="30">
      <c r="A218" s="161" t="s">
        <v>287</v>
      </c>
      <c r="B218" s="170" t="s">
        <v>238</v>
      </c>
      <c r="C218" s="161" t="s">
        <v>511</v>
      </c>
      <c r="D218" s="191" t="s">
        <v>675</v>
      </c>
      <c r="E218" s="165">
        <f t="shared" si="10"/>
        <v>205</v>
      </c>
      <c r="F218" s="168" t="b">
        <f>IF(('6.Outflows-TTD'!C65*'6.Outflows-TTD'!D65='6.Outflows-TTD'!E65),TRUE,FALSE)</f>
        <v>1</v>
      </c>
    </row>
    <row r="219" spans="1:6" ht="45">
      <c r="A219" s="161" t="s">
        <v>288</v>
      </c>
      <c r="B219" s="170" t="s">
        <v>238</v>
      </c>
      <c r="C219" s="161" t="s">
        <v>512</v>
      </c>
      <c r="D219" s="191" t="s">
        <v>676</v>
      </c>
      <c r="E219" s="165">
        <f t="shared" si="10"/>
        <v>206</v>
      </c>
      <c r="F219" s="168" t="b">
        <f>IF(('6.Outflows-TTD'!C66*'6.Outflows-TTD'!D66='6.Outflows-TTD'!E66),TRUE,FALSE)</f>
        <v>1</v>
      </c>
    </row>
    <row r="220" spans="1:6" ht="45">
      <c r="A220" s="161" t="s">
        <v>289</v>
      </c>
      <c r="B220" s="170" t="s">
        <v>238</v>
      </c>
      <c r="C220" s="161" t="s">
        <v>513</v>
      </c>
      <c r="D220" s="191" t="s">
        <v>677</v>
      </c>
      <c r="E220" s="165">
        <f t="shared" si="10"/>
        <v>207</v>
      </c>
      <c r="F220" s="168" t="b">
        <f>IF(('6.Outflows-TTD'!C67*'6.Outflows-TTD'!D67='6.Outflows-TTD'!E67),TRUE,FALSE)</f>
        <v>1</v>
      </c>
    </row>
    <row r="221" spans="1:6">
      <c r="A221" s="161" t="s">
        <v>74</v>
      </c>
      <c r="B221" s="170" t="s">
        <v>238</v>
      </c>
      <c r="C221" s="161" t="s">
        <v>514</v>
      </c>
      <c r="D221" s="191" t="s">
        <v>678</v>
      </c>
      <c r="E221" s="165">
        <f t="shared" si="10"/>
        <v>208</v>
      </c>
      <c r="F221" s="168" t="b">
        <f>IF('6.Outflows-TTD'!E68=SUM('6.Outflows-TTD'!E59:E67),TRUE,FALSE)</f>
        <v>1</v>
      </c>
    </row>
    <row r="222" spans="1:6" ht="30">
      <c r="A222" s="161" t="s">
        <v>290</v>
      </c>
      <c r="B222" s="170" t="s">
        <v>238</v>
      </c>
      <c r="C222" s="161" t="s">
        <v>515</v>
      </c>
      <c r="D222" s="191" t="s">
        <v>679</v>
      </c>
      <c r="E222" s="165">
        <f t="shared" si="10"/>
        <v>209</v>
      </c>
      <c r="F222" s="168" t="b">
        <f>IF(('6.Outflows-TTD'!C70*'6.Outflows-TTD'!D70='6.Outflows-TTD'!E70),TRUE,FALSE)</f>
        <v>1</v>
      </c>
    </row>
    <row r="223" spans="1:6" ht="30">
      <c r="A223" s="161" t="s">
        <v>291</v>
      </c>
      <c r="B223" s="170" t="s">
        <v>238</v>
      </c>
      <c r="C223" s="161" t="s">
        <v>1636</v>
      </c>
      <c r="D223" s="191" t="s">
        <v>680</v>
      </c>
      <c r="E223" s="165">
        <f t="shared" si="10"/>
        <v>210</v>
      </c>
      <c r="F223" s="168" t="b">
        <f>IF(('6.Outflows-TTD'!C71*'6.Outflows-TTD'!D71='6.Outflows-TTD'!E71),TRUE,FALSE)</f>
        <v>1</v>
      </c>
    </row>
    <row r="224" spans="1:6" ht="30">
      <c r="A224" s="161" t="s">
        <v>292</v>
      </c>
      <c r="B224" s="170" t="s">
        <v>238</v>
      </c>
      <c r="C224" s="161" t="s">
        <v>516</v>
      </c>
      <c r="D224" s="191" t="s">
        <v>681</v>
      </c>
      <c r="E224" s="165">
        <f t="shared" si="10"/>
        <v>211</v>
      </c>
      <c r="F224" s="168" t="b">
        <f>IF(('6.Outflows-TTD'!C72*'6.Outflows-TTD'!D72='6.Outflows-TTD'!E72),TRUE,FALSE)</f>
        <v>1</v>
      </c>
    </row>
    <row r="225" spans="1:6" ht="30">
      <c r="A225" s="161" t="s">
        <v>293</v>
      </c>
      <c r="B225" s="170" t="s">
        <v>238</v>
      </c>
      <c r="C225" s="161" t="s">
        <v>517</v>
      </c>
      <c r="D225" s="191" t="s">
        <v>682</v>
      </c>
      <c r="E225" s="165">
        <f t="shared" si="10"/>
        <v>212</v>
      </c>
      <c r="F225" s="168" t="b">
        <f>IF(('6.Outflows-TTD'!C73*'6.Outflows-TTD'!D73='6.Outflows-TTD'!E73),TRUE,FALSE)</f>
        <v>1</v>
      </c>
    </row>
    <row r="226" spans="1:6" ht="45">
      <c r="A226" s="161" t="s">
        <v>294</v>
      </c>
      <c r="B226" s="170" t="s">
        <v>238</v>
      </c>
      <c r="C226" s="161" t="s">
        <v>518</v>
      </c>
      <c r="D226" s="191" t="s">
        <v>683</v>
      </c>
      <c r="E226" s="165">
        <f t="shared" si="10"/>
        <v>213</v>
      </c>
      <c r="F226" s="168" t="b">
        <f>IF(('6.Outflows-TTD'!C74*'6.Outflows-TTD'!D74='6.Outflows-TTD'!E74),TRUE,FALSE)</f>
        <v>1</v>
      </c>
    </row>
    <row r="227" spans="1:6" ht="45">
      <c r="A227" s="161" t="s">
        <v>295</v>
      </c>
      <c r="B227" s="170" t="s">
        <v>238</v>
      </c>
      <c r="C227" s="161" t="s">
        <v>519</v>
      </c>
      <c r="D227" s="191" t="s">
        <v>684</v>
      </c>
      <c r="E227" s="165">
        <f t="shared" si="10"/>
        <v>214</v>
      </c>
      <c r="F227" s="168" t="b">
        <f>IF(('6.Outflows-TTD'!C75*'6.Outflows-TTD'!D75='6.Outflows-TTD'!E75),TRUE,FALSE)</f>
        <v>1</v>
      </c>
    </row>
    <row r="228" spans="1:6" ht="45">
      <c r="A228" s="161" t="s">
        <v>296</v>
      </c>
      <c r="B228" s="170" t="s">
        <v>238</v>
      </c>
      <c r="C228" s="161" t="s">
        <v>520</v>
      </c>
      <c r="D228" s="191" t="s">
        <v>685</v>
      </c>
      <c r="E228" s="165">
        <f t="shared" si="10"/>
        <v>215</v>
      </c>
      <c r="F228" s="168" t="b">
        <f>IF(('6.Outflows-TTD'!C76*'6.Outflows-TTD'!D76='6.Outflows-TTD'!E76),TRUE,FALSE)</f>
        <v>1</v>
      </c>
    </row>
    <row r="229" spans="1:6">
      <c r="A229" s="161" t="s">
        <v>297</v>
      </c>
      <c r="B229" s="170" t="s">
        <v>238</v>
      </c>
      <c r="C229" s="161" t="s">
        <v>521</v>
      </c>
      <c r="D229" s="191" t="s">
        <v>686</v>
      </c>
      <c r="E229" s="165">
        <f t="shared" si="10"/>
        <v>216</v>
      </c>
      <c r="F229" s="168" t="b">
        <f>IF('6.Outflows-TTD'!E77=SUM('6.Outflows-TTD'!E70:E76),TRUE,FALSE)</f>
        <v>1</v>
      </c>
    </row>
    <row r="230" spans="1:6" ht="30">
      <c r="A230" s="161" t="s">
        <v>1579</v>
      </c>
      <c r="B230" s="170" t="s">
        <v>238</v>
      </c>
      <c r="C230" s="161" t="s">
        <v>522</v>
      </c>
      <c r="D230" s="191" t="s">
        <v>687</v>
      </c>
      <c r="E230" s="165">
        <f t="shared" si="10"/>
        <v>217</v>
      </c>
      <c r="F230" s="168" t="b">
        <f>IF(('6.Outflows-TTD'!C79*'6.Outflows-TTD'!D79='6.Outflows-TTD'!E79),TRUE,FALSE)</f>
        <v>1</v>
      </c>
    </row>
    <row r="231" spans="1:6" ht="30">
      <c r="A231" s="161" t="s">
        <v>174</v>
      </c>
      <c r="B231" s="170" t="s">
        <v>238</v>
      </c>
      <c r="C231" s="161" t="s">
        <v>523</v>
      </c>
      <c r="D231" s="191" t="s">
        <v>688</v>
      </c>
      <c r="E231" s="165">
        <f t="shared" si="10"/>
        <v>218</v>
      </c>
      <c r="F231" s="168" t="b">
        <f>IF(('6.Outflows-TTD'!C81*'6.Outflows-TTD'!D81='6.Outflows-TTD'!E81),TRUE,FALSE)</f>
        <v>1</v>
      </c>
    </row>
    <row r="232" spans="1:6" ht="30">
      <c r="A232" s="161" t="s">
        <v>86</v>
      </c>
      <c r="B232" s="170" t="s">
        <v>238</v>
      </c>
      <c r="C232" s="161" t="s">
        <v>524</v>
      </c>
      <c r="D232" s="191" t="s">
        <v>689</v>
      </c>
      <c r="E232" s="165">
        <f t="shared" si="10"/>
        <v>219</v>
      </c>
      <c r="F232" s="168" t="b">
        <f>IF(('6.Outflows-TTD'!C83*'6.Outflows-TTD'!D83='6.Outflows-TTD'!E83),TRUE,FALSE)</f>
        <v>1</v>
      </c>
    </row>
    <row r="233" spans="1:6" ht="30">
      <c r="A233" s="161" t="s">
        <v>87</v>
      </c>
      <c r="B233" s="170" t="s">
        <v>238</v>
      </c>
      <c r="C233" s="161" t="s">
        <v>525</v>
      </c>
      <c r="D233" s="191" t="s">
        <v>690</v>
      </c>
      <c r="E233" s="165">
        <f t="shared" si="10"/>
        <v>220</v>
      </c>
      <c r="F233" s="168" t="b">
        <f>IF(('6.Outflows-TTD'!C84*'6.Outflows-TTD'!D84='6.Outflows-TTD'!E84),TRUE,FALSE)</f>
        <v>1</v>
      </c>
    </row>
    <row r="234" spans="1:6" ht="30">
      <c r="A234" s="161" t="s">
        <v>298</v>
      </c>
      <c r="B234" s="170" t="s">
        <v>238</v>
      </c>
      <c r="C234" s="161" t="s">
        <v>526</v>
      </c>
      <c r="D234" s="191" t="s">
        <v>691</v>
      </c>
      <c r="E234" s="165">
        <f t="shared" si="10"/>
        <v>221</v>
      </c>
      <c r="F234" s="168" t="b">
        <f>IF(('6.Outflows-TTD'!C86*'6.Outflows-TTD'!D86='6.Outflows-TTD'!E86),TRUE,FALSE)</f>
        <v>1</v>
      </c>
    </row>
    <row r="235" spans="1:6" ht="30">
      <c r="A235" s="161" t="s">
        <v>299</v>
      </c>
      <c r="B235" s="170" t="s">
        <v>238</v>
      </c>
      <c r="C235" s="161" t="s">
        <v>527</v>
      </c>
      <c r="D235" s="191" t="s">
        <v>692</v>
      </c>
      <c r="E235" s="165">
        <f t="shared" si="10"/>
        <v>222</v>
      </c>
      <c r="F235" s="168" t="b">
        <f>IF(('6.Outflows-TTD'!C87*'6.Outflows-TTD'!D87='6.Outflows-TTD'!E87),TRUE,FALSE)</f>
        <v>1</v>
      </c>
    </row>
    <row r="236" spans="1:6" ht="30">
      <c r="A236" s="161" t="s">
        <v>300</v>
      </c>
      <c r="B236" s="170" t="s">
        <v>238</v>
      </c>
      <c r="C236" s="161" t="s">
        <v>528</v>
      </c>
      <c r="D236" s="191" t="s">
        <v>693</v>
      </c>
      <c r="E236" s="165">
        <f t="shared" si="10"/>
        <v>223</v>
      </c>
      <c r="F236" s="168" t="b">
        <f>IF(('6.Outflows-TTD'!C88*'6.Outflows-TTD'!D88='6.Outflows-TTD'!E88),TRUE,FALSE)</f>
        <v>1</v>
      </c>
    </row>
    <row r="237" spans="1:6" ht="30">
      <c r="A237" s="161" t="s">
        <v>90</v>
      </c>
      <c r="B237" s="170" t="s">
        <v>238</v>
      </c>
      <c r="C237" s="161" t="s">
        <v>529</v>
      </c>
      <c r="D237" s="191" t="s">
        <v>694</v>
      </c>
      <c r="E237" s="165">
        <f t="shared" si="10"/>
        <v>224</v>
      </c>
      <c r="F237" s="168" t="b">
        <f>IF(('6.Outflows-TTD'!C89*'6.Outflows-TTD'!D89='6.Outflows-TTD'!E89),TRUE,FALSE)</f>
        <v>1</v>
      </c>
    </row>
    <row r="238" spans="1:6" ht="30">
      <c r="A238" s="161" t="s">
        <v>91</v>
      </c>
      <c r="B238" s="170" t="s">
        <v>238</v>
      </c>
      <c r="C238" s="161" t="s">
        <v>530</v>
      </c>
      <c r="D238" s="191" t="s">
        <v>695</v>
      </c>
      <c r="E238" s="165">
        <f t="shared" si="10"/>
        <v>225</v>
      </c>
      <c r="F238" s="168" t="b">
        <f>IF(('6.Outflows-TTD'!C90*'6.Outflows-TTD'!D90='6.Outflows-TTD'!E90),TRUE,FALSE)</f>
        <v>1</v>
      </c>
    </row>
    <row r="239" spans="1:6">
      <c r="A239" s="161" t="s">
        <v>92</v>
      </c>
      <c r="B239" s="170" t="s">
        <v>238</v>
      </c>
      <c r="C239" s="161" t="s">
        <v>531</v>
      </c>
      <c r="D239" s="191" t="s">
        <v>696</v>
      </c>
      <c r="E239" s="165">
        <f t="shared" si="10"/>
        <v>226</v>
      </c>
      <c r="F239" s="168" t="b">
        <f>IF('6.Outflows-TTD'!E91=SUM('6.Outflows-TTD'!E83:E90),TRUE,FALSE)</f>
        <v>1</v>
      </c>
    </row>
    <row r="240" spans="1:6">
      <c r="A240" s="161" t="s">
        <v>301</v>
      </c>
      <c r="B240" s="170" t="s">
        <v>238</v>
      </c>
      <c r="C240" s="161" t="s">
        <v>532</v>
      </c>
      <c r="D240" s="191" t="s">
        <v>697</v>
      </c>
      <c r="E240" s="165">
        <f t="shared" si="10"/>
        <v>227</v>
      </c>
      <c r="F240" s="168" t="b">
        <f>IF(('6.Outflows-TTD'!C93*'6.Outflows-TTD'!D93='6.Outflows-TTD'!E93),TRUE,FALSE)</f>
        <v>1</v>
      </c>
    </row>
    <row r="241" spans="1:6" ht="60">
      <c r="A241" s="161" t="s">
        <v>302</v>
      </c>
      <c r="B241" s="170" t="s">
        <v>238</v>
      </c>
      <c r="C241" s="161" t="s">
        <v>533</v>
      </c>
      <c r="D241" s="191" t="s">
        <v>698</v>
      </c>
      <c r="E241" s="165">
        <f t="shared" si="10"/>
        <v>228</v>
      </c>
      <c r="F241" s="168" t="b">
        <f>IF(('6.Outflows-TTD'!E94='6.Outflows-TTD'!E24+'6.Outflows-TTD'!E57+'6.Outflows-TTD'!E68+'6.Outflows-TTD'!E77+'6.Outflows-TTD'!E79+'6.Outflows-TTD'!E81+'6.Outflows-TTD'!E91+'6.Outflows-TTD'!E93),TRUE,FALSE)</f>
        <v>1</v>
      </c>
    </row>
    <row r="242" spans="1:6" ht="18.75">
      <c r="A242" s="158" t="s">
        <v>575</v>
      </c>
      <c r="B242" s="159"/>
      <c r="C242" s="159"/>
      <c r="D242" s="190"/>
      <c r="E242" s="159"/>
      <c r="F242" s="160"/>
    </row>
    <row r="243" spans="1:6">
      <c r="A243" s="161" t="s">
        <v>305</v>
      </c>
      <c r="B243" s="162" t="s">
        <v>238</v>
      </c>
      <c r="C243" s="161" t="s">
        <v>534</v>
      </c>
      <c r="D243" s="191" t="s">
        <v>699</v>
      </c>
      <c r="E243" s="165">
        <f>E241+1</f>
        <v>229</v>
      </c>
      <c r="F243" s="168" t="b">
        <f>IF(('7.Inflows-TTD'!C10*'7.Inflows-TTD'!D10='7.Inflows-TTD'!E10),TRUE,FALSE)</f>
        <v>1</v>
      </c>
    </row>
    <row r="244" spans="1:6">
      <c r="A244" s="161" t="s">
        <v>306</v>
      </c>
      <c r="B244" s="162" t="s">
        <v>238</v>
      </c>
      <c r="C244" s="161" t="s">
        <v>535</v>
      </c>
      <c r="D244" s="191" t="s">
        <v>700</v>
      </c>
      <c r="E244" s="165">
        <f>E243+1</f>
        <v>230</v>
      </c>
      <c r="F244" s="168" t="b">
        <f>IF(('7.Inflows-TTD'!C11*'7.Inflows-TTD'!D11='7.Inflows-TTD'!E11),TRUE,FALSE)</f>
        <v>1</v>
      </c>
    </row>
    <row r="245" spans="1:6">
      <c r="A245" s="161" t="s">
        <v>307</v>
      </c>
      <c r="B245" s="162" t="s">
        <v>238</v>
      </c>
      <c r="C245" s="161" t="s">
        <v>536</v>
      </c>
      <c r="D245" s="191" t="s">
        <v>701</v>
      </c>
      <c r="E245" s="165">
        <f t="shared" ref="E245:E262" si="11">E244+1</f>
        <v>231</v>
      </c>
      <c r="F245" s="168" t="b">
        <f>IF(('7.Inflows-TTD'!C12*'7.Inflows-TTD'!D12='7.Inflows-TTD'!E12),TRUE,FALSE)</f>
        <v>1</v>
      </c>
    </row>
    <row r="246" spans="1:6" ht="30">
      <c r="A246" s="161" t="s">
        <v>308</v>
      </c>
      <c r="B246" s="162" t="s">
        <v>238</v>
      </c>
      <c r="C246" s="161" t="s">
        <v>537</v>
      </c>
      <c r="D246" s="191" t="s">
        <v>702</v>
      </c>
      <c r="E246" s="165">
        <f t="shared" si="11"/>
        <v>232</v>
      </c>
      <c r="F246" s="168" t="b">
        <f>IF(('7.Inflows-TTD'!C13*'7.Inflows-TTD'!D13='7.Inflows-TTD'!E13),TRUE,FALSE)</f>
        <v>1</v>
      </c>
    </row>
    <row r="247" spans="1:6">
      <c r="A247" s="161" t="s">
        <v>309</v>
      </c>
      <c r="B247" s="162" t="s">
        <v>238</v>
      </c>
      <c r="C247" s="161" t="s">
        <v>538</v>
      </c>
      <c r="D247" s="191" t="s">
        <v>703</v>
      </c>
      <c r="E247" s="165">
        <f t="shared" si="11"/>
        <v>233</v>
      </c>
      <c r="F247" s="168" t="b">
        <f>IF(('7.Inflows-TTD'!C14*'7.Inflows-TTD'!D14='7.Inflows-TTD'!E14),TRUE,FALSE)</f>
        <v>1</v>
      </c>
    </row>
    <row r="248" spans="1:6" ht="30">
      <c r="A248" s="161" t="s">
        <v>310</v>
      </c>
      <c r="B248" s="162" t="s">
        <v>238</v>
      </c>
      <c r="C248" s="161" t="s">
        <v>539</v>
      </c>
      <c r="D248" s="191" t="s">
        <v>704</v>
      </c>
      <c r="E248" s="165">
        <f t="shared" si="11"/>
        <v>234</v>
      </c>
      <c r="F248" s="168" t="b">
        <f>IF(('7.Inflows-TTD'!C15*'7.Inflows-TTD'!D15='7.Inflows-TTD'!E15),TRUE,FALSE)</f>
        <v>1</v>
      </c>
    </row>
    <row r="249" spans="1:6">
      <c r="A249" s="161" t="s">
        <v>104</v>
      </c>
      <c r="B249" s="162" t="s">
        <v>238</v>
      </c>
      <c r="C249" s="161" t="s">
        <v>540</v>
      </c>
      <c r="D249" s="191" t="s">
        <v>705</v>
      </c>
      <c r="E249" s="165">
        <f t="shared" si="11"/>
        <v>235</v>
      </c>
      <c r="F249" s="168" t="b">
        <f>IF('7.Inflows-TTD'!E16=SUM('7.Inflows-TTD'!E10:E15),TRUE,FALSE)</f>
        <v>1</v>
      </c>
    </row>
    <row r="250" spans="1:6" ht="45">
      <c r="A250" s="161" t="s">
        <v>1580</v>
      </c>
      <c r="B250" s="162" t="s">
        <v>238</v>
      </c>
      <c r="C250" s="161" t="s">
        <v>541</v>
      </c>
      <c r="D250" s="191" t="s">
        <v>706</v>
      </c>
      <c r="E250" s="165">
        <f t="shared" si="11"/>
        <v>236</v>
      </c>
      <c r="F250" s="168" t="b">
        <f>IF(('7.Inflows-TTD'!C18*'7.Inflows-TTD'!D18='7.Inflows-TTD'!E18),TRUE,FALSE)</f>
        <v>1</v>
      </c>
    </row>
    <row r="251" spans="1:6">
      <c r="A251" s="161" t="s">
        <v>225</v>
      </c>
      <c r="B251" s="162" t="s">
        <v>238</v>
      </c>
      <c r="C251" s="161" t="s">
        <v>542</v>
      </c>
      <c r="D251" s="191" t="s">
        <v>707</v>
      </c>
      <c r="E251" s="165">
        <f t="shared" si="11"/>
        <v>237</v>
      </c>
      <c r="F251" s="168" t="b">
        <f>IF(('7.Inflows-TTD'!E19='7.Inflows-TTD'!E18),TRUE,FALSE)</f>
        <v>1</v>
      </c>
    </row>
    <row r="252" spans="1:6">
      <c r="A252" s="161" t="s">
        <v>109</v>
      </c>
      <c r="B252" s="162" t="s">
        <v>238</v>
      </c>
      <c r="C252" s="161" t="s">
        <v>543</v>
      </c>
      <c r="D252" s="191" t="s">
        <v>708</v>
      </c>
      <c r="E252" s="165">
        <f t="shared" si="11"/>
        <v>238</v>
      </c>
      <c r="F252" s="168" t="b">
        <f>IF(('7.Inflows-TTD'!C21*'7.Inflows-TTD'!D21='7.Inflows-TTD'!E21),TRUE,FALSE)</f>
        <v>1</v>
      </c>
    </row>
    <row r="253" spans="1:6" ht="30">
      <c r="A253" s="161" t="s">
        <v>111</v>
      </c>
      <c r="B253" s="162" t="s">
        <v>238</v>
      </c>
      <c r="C253" s="161" t="s">
        <v>544</v>
      </c>
      <c r="D253" s="191" t="s">
        <v>709</v>
      </c>
      <c r="E253" s="165">
        <f t="shared" si="11"/>
        <v>239</v>
      </c>
      <c r="F253" s="168" t="b">
        <f>IF(('7.Inflows-TTD'!C22*'7.Inflows-TTD'!D22='7.Inflows-TTD'!E22),TRUE,FALSE)</f>
        <v>1</v>
      </c>
    </row>
    <row r="254" spans="1:6" ht="30">
      <c r="A254" s="161" t="s">
        <v>110</v>
      </c>
      <c r="B254" s="162" t="s">
        <v>238</v>
      </c>
      <c r="C254" s="161" t="s">
        <v>545</v>
      </c>
      <c r="D254" s="191" t="s">
        <v>710</v>
      </c>
      <c r="E254" s="165">
        <f t="shared" si="11"/>
        <v>240</v>
      </c>
      <c r="F254" s="168" t="b">
        <f>IF(('7.Inflows-TTD'!C23*'7.Inflows-TTD'!D23='7.Inflows-TTD'!E23),TRUE,FALSE)</f>
        <v>1</v>
      </c>
    </row>
    <row r="255" spans="1:6">
      <c r="A255" s="161" t="s">
        <v>157</v>
      </c>
      <c r="B255" s="162" t="s">
        <v>238</v>
      </c>
      <c r="C255" s="161" t="s">
        <v>546</v>
      </c>
      <c r="D255" s="191" t="s">
        <v>711</v>
      </c>
      <c r="E255" s="165">
        <f t="shared" si="11"/>
        <v>241</v>
      </c>
      <c r="F255" s="168" t="b">
        <f>IF(('7.Inflows-TTD'!C24*'7.Inflows-TTD'!D24='7.Inflows-TTD'!E24),TRUE,FALSE)</f>
        <v>1</v>
      </c>
    </row>
    <row r="256" spans="1:6" ht="30">
      <c r="A256" s="161" t="s">
        <v>112</v>
      </c>
      <c r="B256" s="162" t="s">
        <v>238</v>
      </c>
      <c r="C256" s="161" t="s">
        <v>547</v>
      </c>
      <c r="D256" s="191" t="s">
        <v>712</v>
      </c>
      <c r="E256" s="165">
        <f t="shared" si="11"/>
        <v>242</v>
      </c>
      <c r="F256" s="168" t="b">
        <f>IF(('7.Inflows-TTD'!C25*'7.Inflows-TTD'!D25='7.Inflows-TTD'!E25),TRUE,FALSE)</f>
        <v>1</v>
      </c>
    </row>
    <row r="257" spans="1:6" ht="30">
      <c r="A257" s="161" t="s">
        <v>113</v>
      </c>
      <c r="B257" s="162" t="s">
        <v>238</v>
      </c>
      <c r="C257" s="161" t="s">
        <v>548</v>
      </c>
      <c r="D257" s="191" t="s">
        <v>713</v>
      </c>
      <c r="E257" s="165">
        <f t="shared" si="11"/>
        <v>243</v>
      </c>
      <c r="F257" s="168" t="b">
        <f>IF(('7.Inflows-TTD'!C26*'7.Inflows-TTD'!D26='7.Inflows-TTD'!E26),TRUE,FALSE)</f>
        <v>1</v>
      </c>
    </row>
    <row r="258" spans="1:6">
      <c r="A258" s="161" t="s">
        <v>311</v>
      </c>
      <c r="B258" s="162" t="s">
        <v>238</v>
      </c>
      <c r="C258" s="161" t="s">
        <v>549</v>
      </c>
      <c r="D258" s="191" t="s">
        <v>714</v>
      </c>
      <c r="E258" s="165">
        <f t="shared" si="11"/>
        <v>244</v>
      </c>
      <c r="F258" s="168" t="b">
        <f>IF('7.Inflows-TTD'!E27=SUM('7.Inflows-TTD'!E21:E26),TRUE,FALSE)</f>
        <v>1</v>
      </c>
    </row>
    <row r="259" spans="1:6">
      <c r="A259" s="161" t="s">
        <v>117</v>
      </c>
      <c r="B259" s="162" t="s">
        <v>238</v>
      </c>
      <c r="C259" s="161" t="s">
        <v>550</v>
      </c>
      <c r="D259" s="191" t="s">
        <v>715</v>
      </c>
      <c r="E259" s="165">
        <f t="shared" si="11"/>
        <v>245</v>
      </c>
      <c r="F259" s="168" t="b">
        <f>IF(('7.Inflows-TTD'!C29*'7.Inflows-TTD'!D29='7.Inflows-TTD'!E29),TRUE,FALSE)</f>
        <v>1</v>
      </c>
    </row>
    <row r="260" spans="1:6">
      <c r="A260" s="161" t="s">
        <v>118</v>
      </c>
      <c r="B260" s="162" t="s">
        <v>238</v>
      </c>
      <c r="C260" s="161" t="s">
        <v>551</v>
      </c>
      <c r="D260" s="191" t="s">
        <v>716</v>
      </c>
      <c r="E260" s="165">
        <f t="shared" si="11"/>
        <v>246</v>
      </c>
      <c r="F260" s="168" t="b">
        <f>IF(('7.Inflows-TTD'!C30*'7.Inflows-TTD'!D30='7.Inflows-TTD'!E30),TRUE,FALSE)</f>
        <v>1</v>
      </c>
    </row>
    <row r="261" spans="1:6">
      <c r="A261" s="161" t="s">
        <v>116</v>
      </c>
      <c r="B261" s="162" t="s">
        <v>238</v>
      </c>
      <c r="C261" s="161" t="s">
        <v>552</v>
      </c>
      <c r="D261" s="191" t="s">
        <v>717</v>
      </c>
      <c r="E261" s="165">
        <f t="shared" si="11"/>
        <v>247</v>
      </c>
      <c r="F261" s="168" t="b">
        <f>IF('7.Inflows-TTD'!E31=SUM('7.Inflows-TTD'!E29:E30),TRUE,FALSE)</f>
        <v>1</v>
      </c>
    </row>
    <row r="262" spans="1:6" ht="30">
      <c r="A262" s="161" t="s">
        <v>312</v>
      </c>
      <c r="B262" s="162" t="s">
        <v>238</v>
      </c>
      <c r="C262" s="161" t="s">
        <v>553</v>
      </c>
      <c r="D262" s="191" t="s">
        <v>718</v>
      </c>
      <c r="E262" s="165">
        <f t="shared" si="11"/>
        <v>248</v>
      </c>
      <c r="F262" s="168" t="b">
        <f>IF(('7.Inflows-TTD'!E32='7.Inflows-TTD'!E16+'7.Inflows-TTD'!E19+'7.Inflows-TTD'!E27+'7.Inflows-TTD'!E31),TRUE,FALSE)</f>
        <v>1</v>
      </c>
    </row>
    <row r="263" spans="1:6" ht="18.75">
      <c r="A263" s="158" t="s">
        <v>574</v>
      </c>
      <c r="B263" s="159"/>
      <c r="C263" s="159"/>
      <c r="D263" s="193"/>
      <c r="E263" s="159"/>
      <c r="F263" s="160"/>
    </row>
    <row r="264" spans="1:6">
      <c r="A264" s="169" t="s">
        <v>121</v>
      </c>
      <c r="B264" s="162" t="s">
        <v>316</v>
      </c>
      <c r="C264" s="161" t="s">
        <v>554</v>
      </c>
      <c r="D264" s="191" t="s">
        <v>2134</v>
      </c>
      <c r="E264" s="165">
        <f>E262+1</f>
        <v>249</v>
      </c>
      <c r="F264" s="168" t="b">
        <f>IF(('8.LCR Calculation-TTD'!C8='5.HQLA-TTD'!E22),TRUE,FALSE)</f>
        <v>1</v>
      </c>
    </row>
    <row r="265" spans="1:6" ht="30">
      <c r="A265" s="169" t="s">
        <v>122</v>
      </c>
      <c r="B265" s="162" t="s">
        <v>238</v>
      </c>
      <c r="C265" s="161" t="s">
        <v>1669</v>
      </c>
      <c r="D265" s="191" t="s">
        <v>3355</v>
      </c>
      <c r="E265" s="165">
        <f>E264+1</f>
        <v>250</v>
      </c>
      <c r="F265" s="168" t="b">
        <f>IF(('8.LCR Calculation-TTD'!C9='8.LCR Calculation-TTD'!C10+'8.LCR Calculation-TTD'!C11),TRUE,FALSE)</f>
        <v>1</v>
      </c>
    </row>
    <row r="266" spans="1:6">
      <c r="A266" s="169" t="s">
        <v>123</v>
      </c>
      <c r="B266" s="162" t="s">
        <v>316</v>
      </c>
      <c r="C266" s="161" t="s">
        <v>555</v>
      </c>
      <c r="D266" s="191" t="s">
        <v>2135</v>
      </c>
      <c r="E266" s="165">
        <f t="shared" ref="E266:E286" si="12">E265+1</f>
        <v>251</v>
      </c>
      <c r="F266" s="168" t="b">
        <f>IF(('8.LCR Calculation-TTD'!C10='5.HQLA-TTD'!E30),TRUE,FALSE)</f>
        <v>1</v>
      </c>
    </row>
    <row r="267" spans="1:6">
      <c r="A267" s="169" t="s">
        <v>124</v>
      </c>
      <c r="B267" s="162" t="s">
        <v>316</v>
      </c>
      <c r="C267" s="161" t="s">
        <v>556</v>
      </c>
      <c r="D267" s="191" t="s">
        <v>2136</v>
      </c>
      <c r="E267" s="165">
        <f t="shared" si="12"/>
        <v>252</v>
      </c>
      <c r="F267" s="168" t="b">
        <f>IF(('8.LCR Calculation-TTD'!C11='5.HQLA-TTD'!E34),TRUE,FALSE)</f>
        <v>1</v>
      </c>
    </row>
    <row r="268" spans="1:6">
      <c r="A268" s="169" t="s">
        <v>31</v>
      </c>
      <c r="B268" s="162" t="s">
        <v>316</v>
      </c>
      <c r="C268" s="161" t="s">
        <v>557</v>
      </c>
      <c r="D268" s="191" t="s">
        <v>2137</v>
      </c>
      <c r="E268" s="165">
        <f t="shared" si="12"/>
        <v>253</v>
      </c>
      <c r="F268" s="168" t="b">
        <f>IF(('8.LCR Calculation-TTD'!C12='5.HQLA-TTD'!E36),TRUE,FALSE)</f>
        <v>1</v>
      </c>
    </row>
    <row r="269" spans="1:6">
      <c r="A269" s="169" t="s">
        <v>30</v>
      </c>
      <c r="B269" s="162" t="s">
        <v>316</v>
      </c>
      <c r="C269" s="161" t="s">
        <v>558</v>
      </c>
      <c r="D269" s="191" t="s">
        <v>2138</v>
      </c>
      <c r="E269" s="165">
        <f t="shared" si="12"/>
        <v>254</v>
      </c>
      <c r="F269" s="168" t="b">
        <f>IF(('8.LCR Calculation-TTD'!C13='5.HQLA-TTD'!E37),TRUE,FALSE)</f>
        <v>1</v>
      </c>
    </row>
    <row r="270" spans="1:6" ht="45">
      <c r="A270" s="169" t="s">
        <v>125</v>
      </c>
      <c r="B270" s="162" t="s">
        <v>238</v>
      </c>
      <c r="C270" s="161" t="s">
        <v>559</v>
      </c>
      <c r="D270" s="191" t="s">
        <v>719</v>
      </c>
      <c r="E270" s="165">
        <f t="shared" si="12"/>
        <v>255</v>
      </c>
      <c r="F270" s="168" t="b">
        <f>IF(('8.LCR Calculation-TTD'!C14='8.LCR Calculation-TTD'!C8+'8.LCR Calculation-TTD'!C9-'8.LCR Calculation-TTD'!C12-'8.LCR Calculation-TTD'!C13),TRUE,FALSE)</f>
        <v>1</v>
      </c>
    </row>
    <row r="271" spans="1:6">
      <c r="A271" s="169" t="s">
        <v>126</v>
      </c>
      <c r="B271" s="162" t="s">
        <v>316</v>
      </c>
      <c r="C271" s="161" t="s">
        <v>560</v>
      </c>
      <c r="D271" s="191" t="s">
        <v>1465</v>
      </c>
      <c r="E271" s="165">
        <f t="shared" si="12"/>
        <v>256</v>
      </c>
      <c r="F271" s="168" t="b">
        <f>IF(('8.LCR Calculation-TTD'!C16='6.Outflows-TTD'!E24),TRUE,FALSE)</f>
        <v>1</v>
      </c>
    </row>
    <row r="272" spans="1:6">
      <c r="A272" s="169" t="s">
        <v>127</v>
      </c>
      <c r="B272" s="162" t="s">
        <v>316</v>
      </c>
      <c r="C272" s="161" t="s">
        <v>561</v>
      </c>
      <c r="D272" s="191" t="s">
        <v>1466</v>
      </c>
      <c r="E272" s="165">
        <f t="shared" si="12"/>
        <v>257</v>
      </c>
      <c r="F272" s="168" t="b">
        <f>IF(('8.LCR Calculation-TTD'!C17='6.Outflows-TTD'!E57),TRUE,FALSE)</f>
        <v>1</v>
      </c>
    </row>
    <row r="273" spans="1:6">
      <c r="A273" s="169" t="s">
        <v>128</v>
      </c>
      <c r="B273" s="162" t="s">
        <v>316</v>
      </c>
      <c r="C273" s="161" t="s">
        <v>562</v>
      </c>
      <c r="D273" s="191" t="s">
        <v>1467</v>
      </c>
      <c r="E273" s="165">
        <f t="shared" si="12"/>
        <v>258</v>
      </c>
      <c r="F273" s="168" t="b">
        <f>IF(('8.LCR Calculation-TTD'!C18='6.Outflows-TTD'!E68),TRUE,FALSE)</f>
        <v>1</v>
      </c>
    </row>
    <row r="274" spans="1:6">
      <c r="A274" s="169" t="s">
        <v>228</v>
      </c>
      <c r="B274" s="162" t="s">
        <v>316</v>
      </c>
      <c r="C274" s="161" t="s">
        <v>563</v>
      </c>
      <c r="D274" s="191" t="s">
        <v>1468</v>
      </c>
      <c r="E274" s="165">
        <f t="shared" si="12"/>
        <v>259</v>
      </c>
      <c r="F274" s="168" t="b">
        <f>IF(('8.LCR Calculation-TTD'!C19='6.Outflows-TTD'!E77),TRUE,FALSE)</f>
        <v>1</v>
      </c>
    </row>
    <row r="275" spans="1:6">
      <c r="A275" s="169" t="s">
        <v>229</v>
      </c>
      <c r="B275" s="162" t="s">
        <v>316</v>
      </c>
      <c r="C275" s="161" t="s">
        <v>564</v>
      </c>
      <c r="D275" s="191" t="s">
        <v>1469</v>
      </c>
      <c r="E275" s="165">
        <f t="shared" si="12"/>
        <v>260</v>
      </c>
      <c r="F275" s="168" t="b">
        <f>IF(('8.LCR Calculation-TTD'!C20='6.Outflows-TTD'!E79),TRUE,FALSE)</f>
        <v>1</v>
      </c>
    </row>
    <row r="276" spans="1:6">
      <c r="A276" s="169" t="s">
        <v>145</v>
      </c>
      <c r="B276" s="162" t="s">
        <v>316</v>
      </c>
      <c r="C276" s="161" t="s">
        <v>565</v>
      </c>
      <c r="D276" s="191" t="s">
        <v>1470</v>
      </c>
      <c r="E276" s="165">
        <f t="shared" si="12"/>
        <v>261</v>
      </c>
      <c r="F276" s="168" t="b">
        <f>IF(('8.LCR Calculation-TTD'!C21='6.Outflows-TTD'!E81),TRUE,FALSE)</f>
        <v>1</v>
      </c>
    </row>
    <row r="277" spans="1:6">
      <c r="A277" s="169" t="s">
        <v>92</v>
      </c>
      <c r="B277" s="162" t="s">
        <v>316</v>
      </c>
      <c r="C277" s="161" t="s">
        <v>566</v>
      </c>
      <c r="D277" s="191" t="s">
        <v>1471</v>
      </c>
      <c r="E277" s="165">
        <f t="shared" si="12"/>
        <v>262</v>
      </c>
      <c r="F277" s="168" t="b">
        <f>IF(('8.LCR Calculation-TTD'!C22='6.Outflows-TTD'!E91),TRUE,FALSE)</f>
        <v>1</v>
      </c>
    </row>
    <row r="278" spans="1:6">
      <c r="A278" s="169" t="s">
        <v>93</v>
      </c>
      <c r="B278" s="162" t="s">
        <v>316</v>
      </c>
      <c r="C278" s="161" t="s">
        <v>567</v>
      </c>
      <c r="D278" s="191" t="s">
        <v>1472</v>
      </c>
      <c r="E278" s="165">
        <f t="shared" si="12"/>
        <v>263</v>
      </c>
      <c r="F278" s="168" t="b">
        <f>IF(('8.LCR Calculation-TTD'!C23='6.Outflows-TTD'!E93),TRUE,FALSE)</f>
        <v>1</v>
      </c>
    </row>
    <row r="279" spans="1:6" ht="30">
      <c r="A279" s="169" t="s">
        <v>302</v>
      </c>
      <c r="B279" s="162" t="s">
        <v>238</v>
      </c>
      <c r="C279" s="161" t="s">
        <v>568</v>
      </c>
      <c r="D279" s="192" t="s">
        <v>1670</v>
      </c>
      <c r="E279" s="165">
        <f t="shared" si="12"/>
        <v>264</v>
      </c>
      <c r="F279" s="168" t="b">
        <f>IF('8.LCR Calculation-TTD'!C24=SUM('8.LCR Calculation-TTD'!C16:C23),TRUE,FALSE)</f>
        <v>1</v>
      </c>
    </row>
    <row r="280" spans="1:6">
      <c r="A280" s="169" t="s">
        <v>129</v>
      </c>
      <c r="B280" s="162" t="s">
        <v>316</v>
      </c>
      <c r="C280" s="161" t="s">
        <v>569</v>
      </c>
      <c r="D280" s="191" t="s">
        <v>1473</v>
      </c>
      <c r="E280" s="165">
        <f t="shared" si="12"/>
        <v>265</v>
      </c>
      <c r="F280" s="168" t="b">
        <f>IF(('8.LCR Calculation-TTD'!C26='7.Inflows-TTD'!E16),TRUE,FALSE)</f>
        <v>1</v>
      </c>
    </row>
    <row r="281" spans="1:6">
      <c r="A281" s="169" t="s">
        <v>230</v>
      </c>
      <c r="B281" s="162" t="s">
        <v>316</v>
      </c>
      <c r="C281" s="161" t="s">
        <v>570</v>
      </c>
      <c r="D281" s="191" t="s">
        <v>1474</v>
      </c>
      <c r="E281" s="165">
        <f t="shared" si="12"/>
        <v>266</v>
      </c>
      <c r="F281" s="168" t="b">
        <f>IF(('8.LCR Calculation-TTD'!C27='7.Inflows-TTD'!E19),TRUE,FALSE)</f>
        <v>1</v>
      </c>
    </row>
    <row r="282" spans="1:6">
      <c r="A282" s="169" t="s">
        <v>130</v>
      </c>
      <c r="B282" s="162" t="s">
        <v>316</v>
      </c>
      <c r="C282" s="161" t="s">
        <v>571</v>
      </c>
      <c r="D282" s="191" t="s">
        <v>1475</v>
      </c>
      <c r="E282" s="165">
        <f t="shared" si="12"/>
        <v>267</v>
      </c>
      <c r="F282" s="168" t="b">
        <f>IF(('8.LCR Calculation-TTD'!C28='7.Inflows-TTD'!E27),TRUE,FALSE)</f>
        <v>1</v>
      </c>
    </row>
    <row r="283" spans="1:6">
      <c r="A283" s="169" t="s">
        <v>12</v>
      </c>
      <c r="B283" s="162" t="s">
        <v>316</v>
      </c>
      <c r="C283" s="161" t="s">
        <v>572</v>
      </c>
      <c r="D283" s="191" t="s">
        <v>1476</v>
      </c>
      <c r="E283" s="165">
        <f t="shared" si="12"/>
        <v>268</v>
      </c>
      <c r="F283" s="168" t="b">
        <f>IF(('8.LCR Calculation-TTD'!C29='7.Inflows-TTD'!E31),TRUE,FALSE)</f>
        <v>1</v>
      </c>
    </row>
    <row r="284" spans="1:6" ht="30">
      <c r="A284" s="169" t="s">
        <v>312</v>
      </c>
      <c r="B284" s="162" t="s">
        <v>238</v>
      </c>
      <c r="C284" s="161" t="s">
        <v>1648</v>
      </c>
      <c r="D284" s="191" t="s">
        <v>720</v>
      </c>
      <c r="E284" s="165">
        <f t="shared" si="12"/>
        <v>269</v>
      </c>
      <c r="F284" s="168" t="b">
        <f>IF('8.LCR Calculation-TTD'!C30=SUM('8.LCR Calculation-TTD'!C26:C29),TRUE,FALSE)</f>
        <v>1</v>
      </c>
    </row>
    <row r="285" spans="1:6" ht="45">
      <c r="A285" s="169" t="s">
        <v>314</v>
      </c>
      <c r="B285" s="162" t="s">
        <v>238</v>
      </c>
      <c r="C285" s="161" t="s">
        <v>2002</v>
      </c>
      <c r="D285" s="191" t="s">
        <v>1671</v>
      </c>
      <c r="E285" s="165">
        <f t="shared" si="12"/>
        <v>270</v>
      </c>
      <c r="F285" s="168" t="b">
        <f>IF('8.LCR Calculation-TTD'!C31='8.LCR Calculation-TTD'!C24-MIN('8.LCR Calculation-TTD'!C30,0.75*'8.LCR Calculation-TTD'!C24),TRUE,FALSE)</f>
        <v>1</v>
      </c>
    </row>
    <row r="286" spans="1:6" ht="30">
      <c r="A286" s="169" t="s">
        <v>315</v>
      </c>
      <c r="B286" s="162" t="s">
        <v>238</v>
      </c>
      <c r="C286" s="161" t="s">
        <v>573</v>
      </c>
      <c r="D286" s="191" t="s">
        <v>2003</v>
      </c>
      <c r="E286" s="165">
        <f t="shared" si="12"/>
        <v>271</v>
      </c>
      <c r="F286" s="168" t="b">
        <f>IF('8.LCR Calculation-TTD'!C33=IFERROR('8.LCR Calculation-TTD'!C14/'8.LCR Calculation-TTD'!C31,0),TRUE,FALSE)</f>
        <v>1</v>
      </c>
    </row>
    <row r="287" spans="1:6" ht="18.75">
      <c r="A287" s="158" t="s">
        <v>577</v>
      </c>
      <c r="B287" s="159"/>
      <c r="C287" s="159"/>
      <c r="D287" s="159"/>
      <c r="E287" s="159"/>
      <c r="F287" s="160"/>
    </row>
    <row r="288" spans="1:6" ht="30">
      <c r="A288" s="186" t="s">
        <v>159</v>
      </c>
      <c r="B288" s="170" t="s">
        <v>238</v>
      </c>
      <c r="C288" s="161" t="s">
        <v>581</v>
      </c>
      <c r="D288" s="195" t="s">
        <v>594</v>
      </c>
      <c r="E288" s="163">
        <f>E286+1</f>
        <v>272</v>
      </c>
      <c r="F288" s="164" t="b">
        <f>IF((('9.HQLA-SC1'!E10*'9.HQLA-SC1'!F10)='9.HQLA-SC1'!G10),TRUE,FALSE)</f>
        <v>1</v>
      </c>
    </row>
    <row r="289" spans="1:6">
      <c r="A289" s="186" t="s">
        <v>3372</v>
      </c>
      <c r="B289" s="170" t="s">
        <v>238</v>
      </c>
      <c r="C289" s="161" t="s">
        <v>582</v>
      </c>
      <c r="D289" s="195" t="s">
        <v>595</v>
      </c>
      <c r="E289" s="163">
        <f>E288+1</f>
        <v>273</v>
      </c>
      <c r="F289" s="164" t="b">
        <f>IF((('9.HQLA-SC1'!E11*'9.HQLA-SC1'!F11)='9.HQLA-SC1'!G11),TRUE,FALSE)</f>
        <v>1</v>
      </c>
    </row>
    <row r="290" spans="1:6" ht="30">
      <c r="A290" s="186" t="s">
        <v>142</v>
      </c>
      <c r="B290" s="170" t="s">
        <v>238</v>
      </c>
      <c r="C290" s="161" t="s">
        <v>583</v>
      </c>
      <c r="D290" s="195" t="s">
        <v>596</v>
      </c>
      <c r="E290" s="163">
        <f t="shared" ref="E290:E332" si="13">E289+1</f>
        <v>274</v>
      </c>
      <c r="F290" s="164" t="b">
        <f>IF((('9.HQLA-SC1'!E12*'9.HQLA-SC1'!F12)='9.HQLA-SC1'!G12),TRUE,FALSE)</f>
        <v>1</v>
      </c>
    </row>
    <row r="291" spans="1:6" ht="30">
      <c r="A291" s="167" t="s">
        <v>143</v>
      </c>
      <c r="B291" s="170" t="s">
        <v>238</v>
      </c>
      <c r="C291" s="161" t="s">
        <v>584</v>
      </c>
      <c r="D291" s="195" t="s">
        <v>597</v>
      </c>
      <c r="E291" s="163">
        <f t="shared" si="13"/>
        <v>275</v>
      </c>
      <c r="F291" s="164" t="b">
        <f>IF((('9.HQLA-SC1'!E13*'9.HQLA-SC1'!F13)='9.HQLA-SC1'!G13),TRUE,FALSE)</f>
        <v>1</v>
      </c>
    </row>
    <row r="292" spans="1:6" ht="30">
      <c r="A292" s="167" t="s">
        <v>240</v>
      </c>
      <c r="B292" s="170" t="s">
        <v>238</v>
      </c>
      <c r="C292" s="161" t="s">
        <v>585</v>
      </c>
      <c r="D292" s="195" t="s">
        <v>598</v>
      </c>
      <c r="E292" s="163">
        <f t="shared" si="13"/>
        <v>276</v>
      </c>
      <c r="F292" s="164" t="b">
        <f>IF((('9.HQLA-SC1'!E15*'9.HQLA-SC1'!F15)='9.HQLA-SC1'!G15),TRUE,FALSE)</f>
        <v>1</v>
      </c>
    </row>
    <row r="293" spans="1:6" ht="30">
      <c r="A293" s="167" t="s">
        <v>241</v>
      </c>
      <c r="B293" s="170" t="s">
        <v>238</v>
      </c>
      <c r="C293" s="161" t="s">
        <v>586</v>
      </c>
      <c r="D293" s="195" t="s">
        <v>599</v>
      </c>
      <c r="E293" s="163">
        <f t="shared" si="13"/>
        <v>277</v>
      </c>
      <c r="F293" s="164" t="b">
        <f>IF((('9.HQLA-SC1'!E16*'9.HQLA-SC1'!F16)='9.HQLA-SC1'!G16),TRUE,FALSE)</f>
        <v>1</v>
      </c>
    </row>
    <row r="294" spans="1:6" ht="30">
      <c r="A294" s="167" t="s">
        <v>242</v>
      </c>
      <c r="B294" s="170" t="s">
        <v>238</v>
      </c>
      <c r="C294" s="161" t="s">
        <v>587</v>
      </c>
      <c r="D294" s="195" t="s">
        <v>600</v>
      </c>
      <c r="E294" s="163">
        <f t="shared" si="13"/>
        <v>278</v>
      </c>
      <c r="F294" s="164" t="b">
        <f>IF((('9.HQLA-SC1'!E17*'9.HQLA-SC1'!F17)='9.HQLA-SC1'!G17),TRUE,FALSE)</f>
        <v>1</v>
      </c>
    </row>
    <row r="295" spans="1:6" ht="30">
      <c r="A295" s="167" t="s">
        <v>243</v>
      </c>
      <c r="B295" s="170" t="s">
        <v>238</v>
      </c>
      <c r="C295" s="161" t="s">
        <v>1594</v>
      </c>
      <c r="D295" s="195" t="s">
        <v>601</v>
      </c>
      <c r="E295" s="163">
        <f t="shared" si="13"/>
        <v>279</v>
      </c>
      <c r="F295" s="164" t="b">
        <f>IF((('9.HQLA-SC1'!E18*'9.HQLA-SC1'!F18)='9.HQLA-SC1'!G18),TRUE,FALSE)</f>
        <v>1</v>
      </c>
    </row>
    <row r="296" spans="1:6" ht="45">
      <c r="A296" s="167" t="s">
        <v>244</v>
      </c>
      <c r="B296" s="170" t="s">
        <v>238</v>
      </c>
      <c r="C296" s="161" t="s">
        <v>588</v>
      </c>
      <c r="D296" s="195" t="s">
        <v>602</v>
      </c>
      <c r="E296" s="163">
        <f t="shared" si="13"/>
        <v>280</v>
      </c>
      <c r="F296" s="164" t="b">
        <f>IF((('9.HQLA-SC1'!E20*'9.HQLA-SC1'!F20)='9.HQLA-SC1'!G20),TRUE,FALSE)</f>
        <v>1</v>
      </c>
    </row>
    <row r="297" spans="1:6" ht="75">
      <c r="A297" s="187" t="s">
        <v>245</v>
      </c>
      <c r="B297" s="170" t="s">
        <v>238</v>
      </c>
      <c r="C297" s="161" t="s">
        <v>589</v>
      </c>
      <c r="D297" s="195" t="s">
        <v>603</v>
      </c>
      <c r="E297" s="163">
        <f t="shared" si="13"/>
        <v>281</v>
      </c>
      <c r="F297" s="164" t="b">
        <f>IF((('9.HQLA-SC1'!E21*'9.HQLA-SC1'!F21)='9.HQLA-SC1'!G21),TRUE,FALSE)</f>
        <v>1</v>
      </c>
    </row>
    <row r="298" spans="1:6" ht="30">
      <c r="A298" s="187" t="s">
        <v>1611</v>
      </c>
      <c r="B298" s="170" t="s">
        <v>238</v>
      </c>
      <c r="C298" s="161" t="s">
        <v>1601</v>
      </c>
      <c r="D298" s="191" t="s">
        <v>1672</v>
      </c>
      <c r="E298" s="163">
        <f t="shared" si="13"/>
        <v>282</v>
      </c>
      <c r="F298" s="164" t="b">
        <f>IF(('9.HQLA-SC1'!E22=SUM('9.HQLA-SC1'!E10:E13)+SUM('9.HQLA-SC1'!E15:E18)+SUM('9.HQLA-SC1'!E20:E21)),TRUE,FALSE)</f>
        <v>1</v>
      </c>
    </row>
    <row r="299" spans="1:6">
      <c r="A299" s="188" t="s">
        <v>246</v>
      </c>
      <c r="B299" s="170" t="s">
        <v>238</v>
      </c>
      <c r="C299" s="166" t="s">
        <v>1600</v>
      </c>
      <c r="D299" s="195" t="s">
        <v>604</v>
      </c>
      <c r="E299" s="163">
        <f t="shared" si="13"/>
        <v>283</v>
      </c>
      <c r="F299" s="164" t="b">
        <f>IF(('9.HQLA-SC1'!E25*'9.HQLA-SC1'!F25='9.HQLA-SC1'!G25),TRUE,FALSE)</f>
        <v>1</v>
      </c>
    </row>
    <row r="300" spans="1:6">
      <c r="A300" s="188" t="s">
        <v>247</v>
      </c>
      <c r="B300" s="170" t="s">
        <v>238</v>
      </c>
      <c r="C300" s="166" t="s">
        <v>1599</v>
      </c>
      <c r="D300" s="195" t="s">
        <v>605</v>
      </c>
      <c r="E300" s="163">
        <f t="shared" si="13"/>
        <v>284</v>
      </c>
      <c r="F300" s="164" t="b">
        <f>IF(('9.HQLA-SC1'!E26*'9.HQLA-SC1'!F26='9.HQLA-SC1'!G26),TRUE,FALSE)</f>
        <v>1</v>
      </c>
    </row>
    <row r="301" spans="1:6">
      <c r="A301" s="188" t="s">
        <v>248</v>
      </c>
      <c r="B301" s="170" t="s">
        <v>238</v>
      </c>
      <c r="C301" s="166" t="s">
        <v>1598</v>
      </c>
      <c r="D301" s="195" t="s">
        <v>606</v>
      </c>
      <c r="E301" s="163">
        <f t="shared" si="13"/>
        <v>285</v>
      </c>
      <c r="F301" s="164" t="b">
        <f>IF(('9.HQLA-SC1'!E27*'9.HQLA-SC1'!F27='9.HQLA-SC1'!G27),TRUE,FALSE)</f>
        <v>1</v>
      </c>
    </row>
    <row r="302" spans="1:6">
      <c r="A302" s="188" t="s">
        <v>249</v>
      </c>
      <c r="B302" s="170" t="s">
        <v>238</v>
      </c>
      <c r="C302" s="166" t="s">
        <v>1597</v>
      </c>
      <c r="D302" s="195" t="s">
        <v>607</v>
      </c>
      <c r="E302" s="163">
        <f t="shared" si="13"/>
        <v>286</v>
      </c>
      <c r="F302" s="164" t="b">
        <f>IF(('9.HQLA-SC1'!E28*'9.HQLA-SC1'!F28='9.HQLA-SC1'!G28),TRUE,FALSE)</f>
        <v>1</v>
      </c>
    </row>
    <row r="303" spans="1:6">
      <c r="A303" s="188" t="s">
        <v>27</v>
      </c>
      <c r="B303" s="170" t="s">
        <v>238</v>
      </c>
      <c r="C303" s="166" t="s">
        <v>1596</v>
      </c>
      <c r="D303" s="195" t="s">
        <v>608</v>
      </c>
      <c r="E303" s="163">
        <f t="shared" si="13"/>
        <v>287</v>
      </c>
      <c r="F303" s="164" t="b">
        <f>IF(('9.HQLA-SC1'!E29*'9.HQLA-SC1'!F29='9.HQLA-SC1'!G29),TRUE,FALSE)</f>
        <v>1</v>
      </c>
    </row>
    <row r="304" spans="1:6">
      <c r="A304" s="188" t="s">
        <v>1612</v>
      </c>
      <c r="B304" s="170" t="s">
        <v>238</v>
      </c>
      <c r="C304" s="161" t="s">
        <v>1673</v>
      </c>
      <c r="D304" s="191" t="s">
        <v>1603</v>
      </c>
      <c r="E304" s="163">
        <f t="shared" si="13"/>
        <v>288</v>
      </c>
      <c r="F304" s="164" t="b">
        <f>IF('9.HQLA-SC1'!E30=SUM('9.HQLA-SC1'!E25:E29),TRUE,FALSE)</f>
        <v>1</v>
      </c>
    </row>
    <row r="305" spans="1:6">
      <c r="A305" s="188" t="s">
        <v>28</v>
      </c>
      <c r="B305" s="170" t="s">
        <v>238</v>
      </c>
      <c r="C305" s="161" t="s">
        <v>1674</v>
      </c>
      <c r="D305" s="191" t="s">
        <v>609</v>
      </c>
      <c r="E305" s="163">
        <f t="shared" si="13"/>
        <v>289</v>
      </c>
      <c r="F305" s="164" t="b">
        <f>IF(('9.HQLA-SC1'!E32*'9.HQLA-SC1'!F32='9.HQLA-SC1'!G32),TRUE,FALSE)</f>
        <v>1</v>
      </c>
    </row>
    <row r="306" spans="1:6">
      <c r="A306" s="188" t="s">
        <v>8</v>
      </c>
      <c r="B306" s="170" t="s">
        <v>238</v>
      </c>
      <c r="C306" s="161" t="s">
        <v>1675</v>
      </c>
      <c r="D306" s="191" t="s">
        <v>610</v>
      </c>
      <c r="E306" s="163">
        <f t="shared" si="13"/>
        <v>290</v>
      </c>
      <c r="F306" s="164" t="b">
        <f>IF(('9.HQLA-SC1'!E33*'9.HQLA-SC1'!F33='9.HQLA-SC1'!G33),TRUE,FALSE)</f>
        <v>1</v>
      </c>
    </row>
    <row r="307" spans="1:6" ht="30">
      <c r="A307" s="187" t="s">
        <v>1609</v>
      </c>
      <c r="B307" s="170" t="s">
        <v>238</v>
      </c>
      <c r="C307" s="240" t="s">
        <v>1595</v>
      </c>
      <c r="D307" s="191" t="s">
        <v>1604</v>
      </c>
      <c r="E307" s="163">
        <f t="shared" si="13"/>
        <v>291</v>
      </c>
      <c r="F307" s="164" t="b">
        <f>IF(('9.HQLA-SC1'!G22=SUM('9.HQLA-SC1'!G10:G13)+SUM('9.HQLA-SC1'!G15:G18)+SUM('9.HQLA-SC1'!G20:G21)),TRUE,FALSE)</f>
        <v>1</v>
      </c>
    </row>
    <row r="308" spans="1:6">
      <c r="A308" s="188" t="s">
        <v>1607</v>
      </c>
      <c r="B308" s="170" t="s">
        <v>238</v>
      </c>
      <c r="C308" s="240" t="s">
        <v>1605</v>
      </c>
      <c r="D308" s="191" t="s">
        <v>592</v>
      </c>
      <c r="E308" s="163">
        <f t="shared" si="13"/>
        <v>292</v>
      </c>
      <c r="F308" s="164" t="b">
        <f>IF('9.HQLA-SC1'!G30=SUM('9.HQLA-SC1'!G25:G29),TRUE,FALSE)</f>
        <v>1</v>
      </c>
    </row>
    <row r="309" spans="1:6">
      <c r="A309" s="188" t="s">
        <v>1606</v>
      </c>
      <c r="B309" s="170" t="s">
        <v>238</v>
      </c>
      <c r="C309" s="166" t="s">
        <v>1602</v>
      </c>
      <c r="D309" s="195" t="s">
        <v>593</v>
      </c>
      <c r="E309" s="163">
        <f t="shared" si="13"/>
        <v>293</v>
      </c>
      <c r="F309" s="164" t="b">
        <f>IF('9.HQLA-SC1'!G34=SUM('9.HQLA-SC1'!G32:G33),TRUE,FALSE)</f>
        <v>1</v>
      </c>
    </row>
    <row r="310" spans="1:6" s="283" customFormat="1" ht="45">
      <c r="A310" s="286" t="s">
        <v>31</v>
      </c>
      <c r="B310" s="170" t="s">
        <v>238</v>
      </c>
      <c r="C310" s="161" t="s">
        <v>2040</v>
      </c>
      <c r="D310" s="192" t="s">
        <v>2036</v>
      </c>
      <c r="E310" s="165">
        <f t="shared" si="13"/>
        <v>294</v>
      </c>
      <c r="F310" s="197" t="b">
        <f>IF('9.HQLA-SC1'!G36=MAX('9.HQLA-SC1'!G34-15/85*('9.HQLA-SC1'!G22+'9.HQLA-SC1'!G30),'9.HQLA-SC1'!G34-15/60*'9.HQLA-SC1'!G22,0), TRUE, FALSE)</f>
        <v>1</v>
      </c>
    </row>
    <row r="311" spans="1:6" s="283" customFormat="1" ht="30">
      <c r="A311" s="286" t="s">
        <v>30</v>
      </c>
      <c r="B311" s="170" t="s">
        <v>238</v>
      </c>
      <c r="C311" s="161" t="s">
        <v>3364</v>
      </c>
      <c r="D311" s="192" t="s">
        <v>3365</v>
      </c>
      <c r="E311" s="165">
        <f t="shared" si="13"/>
        <v>295</v>
      </c>
      <c r="F311" s="197" t="b">
        <f>IF('9.HQLA-SC1'!G37=MAX(('9.HQLA-SC1'!G30+'9.HQLA-SC1'!G34-'9.HQLA-SC1'!G36)-2/3*'9.HQLA-SC1'!G22,0), TRUE, FALSE)</f>
        <v>1</v>
      </c>
    </row>
    <row r="312" spans="1:6" ht="30">
      <c r="A312" s="200" t="s">
        <v>811</v>
      </c>
      <c r="B312" s="170" t="s">
        <v>238</v>
      </c>
      <c r="C312" s="161" t="s">
        <v>1592</v>
      </c>
      <c r="D312" s="191" t="s">
        <v>810</v>
      </c>
      <c r="E312" s="163">
        <f t="shared" si="13"/>
        <v>296</v>
      </c>
      <c r="F312" s="197" t="b">
        <f>IF(('9.HQLA-SC1'!G38='9.HQLA-SC1'!G22+'9.HQLA-SC1'!G30+'9.HQLA-SC1'!G34-'9.HQLA-SC1'!G36-'9.HQLA-SC1'!G37),TRUE,FALSE)</f>
        <v>1</v>
      </c>
    </row>
    <row r="313" spans="1:6" ht="30">
      <c r="A313" s="201" t="s">
        <v>812</v>
      </c>
      <c r="B313" s="170" t="s">
        <v>238</v>
      </c>
      <c r="C313" s="198" t="s">
        <v>832</v>
      </c>
      <c r="D313" s="191" t="s">
        <v>1617</v>
      </c>
      <c r="E313" s="163">
        <f t="shared" si="13"/>
        <v>297</v>
      </c>
      <c r="F313" s="199" t="b">
        <f>IF(('9.HQLA-SC1'!C10*'9.HQLA-SC1'!$D$9='9.HQLA-SC1'!E10),TRUE,FALSE)</f>
        <v>1</v>
      </c>
    </row>
    <row r="314" spans="1:6">
      <c r="A314" s="201" t="s">
        <v>3372</v>
      </c>
      <c r="B314" s="170" t="s">
        <v>238</v>
      </c>
      <c r="C314" s="198" t="s">
        <v>833</v>
      </c>
      <c r="D314" s="191" t="s">
        <v>1618</v>
      </c>
      <c r="E314" s="163">
        <f t="shared" si="13"/>
        <v>298</v>
      </c>
      <c r="F314" s="199" t="b">
        <f>IF(('9.HQLA-SC1'!C11*'9.HQLA-SC1'!$D$9='9.HQLA-SC1'!E11),TRUE,FALSE)</f>
        <v>1</v>
      </c>
    </row>
    <row r="315" spans="1:6" ht="30">
      <c r="A315" s="201" t="s">
        <v>813</v>
      </c>
      <c r="B315" s="170" t="s">
        <v>238</v>
      </c>
      <c r="C315" s="198" t="s">
        <v>834</v>
      </c>
      <c r="D315" s="191" t="s">
        <v>1619</v>
      </c>
      <c r="E315" s="163">
        <f t="shared" si="13"/>
        <v>299</v>
      </c>
      <c r="F315" s="199" t="b">
        <f>IF(('9.HQLA-SC1'!C12*'9.HQLA-SC1'!$D$9='9.HQLA-SC1'!E12),TRUE,FALSE)</f>
        <v>1</v>
      </c>
    </row>
    <row r="316" spans="1:6" ht="30">
      <c r="A316" s="201" t="s">
        <v>814</v>
      </c>
      <c r="B316" s="170" t="s">
        <v>238</v>
      </c>
      <c r="C316" s="198" t="s">
        <v>835</v>
      </c>
      <c r="D316" s="191" t="s">
        <v>1620</v>
      </c>
      <c r="E316" s="163">
        <f t="shared" si="13"/>
        <v>300</v>
      </c>
      <c r="F316" s="199" t="b">
        <f>IF(('9.HQLA-SC1'!C13*'9.HQLA-SC1'!$D$9='9.HQLA-SC1'!E13),TRUE,FALSE)</f>
        <v>1</v>
      </c>
    </row>
    <row r="317" spans="1:6" ht="30">
      <c r="A317" s="201" t="s">
        <v>815</v>
      </c>
      <c r="B317" s="170" t="s">
        <v>238</v>
      </c>
      <c r="C317" s="198" t="s">
        <v>836</v>
      </c>
      <c r="D317" s="191" t="s">
        <v>1621</v>
      </c>
      <c r="E317" s="163">
        <f t="shared" si="13"/>
        <v>301</v>
      </c>
      <c r="F317" s="199" t="b">
        <f>IF(('9.HQLA-SC1'!C15*'9.HQLA-SC1'!$D$9='9.HQLA-SC1'!E15),TRUE,FALSE)</f>
        <v>1</v>
      </c>
    </row>
    <row r="318" spans="1:6" ht="30">
      <c r="A318" s="201" t="s">
        <v>816</v>
      </c>
      <c r="B318" s="170" t="s">
        <v>238</v>
      </c>
      <c r="C318" s="198" t="s">
        <v>837</v>
      </c>
      <c r="D318" s="191" t="s">
        <v>1622</v>
      </c>
      <c r="E318" s="163">
        <f t="shared" si="13"/>
        <v>302</v>
      </c>
      <c r="F318" s="199" t="b">
        <f>IF(('9.HQLA-SC1'!C16*'9.HQLA-SC1'!$D$9='9.HQLA-SC1'!E16),TRUE,FALSE)</f>
        <v>1</v>
      </c>
    </row>
    <row r="319" spans="1:6" ht="30">
      <c r="A319" s="201" t="s">
        <v>817</v>
      </c>
      <c r="B319" s="170" t="s">
        <v>238</v>
      </c>
      <c r="C319" s="198" t="s">
        <v>838</v>
      </c>
      <c r="D319" s="191" t="s">
        <v>1623</v>
      </c>
      <c r="E319" s="163">
        <f t="shared" si="13"/>
        <v>303</v>
      </c>
      <c r="F319" s="199" t="b">
        <f>IF(('9.HQLA-SC1'!C17*'9.HQLA-SC1'!$D$9='9.HQLA-SC1'!E17),TRUE,FALSE)</f>
        <v>1</v>
      </c>
    </row>
    <row r="320" spans="1:6" ht="45">
      <c r="A320" s="201" t="s">
        <v>818</v>
      </c>
      <c r="B320" s="170" t="s">
        <v>238</v>
      </c>
      <c r="C320" s="198" t="s">
        <v>839</v>
      </c>
      <c r="D320" s="191" t="s">
        <v>1624</v>
      </c>
      <c r="E320" s="163">
        <f t="shared" si="13"/>
        <v>304</v>
      </c>
      <c r="F320" s="199" t="b">
        <f>IF(('9.HQLA-SC1'!C18*'9.HQLA-SC1'!$D$9='9.HQLA-SC1'!E18),TRUE,FALSE)</f>
        <v>1</v>
      </c>
    </row>
    <row r="321" spans="1:6" ht="60">
      <c r="A321" s="201" t="s">
        <v>819</v>
      </c>
      <c r="B321" s="170" t="s">
        <v>238</v>
      </c>
      <c r="C321" s="198" t="s">
        <v>840</v>
      </c>
      <c r="D321" s="191" t="s">
        <v>1625</v>
      </c>
      <c r="E321" s="163">
        <f t="shared" si="13"/>
        <v>305</v>
      </c>
      <c r="F321" s="199" t="b">
        <f>IF(('9.HQLA-SC1'!C20*'9.HQLA-SC1'!$D$9='9.HQLA-SC1'!E20),TRUE,FALSE)</f>
        <v>1</v>
      </c>
    </row>
    <row r="322" spans="1:6" ht="90">
      <c r="A322" s="201" t="s">
        <v>820</v>
      </c>
      <c r="B322" s="170" t="s">
        <v>238</v>
      </c>
      <c r="C322" s="186" t="s">
        <v>841</v>
      </c>
      <c r="D322" s="191" t="s">
        <v>1626</v>
      </c>
      <c r="E322" s="163">
        <f t="shared" si="13"/>
        <v>306</v>
      </c>
      <c r="F322" s="199" t="b">
        <f>IF(('9.HQLA-SC1'!C21*'9.HQLA-SC1'!$D$9='9.HQLA-SC1'!E21),TRUE,FALSE)</f>
        <v>1</v>
      </c>
    </row>
    <row r="323" spans="1:6" ht="30">
      <c r="A323" s="201" t="s">
        <v>1614</v>
      </c>
      <c r="B323" s="170" t="s">
        <v>238</v>
      </c>
      <c r="C323" s="186" t="s">
        <v>1613</v>
      </c>
      <c r="D323" s="191" t="s">
        <v>830</v>
      </c>
      <c r="E323" s="163">
        <f t="shared" si="13"/>
        <v>307</v>
      </c>
      <c r="F323" s="164" t="b">
        <f>IF(('9.HQLA-SC1'!C22=SUM('9.HQLA-SC1'!C10:C13)+SUM('9.HQLA-SC1'!C15:C18)+SUM('9.HQLA-SC1'!C20:C21)),TRUE,FALSE)</f>
        <v>1</v>
      </c>
    </row>
    <row r="324" spans="1:6" ht="30">
      <c r="A324" s="201" t="s">
        <v>822</v>
      </c>
      <c r="B324" s="170" t="s">
        <v>238</v>
      </c>
      <c r="C324" s="186" t="s">
        <v>842</v>
      </c>
      <c r="D324" s="191" t="s">
        <v>1627</v>
      </c>
      <c r="E324" s="163">
        <f t="shared" si="13"/>
        <v>308</v>
      </c>
      <c r="F324" s="199" t="b">
        <f>IF(('9.HQLA-SC1'!C25*'9.HQLA-SC1'!$D$9='9.HQLA-SC1'!E25),TRUE,FALSE)</f>
        <v>1</v>
      </c>
    </row>
    <row r="325" spans="1:6" ht="30">
      <c r="A325" s="201" t="s">
        <v>823</v>
      </c>
      <c r="B325" s="170" t="s">
        <v>238</v>
      </c>
      <c r="C325" s="186" t="s">
        <v>843</v>
      </c>
      <c r="D325" s="191" t="s">
        <v>1628</v>
      </c>
      <c r="E325" s="163">
        <f t="shared" si="13"/>
        <v>309</v>
      </c>
      <c r="F325" s="199" t="b">
        <f>IF(('9.HQLA-SC1'!C26*'9.HQLA-SC1'!$D$9='9.HQLA-SC1'!E26),TRUE,FALSE)</f>
        <v>1</v>
      </c>
    </row>
    <row r="326" spans="1:6" ht="30">
      <c r="A326" s="201" t="s">
        <v>824</v>
      </c>
      <c r="B326" s="170" t="s">
        <v>238</v>
      </c>
      <c r="C326" s="186" t="s">
        <v>844</v>
      </c>
      <c r="D326" s="191" t="s">
        <v>1629</v>
      </c>
      <c r="E326" s="163">
        <f t="shared" si="13"/>
        <v>310</v>
      </c>
      <c r="F326" s="199" t="b">
        <f>IF(('9.HQLA-SC1'!C27*'9.HQLA-SC1'!$D$9='9.HQLA-SC1'!E27),TRUE,FALSE)</f>
        <v>1</v>
      </c>
    </row>
    <row r="327" spans="1:6" ht="30">
      <c r="A327" s="201" t="s">
        <v>825</v>
      </c>
      <c r="B327" s="170" t="s">
        <v>238</v>
      </c>
      <c r="C327" s="186" t="s">
        <v>845</v>
      </c>
      <c r="D327" s="191" t="s">
        <v>1630</v>
      </c>
      <c r="E327" s="163">
        <f t="shared" si="13"/>
        <v>311</v>
      </c>
      <c r="F327" s="199" t="b">
        <f>IF(('9.HQLA-SC1'!C28*'9.HQLA-SC1'!$D$9='9.HQLA-SC1'!E28),TRUE,FALSE)</f>
        <v>1</v>
      </c>
    </row>
    <row r="328" spans="1:6" ht="30">
      <c r="A328" s="201" t="s">
        <v>826</v>
      </c>
      <c r="B328" s="170" t="s">
        <v>238</v>
      </c>
      <c r="C328" s="186" t="s">
        <v>846</v>
      </c>
      <c r="D328" s="191" t="s">
        <v>1631</v>
      </c>
      <c r="E328" s="163">
        <f t="shared" si="13"/>
        <v>312</v>
      </c>
      <c r="F328" s="199" t="b">
        <f>IF(('9.HQLA-SC1'!C29*'9.HQLA-SC1'!$D$9='9.HQLA-SC1'!E29),TRUE,FALSE)</f>
        <v>1</v>
      </c>
    </row>
    <row r="329" spans="1:6">
      <c r="A329" s="201" t="s">
        <v>1616</v>
      </c>
      <c r="B329" s="170" t="s">
        <v>238</v>
      </c>
      <c r="C329" s="186" t="s">
        <v>1615</v>
      </c>
      <c r="D329" s="191" t="s">
        <v>831</v>
      </c>
      <c r="E329" s="163">
        <f t="shared" si="13"/>
        <v>313</v>
      </c>
      <c r="F329" s="199" t="b">
        <f>IF('9.HQLA-SC1'!C30=SUM('9.HQLA-SC1'!C25:C29),TRUE,FALSE)</f>
        <v>1</v>
      </c>
    </row>
    <row r="330" spans="1:6">
      <c r="A330" s="201" t="s">
        <v>828</v>
      </c>
      <c r="B330" s="170" t="s">
        <v>238</v>
      </c>
      <c r="C330" s="186" t="s">
        <v>847</v>
      </c>
      <c r="D330" s="191" t="s">
        <v>1632</v>
      </c>
      <c r="E330" s="163">
        <f t="shared" si="13"/>
        <v>314</v>
      </c>
      <c r="F330" s="199" t="b">
        <f>IF(('9.HQLA-SC1'!C32*'9.HQLA-SC1'!$D$9='9.HQLA-SC1'!E32),TRUE,FALSE)</f>
        <v>1</v>
      </c>
    </row>
    <row r="331" spans="1:6">
      <c r="A331" s="201" t="s">
        <v>829</v>
      </c>
      <c r="B331" s="170" t="s">
        <v>238</v>
      </c>
      <c r="C331" s="186" t="s">
        <v>848</v>
      </c>
      <c r="D331" s="191" t="s">
        <v>1633</v>
      </c>
      <c r="E331" s="163">
        <f t="shared" si="13"/>
        <v>315</v>
      </c>
      <c r="F331" s="199" t="b">
        <f>IF(('9.HQLA-SC1'!C33*'9.HQLA-SC1'!$D$9='9.HQLA-SC1'!E33),TRUE,FALSE)</f>
        <v>1</v>
      </c>
    </row>
    <row r="332" spans="1:6">
      <c r="A332" s="201" t="s">
        <v>1581</v>
      </c>
      <c r="B332" s="170" t="s">
        <v>238</v>
      </c>
      <c r="C332" s="186" t="s">
        <v>849</v>
      </c>
      <c r="D332" s="191" t="s">
        <v>1907</v>
      </c>
      <c r="E332" s="163">
        <f t="shared" si="13"/>
        <v>316</v>
      </c>
      <c r="F332" s="199" t="b">
        <f>IF('9.HQLA-SC1'!E34=SUM('9.HQLA-SC1'!E32:E33),TRUE,FALSE)</f>
        <v>1</v>
      </c>
    </row>
    <row r="333" spans="1:6" ht="18.75">
      <c r="A333" s="158" t="s">
        <v>578</v>
      </c>
      <c r="B333" s="159"/>
      <c r="C333" s="159"/>
      <c r="D333" s="159"/>
      <c r="E333" s="159"/>
      <c r="F333" s="160"/>
    </row>
    <row r="334" spans="1:6">
      <c r="A334" s="134" t="s">
        <v>41</v>
      </c>
      <c r="B334" s="170" t="s">
        <v>238</v>
      </c>
      <c r="C334" s="161" t="s">
        <v>1064</v>
      </c>
      <c r="D334" s="191" t="s">
        <v>1676</v>
      </c>
      <c r="E334" s="165">
        <f>E332+1</f>
        <v>317</v>
      </c>
      <c r="F334" s="168" t="b">
        <f>IF(('10.Outflows-SC1'!E9*'10.Outflows-SC1'!F9='10.Outflows-SC1'!G9),TRUE,FALSE)</f>
        <v>1</v>
      </c>
    </row>
    <row r="335" spans="1:6" ht="30">
      <c r="A335" s="161" t="s">
        <v>250</v>
      </c>
      <c r="B335" s="162" t="s">
        <v>238</v>
      </c>
      <c r="C335" s="161" t="s">
        <v>1065</v>
      </c>
      <c r="D335" s="191" t="s">
        <v>1677</v>
      </c>
      <c r="E335" s="165">
        <f>E334+1</f>
        <v>318</v>
      </c>
      <c r="F335" s="168" t="b">
        <f>IF(('10.Outflows-SC1'!E11*'10.Outflows-SC1'!F11='10.Outflows-SC1'!G11),TRUE,FALSE)</f>
        <v>1</v>
      </c>
    </row>
    <row r="336" spans="1:6" ht="30">
      <c r="A336" s="161" t="s">
        <v>251</v>
      </c>
      <c r="B336" s="162" t="s">
        <v>238</v>
      </c>
      <c r="C336" s="161" t="s">
        <v>1066</v>
      </c>
      <c r="D336" s="191" t="s">
        <v>1678</v>
      </c>
      <c r="E336" s="165">
        <f t="shared" ref="E336:E365" si="14">E335+1</f>
        <v>319</v>
      </c>
      <c r="F336" s="168" t="b">
        <f>IF(('10.Outflows-SC1'!E12*'10.Outflows-SC1'!F12='10.Outflows-SC1'!G12),TRUE,FALSE)</f>
        <v>1</v>
      </c>
    </row>
    <row r="337" spans="1:6" ht="30">
      <c r="A337" s="161" t="s">
        <v>252</v>
      </c>
      <c r="B337" s="162" t="s">
        <v>238</v>
      </c>
      <c r="C337" s="161" t="s">
        <v>1067</v>
      </c>
      <c r="D337" s="191" t="s">
        <v>1679</v>
      </c>
      <c r="E337" s="165">
        <f t="shared" si="14"/>
        <v>320</v>
      </c>
      <c r="F337" s="168" t="b">
        <f>IF(('10.Outflows-SC1'!E13*'10.Outflows-SC1'!F13='10.Outflows-SC1'!G13),TRUE,FALSE)</f>
        <v>1</v>
      </c>
    </row>
    <row r="338" spans="1:6" ht="30">
      <c r="A338" s="161" t="s">
        <v>253</v>
      </c>
      <c r="B338" s="162" t="s">
        <v>238</v>
      </c>
      <c r="C338" s="161" t="s">
        <v>1068</v>
      </c>
      <c r="D338" s="191" t="s">
        <v>1680</v>
      </c>
      <c r="E338" s="165">
        <f t="shared" si="14"/>
        <v>321</v>
      </c>
      <c r="F338" s="168" t="b">
        <f>IF(('10.Outflows-SC1'!E14*'10.Outflows-SC1'!F14='10.Outflows-SC1'!G14),TRUE,FALSE)</f>
        <v>1</v>
      </c>
    </row>
    <row r="339" spans="1:6" ht="30">
      <c r="A339" s="161" t="s">
        <v>254</v>
      </c>
      <c r="B339" s="162" t="s">
        <v>238</v>
      </c>
      <c r="C339" s="161" t="s">
        <v>1129</v>
      </c>
      <c r="D339" s="191" t="s">
        <v>1681</v>
      </c>
      <c r="E339" s="165">
        <f t="shared" si="14"/>
        <v>322</v>
      </c>
      <c r="F339" s="168" t="b">
        <f>IF(('10.Outflows-SC1'!E15*'10.Outflows-SC1'!F15='10.Outflows-SC1'!G15),TRUE,FALSE)</f>
        <v>1</v>
      </c>
    </row>
    <row r="340" spans="1:6" ht="30">
      <c r="A340" s="161" t="s">
        <v>255</v>
      </c>
      <c r="B340" s="162" t="s">
        <v>238</v>
      </c>
      <c r="C340" s="161" t="s">
        <v>1069</v>
      </c>
      <c r="D340" s="191" t="s">
        <v>1919</v>
      </c>
      <c r="E340" s="165">
        <f t="shared" si="14"/>
        <v>323</v>
      </c>
      <c r="F340" s="168" t="b">
        <f>IF(('10.Outflows-SC1'!E16*'10.Outflows-SC1'!F16='10.Outflows-SC1'!G16),TRUE,FALSE)</f>
        <v>1</v>
      </c>
    </row>
    <row r="341" spans="1:6" ht="30">
      <c r="A341" s="161" t="s">
        <v>256</v>
      </c>
      <c r="B341" s="162" t="s">
        <v>238</v>
      </c>
      <c r="C341" s="161" t="s">
        <v>1070</v>
      </c>
      <c r="D341" s="191" t="s">
        <v>1682</v>
      </c>
      <c r="E341" s="165">
        <f t="shared" si="14"/>
        <v>324</v>
      </c>
      <c r="F341" s="168" t="b">
        <f>IF(('10.Outflows-SC1'!E18*'10.Outflows-SC1'!F18='10.Outflows-SC1'!G18),TRUE,FALSE)</f>
        <v>1</v>
      </c>
    </row>
    <row r="342" spans="1:6" ht="30">
      <c r="A342" s="161" t="s">
        <v>257</v>
      </c>
      <c r="B342" s="162" t="s">
        <v>238</v>
      </c>
      <c r="C342" s="161" t="s">
        <v>1071</v>
      </c>
      <c r="D342" s="191" t="s">
        <v>1687</v>
      </c>
      <c r="E342" s="165">
        <f t="shared" si="14"/>
        <v>325</v>
      </c>
      <c r="F342" s="168" t="b">
        <f>IF(('10.Outflows-SC1'!E19*'10.Outflows-SC1'!F19='10.Outflows-SC1'!G19),TRUE,FALSE)</f>
        <v>1</v>
      </c>
    </row>
    <row r="343" spans="1:6" ht="30">
      <c r="A343" s="161" t="s">
        <v>258</v>
      </c>
      <c r="B343" s="162" t="s">
        <v>238</v>
      </c>
      <c r="C343" s="161" t="s">
        <v>1072</v>
      </c>
      <c r="D343" s="191" t="s">
        <v>1688</v>
      </c>
      <c r="E343" s="165">
        <f t="shared" si="14"/>
        <v>326</v>
      </c>
      <c r="F343" s="168" t="b">
        <f>IF(('10.Outflows-SC1'!E20*'10.Outflows-SC1'!F20='10.Outflows-SC1'!G20),TRUE,FALSE)</f>
        <v>1</v>
      </c>
    </row>
    <row r="344" spans="1:6" ht="30">
      <c r="A344" s="161" t="s">
        <v>259</v>
      </c>
      <c r="B344" s="162" t="s">
        <v>238</v>
      </c>
      <c r="C344" s="161" t="s">
        <v>1073</v>
      </c>
      <c r="D344" s="191" t="s">
        <v>1689</v>
      </c>
      <c r="E344" s="165">
        <f t="shared" si="14"/>
        <v>327</v>
      </c>
      <c r="F344" s="168" t="b">
        <f>IF(('10.Outflows-SC1'!E21*'10.Outflows-SC1'!F21='10.Outflows-SC1'!G21),TRUE,FALSE)</f>
        <v>1</v>
      </c>
    </row>
    <row r="345" spans="1:6" ht="30">
      <c r="A345" s="161" t="s">
        <v>260</v>
      </c>
      <c r="B345" s="162" t="s">
        <v>238</v>
      </c>
      <c r="C345" s="161" t="s">
        <v>1074</v>
      </c>
      <c r="D345" s="191" t="s">
        <v>1690</v>
      </c>
      <c r="E345" s="165">
        <f t="shared" si="14"/>
        <v>328</v>
      </c>
      <c r="F345" s="168" t="b">
        <f>IF(('10.Outflows-SC1'!E22*'10.Outflows-SC1'!F22='10.Outflows-SC1'!G22),TRUE,FALSE)</f>
        <v>1</v>
      </c>
    </row>
    <row r="346" spans="1:6" ht="30">
      <c r="A346" s="161" t="s">
        <v>261</v>
      </c>
      <c r="B346" s="162" t="s">
        <v>238</v>
      </c>
      <c r="C346" s="161" t="s">
        <v>1075</v>
      </c>
      <c r="D346" s="191" t="s">
        <v>1691</v>
      </c>
      <c r="E346" s="165">
        <f t="shared" si="14"/>
        <v>329</v>
      </c>
      <c r="F346" s="168" t="b">
        <f>IF(('10.Outflows-SC1'!E23*'10.Outflows-SC1'!F23='10.Outflows-SC1'!G23),TRUE,FALSE)</f>
        <v>1</v>
      </c>
    </row>
    <row r="347" spans="1:6">
      <c r="A347" s="161" t="s">
        <v>38</v>
      </c>
      <c r="B347" s="162" t="s">
        <v>238</v>
      </c>
      <c r="C347" s="161" t="s">
        <v>1920</v>
      </c>
      <c r="D347" s="191" t="s">
        <v>1683</v>
      </c>
      <c r="E347" s="165">
        <f t="shared" si="14"/>
        <v>330</v>
      </c>
      <c r="F347" s="168" t="b">
        <f>IF('10.Outflows-SC1'!G24=SUM('10.Outflows-SC1'!G9:'10.Outflows-SC1'!G23),TRUE,FALSE)</f>
        <v>1</v>
      </c>
    </row>
    <row r="348" spans="1:6" ht="30">
      <c r="A348" s="169" t="s">
        <v>265</v>
      </c>
      <c r="B348" s="162" t="s">
        <v>238</v>
      </c>
      <c r="C348" s="161" t="s">
        <v>1076</v>
      </c>
      <c r="D348" s="191" t="s">
        <v>1692</v>
      </c>
      <c r="E348" s="165">
        <f t="shared" si="14"/>
        <v>331</v>
      </c>
      <c r="F348" s="168" t="b">
        <f>IF(('10.Outflows-SC1'!E28*'10.Outflows-SC1'!F28='10.Outflows-SC1'!G28),TRUE,FALSE)</f>
        <v>1</v>
      </c>
    </row>
    <row r="349" spans="1:6" ht="30">
      <c r="A349" s="169" t="s">
        <v>266</v>
      </c>
      <c r="B349" s="162" t="s">
        <v>238</v>
      </c>
      <c r="C349" s="161" t="s">
        <v>1077</v>
      </c>
      <c r="D349" s="191" t="s">
        <v>1693</v>
      </c>
      <c r="E349" s="165">
        <f t="shared" si="14"/>
        <v>332</v>
      </c>
      <c r="F349" s="168" t="b">
        <f>IF(('10.Outflows-SC1'!E29*'10.Outflows-SC1'!F29='10.Outflows-SC1'!G29),TRUE,FALSE)</f>
        <v>1</v>
      </c>
    </row>
    <row r="350" spans="1:6" ht="30">
      <c r="A350" s="169" t="s">
        <v>267</v>
      </c>
      <c r="B350" s="162" t="s">
        <v>238</v>
      </c>
      <c r="C350" s="161" t="s">
        <v>1078</v>
      </c>
      <c r="D350" s="191" t="s">
        <v>1694</v>
      </c>
      <c r="E350" s="165">
        <f t="shared" si="14"/>
        <v>333</v>
      </c>
      <c r="F350" s="168" t="b">
        <f>IF(('10.Outflows-SC1'!E30*'10.Outflows-SC1'!F30='10.Outflows-SC1'!G30),TRUE,FALSE)</f>
        <v>1</v>
      </c>
    </row>
    <row r="351" spans="1:6" ht="30">
      <c r="A351" s="169" t="s">
        <v>268</v>
      </c>
      <c r="B351" s="162" t="s">
        <v>238</v>
      </c>
      <c r="C351" s="161" t="s">
        <v>1079</v>
      </c>
      <c r="D351" s="191" t="s">
        <v>1695</v>
      </c>
      <c r="E351" s="165">
        <f t="shared" si="14"/>
        <v>334</v>
      </c>
      <c r="F351" s="168" t="b">
        <f>IF(('10.Outflows-SC1'!E31*'10.Outflows-SC1'!F31='10.Outflows-SC1'!G31),TRUE,FALSE)</f>
        <v>1</v>
      </c>
    </row>
    <row r="352" spans="1:6" ht="30">
      <c r="A352" s="169" t="s">
        <v>269</v>
      </c>
      <c r="B352" s="162" t="s">
        <v>238</v>
      </c>
      <c r="C352" s="161" t="s">
        <v>1080</v>
      </c>
      <c r="D352" s="191" t="s">
        <v>1696</v>
      </c>
      <c r="E352" s="165">
        <f t="shared" si="14"/>
        <v>335</v>
      </c>
      <c r="F352" s="168" t="b">
        <f>IF(('10.Outflows-SC1'!E32*'10.Outflows-SC1'!F32='10.Outflows-SC1'!G32),TRUE,FALSE)</f>
        <v>1</v>
      </c>
    </row>
    <row r="353" spans="1:6" ht="30">
      <c r="A353" s="169" t="s">
        <v>270</v>
      </c>
      <c r="B353" s="162" t="s">
        <v>238</v>
      </c>
      <c r="C353" s="161" t="s">
        <v>1081</v>
      </c>
      <c r="D353" s="191" t="s">
        <v>1697</v>
      </c>
      <c r="E353" s="165">
        <f t="shared" si="14"/>
        <v>336</v>
      </c>
      <c r="F353" s="168" t="b">
        <f>IF(('10.Outflows-SC1'!E33*'10.Outflows-SC1'!F33='10.Outflows-SC1'!G33),TRUE,FALSE)</f>
        <v>1</v>
      </c>
    </row>
    <row r="354" spans="1:6" ht="30">
      <c r="A354" s="169" t="s">
        <v>271</v>
      </c>
      <c r="B354" s="162" t="s">
        <v>238</v>
      </c>
      <c r="C354" s="161" t="s">
        <v>1082</v>
      </c>
      <c r="D354" s="191" t="s">
        <v>1698</v>
      </c>
      <c r="E354" s="165">
        <f t="shared" si="14"/>
        <v>337</v>
      </c>
      <c r="F354" s="168" t="b">
        <f>IF(('10.Outflows-SC1'!E35*'10.Outflows-SC1'!F35='10.Outflows-SC1'!G35),TRUE,FALSE)</f>
        <v>1</v>
      </c>
    </row>
    <row r="355" spans="1:6" ht="30">
      <c r="A355" s="169" t="s">
        <v>272</v>
      </c>
      <c r="B355" s="162" t="s">
        <v>238</v>
      </c>
      <c r="C355" s="161" t="s">
        <v>1083</v>
      </c>
      <c r="D355" s="191" t="s">
        <v>1921</v>
      </c>
      <c r="E355" s="165">
        <f t="shared" si="14"/>
        <v>338</v>
      </c>
      <c r="F355" s="168" t="b">
        <f>IF(('10.Outflows-SC1'!E36*'10.Outflows-SC1'!F36='10.Outflows-SC1'!G36),TRUE,FALSE)</f>
        <v>1</v>
      </c>
    </row>
    <row r="356" spans="1:6" ht="30">
      <c r="A356" s="169" t="s">
        <v>273</v>
      </c>
      <c r="B356" s="162" t="s">
        <v>238</v>
      </c>
      <c r="C356" s="161" t="s">
        <v>1084</v>
      </c>
      <c r="D356" s="191" t="s">
        <v>1699</v>
      </c>
      <c r="E356" s="165">
        <f t="shared" si="14"/>
        <v>339</v>
      </c>
      <c r="F356" s="168" t="b">
        <f>IF(('10.Outflows-SC1'!E37*'10.Outflows-SC1'!F37='10.Outflows-SC1'!G37),TRUE,FALSE)</f>
        <v>1</v>
      </c>
    </row>
    <row r="357" spans="1:6" ht="30">
      <c r="A357" s="169" t="s">
        <v>274</v>
      </c>
      <c r="B357" s="162" t="s">
        <v>238</v>
      </c>
      <c r="C357" s="161" t="s">
        <v>1085</v>
      </c>
      <c r="D357" s="191" t="s">
        <v>1700</v>
      </c>
      <c r="E357" s="165">
        <f t="shared" si="14"/>
        <v>340</v>
      </c>
      <c r="F357" s="168" t="b">
        <f>IF(('10.Outflows-SC1'!E38*'10.Outflows-SC1'!F38='10.Outflows-SC1'!G38),TRUE,FALSE)</f>
        <v>1</v>
      </c>
    </row>
    <row r="358" spans="1:6" ht="30">
      <c r="A358" s="161" t="s">
        <v>275</v>
      </c>
      <c r="B358" s="162" t="s">
        <v>238</v>
      </c>
      <c r="C358" s="161" t="s">
        <v>1086</v>
      </c>
      <c r="D358" s="191" t="s">
        <v>1701</v>
      </c>
      <c r="E358" s="165">
        <f t="shared" si="14"/>
        <v>341</v>
      </c>
      <c r="F358" s="168" t="b">
        <f>IF(('10.Outflows-SC1'!E39*'10.Outflows-SC1'!F39='10.Outflows-SC1'!G39),TRUE,FALSE)</f>
        <v>1</v>
      </c>
    </row>
    <row r="359" spans="1:6" ht="30">
      <c r="A359" s="161" t="s">
        <v>276</v>
      </c>
      <c r="B359" s="162" t="s">
        <v>238</v>
      </c>
      <c r="C359" s="161" t="s">
        <v>1087</v>
      </c>
      <c r="D359" s="191" t="s">
        <v>1702</v>
      </c>
      <c r="E359" s="165">
        <f t="shared" si="14"/>
        <v>342</v>
      </c>
      <c r="F359" s="168" t="b">
        <f>IF(('10.Outflows-SC1'!E40*'10.Outflows-SC1'!F40='10.Outflows-SC1'!G40),TRUE,FALSE)</f>
        <v>1</v>
      </c>
    </row>
    <row r="360" spans="1:6" ht="30">
      <c r="A360" s="161" t="s">
        <v>10</v>
      </c>
      <c r="B360" s="162" t="s">
        <v>238</v>
      </c>
      <c r="C360" s="161" t="s">
        <v>1641</v>
      </c>
      <c r="D360" s="191" t="s">
        <v>1703</v>
      </c>
      <c r="E360" s="165">
        <f t="shared" si="14"/>
        <v>343</v>
      </c>
      <c r="F360" s="168" t="b">
        <f>IF(('10.Outflows-SC1'!E41*'10.Outflows-SC1'!F41='10.Outflows-SC1'!G41),TRUE,FALSE)</f>
        <v>1</v>
      </c>
    </row>
    <row r="361" spans="1:6" ht="30">
      <c r="A361" s="161" t="s">
        <v>1578</v>
      </c>
      <c r="B361" s="162" t="s">
        <v>238</v>
      </c>
      <c r="C361" s="161" t="s">
        <v>1088</v>
      </c>
      <c r="D361" s="191" t="s">
        <v>1704</v>
      </c>
      <c r="E361" s="165">
        <f t="shared" si="14"/>
        <v>344</v>
      </c>
      <c r="F361" s="168" t="b">
        <f>IF(('10.Outflows-SC1'!E43*'10.Outflows-SC1'!F43='10.Outflows-SC1'!G43),TRUE,FALSE)</f>
        <v>1</v>
      </c>
    </row>
    <row r="362" spans="1:6" ht="30">
      <c r="A362" s="161" t="s">
        <v>262</v>
      </c>
      <c r="B362" s="162" t="s">
        <v>238</v>
      </c>
      <c r="C362" s="161" t="s">
        <v>1089</v>
      </c>
      <c r="D362" s="191" t="s">
        <v>1705</v>
      </c>
      <c r="E362" s="165">
        <f t="shared" si="14"/>
        <v>345</v>
      </c>
      <c r="F362" s="168" t="b">
        <f>IF(('10.Outflows-SC1'!E44*'10.Outflows-SC1'!F44='10.Outflows-SC1'!G44),TRUE,FALSE)</f>
        <v>1</v>
      </c>
    </row>
    <row r="363" spans="1:6" ht="30">
      <c r="A363" s="161" t="s">
        <v>263</v>
      </c>
      <c r="B363" s="162" t="s">
        <v>238</v>
      </c>
      <c r="C363" s="161" t="s">
        <v>1090</v>
      </c>
      <c r="D363" s="191" t="s">
        <v>1922</v>
      </c>
      <c r="E363" s="165">
        <f t="shared" si="14"/>
        <v>346</v>
      </c>
      <c r="F363" s="168" t="b">
        <f>IF(('10.Outflows-SC1'!E46*'10.Outflows-SC1'!F46='10.Outflows-SC1'!G46),TRUE,FALSE)</f>
        <v>1</v>
      </c>
    </row>
    <row r="364" spans="1:6" ht="30">
      <c r="A364" s="161" t="s">
        <v>264</v>
      </c>
      <c r="B364" s="162" t="s">
        <v>238</v>
      </c>
      <c r="C364" s="161" t="s">
        <v>1091</v>
      </c>
      <c r="D364" s="191" t="s">
        <v>1706</v>
      </c>
      <c r="E364" s="165">
        <f t="shared" si="14"/>
        <v>347</v>
      </c>
      <c r="F364" s="168" t="b">
        <f>IF(('10.Outflows-SC1'!E47*'10.Outflows-SC1'!F47='10.Outflows-SC1'!G47),TRUE,FALSE)</f>
        <v>1</v>
      </c>
    </row>
    <row r="365" spans="1:6" ht="30">
      <c r="A365" s="161" t="s">
        <v>51</v>
      </c>
      <c r="B365" s="162" t="s">
        <v>238</v>
      </c>
      <c r="C365" s="161" t="s">
        <v>1092</v>
      </c>
      <c r="D365" s="191" t="s">
        <v>1707</v>
      </c>
      <c r="E365" s="165">
        <f t="shared" si="14"/>
        <v>348</v>
      </c>
      <c r="F365" s="168" t="b">
        <f>IF(('10.Outflows-SC1'!E48*'10.Outflows-SC1'!F48='10.Outflows-SC1'!G48),TRUE,FALSE)</f>
        <v>1</v>
      </c>
    </row>
    <row r="366" spans="1:6">
      <c r="A366" s="161" t="s">
        <v>56</v>
      </c>
      <c r="B366" s="162" t="s">
        <v>238</v>
      </c>
      <c r="C366" s="161" t="s">
        <v>1093</v>
      </c>
      <c r="D366" s="191" t="s">
        <v>1684</v>
      </c>
      <c r="E366" s="165">
        <f>E365+1</f>
        <v>349</v>
      </c>
      <c r="F366" s="168" t="b">
        <f>IF('10.Outflows-SC1'!G49=SUM('10.Outflows-SC1'!G28:G48),TRUE,FALSE)</f>
        <v>1</v>
      </c>
    </row>
    <row r="367" spans="1:6" ht="30">
      <c r="A367" s="161" t="s">
        <v>277</v>
      </c>
      <c r="B367" s="170" t="s">
        <v>238</v>
      </c>
      <c r="C367" s="161" t="s">
        <v>1094</v>
      </c>
      <c r="D367" s="191" t="s">
        <v>1708</v>
      </c>
      <c r="E367" s="165">
        <f t="shared" ref="E367:E430" si="15">E366+1</f>
        <v>350</v>
      </c>
      <c r="F367" s="168" t="b">
        <f>IF(('10.Outflows-SC1'!E51*'10.Outflows-SC1'!F51='10.Outflows-SC1'!G51),TRUE,FALSE)</f>
        <v>1</v>
      </c>
    </row>
    <row r="368" spans="1:6" ht="30">
      <c r="A368" s="161" t="s">
        <v>278</v>
      </c>
      <c r="B368" s="170" t="s">
        <v>238</v>
      </c>
      <c r="C368" s="161" t="s">
        <v>1095</v>
      </c>
      <c r="D368" s="191" t="s">
        <v>1709</v>
      </c>
      <c r="E368" s="165">
        <f t="shared" si="15"/>
        <v>351</v>
      </c>
      <c r="F368" s="168" t="b">
        <f>IF(('10.Outflows-SC1'!E52*'10.Outflows-SC1'!F52='10.Outflows-SC1'!G52),TRUE,FALSE)</f>
        <v>1</v>
      </c>
    </row>
    <row r="369" spans="1:6" ht="45">
      <c r="A369" s="161" t="s">
        <v>58</v>
      </c>
      <c r="B369" s="170" t="s">
        <v>238</v>
      </c>
      <c r="C369" s="161" t="s">
        <v>1130</v>
      </c>
      <c r="D369" s="191" t="s">
        <v>1710</v>
      </c>
      <c r="E369" s="165">
        <f t="shared" si="15"/>
        <v>352</v>
      </c>
      <c r="F369" s="168" t="b">
        <f>IF(('10.Outflows-SC1'!E53*'10.Outflows-SC1'!F53='10.Outflows-SC1'!G53),TRUE,FALSE)</f>
        <v>1</v>
      </c>
    </row>
    <row r="370" spans="1:6" ht="30">
      <c r="A370" s="161" t="s">
        <v>279</v>
      </c>
      <c r="B370" s="170" t="s">
        <v>238</v>
      </c>
      <c r="C370" s="161" t="s">
        <v>1096</v>
      </c>
      <c r="D370" s="191" t="s">
        <v>1711</v>
      </c>
      <c r="E370" s="165">
        <f t="shared" si="15"/>
        <v>353</v>
      </c>
      <c r="F370" s="168" t="b">
        <f>IF(('10.Outflows-SC1'!E54*'10.Outflows-SC1'!F54='10.Outflows-SC1'!G54),TRUE,FALSE)</f>
        <v>1</v>
      </c>
    </row>
    <row r="371" spans="1:6" ht="30">
      <c r="A371" s="161" t="s">
        <v>280</v>
      </c>
      <c r="B371" s="170" t="s">
        <v>238</v>
      </c>
      <c r="C371" s="161" t="s">
        <v>1097</v>
      </c>
      <c r="D371" s="191" t="s">
        <v>1712</v>
      </c>
      <c r="E371" s="165">
        <f t="shared" si="15"/>
        <v>354</v>
      </c>
      <c r="F371" s="168" t="b">
        <f>IF(('10.Outflows-SC1'!E55*'10.Outflows-SC1'!F55='10.Outflows-SC1'!G55),TRUE,FALSE)</f>
        <v>1</v>
      </c>
    </row>
    <row r="372" spans="1:6">
      <c r="A372" s="161" t="s">
        <v>62</v>
      </c>
      <c r="B372" s="170" t="s">
        <v>238</v>
      </c>
      <c r="C372" s="161" t="s">
        <v>1098</v>
      </c>
      <c r="D372" s="191" t="s">
        <v>1923</v>
      </c>
      <c r="E372" s="165">
        <f t="shared" si="15"/>
        <v>355</v>
      </c>
      <c r="F372" s="168" t="b">
        <f>IF('10.Outflows-SC1'!G56=SUM('10.Outflows-SC1'!G51:G55),TRUE,FALSE)</f>
        <v>1</v>
      </c>
    </row>
    <row r="373" spans="1:6" ht="30">
      <c r="A373" s="161" t="s">
        <v>61</v>
      </c>
      <c r="B373" s="170" t="s">
        <v>238</v>
      </c>
      <c r="C373" s="161" t="s">
        <v>1099</v>
      </c>
      <c r="D373" s="191" t="s">
        <v>1924</v>
      </c>
      <c r="E373" s="165">
        <f>E372+1</f>
        <v>356</v>
      </c>
      <c r="F373" s="168" t="b">
        <f>IF(('10.Outflows-SC1'!G57='10.Outflows-SC1'!G49+'10.Outflows-SC1'!G56),TRUE,FALSE)</f>
        <v>1</v>
      </c>
    </row>
    <row r="374" spans="1:6" ht="30">
      <c r="A374" s="161" t="s">
        <v>281</v>
      </c>
      <c r="B374" s="170" t="s">
        <v>238</v>
      </c>
      <c r="C374" s="161" t="s">
        <v>1100</v>
      </c>
      <c r="D374" s="191" t="s">
        <v>1713</v>
      </c>
      <c r="E374" s="165">
        <f t="shared" si="15"/>
        <v>357</v>
      </c>
      <c r="F374" s="168" t="b">
        <f>IF(('10.Outflows-SC1'!E59*'10.Outflows-SC1'!F59='10.Outflows-SC1'!G59),TRUE,FALSE)</f>
        <v>1</v>
      </c>
    </row>
    <row r="375" spans="1:6" ht="45">
      <c r="A375" s="161" t="s">
        <v>282</v>
      </c>
      <c r="B375" s="170" t="s">
        <v>238</v>
      </c>
      <c r="C375" s="161" t="s">
        <v>1101</v>
      </c>
      <c r="D375" s="191" t="s">
        <v>1714</v>
      </c>
      <c r="E375" s="165">
        <f t="shared" si="15"/>
        <v>358</v>
      </c>
      <c r="F375" s="168" t="b">
        <f>IF(('10.Outflows-SC1'!E60*'10.Outflows-SC1'!F60='10.Outflows-SC1'!G60),TRUE,FALSE)</f>
        <v>1</v>
      </c>
    </row>
    <row r="376" spans="1:6" ht="45">
      <c r="A376" s="161" t="s">
        <v>283</v>
      </c>
      <c r="B376" s="170" t="s">
        <v>238</v>
      </c>
      <c r="C376" s="161" t="s">
        <v>1102</v>
      </c>
      <c r="D376" s="191" t="s">
        <v>1715</v>
      </c>
      <c r="E376" s="165">
        <f t="shared" si="15"/>
        <v>359</v>
      </c>
      <c r="F376" s="168" t="b">
        <f>IF(('10.Outflows-SC1'!E61*'10.Outflows-SC1'!F61='10.Outflows-SC1'!G61),TRUE,FALSE)</f>
        <v>1</v>
      </c>
    </row>
    <row r="377" spans="1:6" ht="45">
      <c r="A377" s="161" t="s">
        <v>284</v>
      </c>
      <c r="B377" s="170" t="s">
        <v>238</v>
      </c>
      <c r="C377" s="161" t="s">
        <v>1103</v>
      </c>
      <c r="D377" s="191" t="s">
        <v>1716</v>
      </c>
      <c r="E377" s="165">
        <f t="shared" si="15"/>
        <v>360</v>
      </c>
      <c r="F377" s="168" t="b">
        <f>IF(('10.Outflows-SC1'!E62*'10.Outflows-SC1'!F62='10.Outflows-SC1'!G62),TRUE,FALSE)</f>
        <v>1</v>
      </c>
    </row>
    <row r="378" spans="1:6" ht="45">
      <c r="A378" s="161" t="s">
        <v>285</v>
      </c>
      <c r="B378" s="170" t="s">
        <v>238</v>
      </c>
      <c r="C378" s="161" t="s">
        <v>1104</v>
      </c>
      <c r="D378" s="191" t="s">
        <v>1717</v>
      </c>
      <c r="E378" s="165">
        <f t="shared" si="15"/>
        <v>361</v>
      </c>
      <c r="F378" s="168" t="b">
        <f>IF(('10.Outflows-SC1'!E63*'10.Outflows-SC1'!F63='10.Outflows-SC1'!G63),TRUE,FALSE)</f>
        <v>1</v>
      </c>
    </row>
    <row r="379" spans="1:6" ht="45">
      <c r="A379" s="161" t="s">
        <v>286</v>
      </c>
      <c r="B379" s="170" t="s">
        <v>238</v>
      </c>
      <c r="C379" s="161" t="s">
        <v>1105</v>
      </c>
      <c r="D379" s="191" t="s">
        <v>1718</v>
      </c>
      <c r="E379" s="165">
        <f t="shared" si="15"/>
        <v>362</v>
      </c>
      <c r="F379" s="168" t="b">
        <f>IF(('10.Outflows-SC1'!E64*'10.Outflows-SC1'!F64='10.Outflows-SC1'!G64),TRUE,FALSE)</f>
        <v>1</v>
      </c>
    </row>
    <row r="380" spans="1:6" ht="30">
      <c r="A380" s="161" t="s">
        <v>287</v>
      </c>
      <c r="B380" s="170" t="s">
        <v>238</v>
      </c>
      <c r="C380" s="161" t="s">
        <v>1106</v>
      </c>
      <c r="D380" s="191" t="s">
        <v>1719</v>
      </c>
      <c r="E380" s="165">
        <f t="shared" si="15"/>
        <v>363</v>
      </c>
      <c r="F380" s="168" t="b">
        <f>IF(('10.Outflows-SC1'!E65*'10.Outflows-SC1'!F65='10.Outflows-SC1'!G65),TRUE,FALSE)</f>
        <v>1</v>
      </c>
    </row>
    <row r="381" spans="1:6" ht="45">
      <c r="A381" s="161" t="s">
        <v>288</v>
      </c>
      <c r="B381" s="170" t="s">
        <v>238</v>
      </c>
      <c r="C381" s="161" t="s">
        <v>1107</v>
      </c>
      <c r="D381" s="191" t="s">
        <v>1720</v>
      </c>
      <c r="E381" s="165">
        <f t="shared" si="15"/>
        <v>364</v>
      </c>
      <c r="F381" s="168" t="b">
        <f>IF(('10.Outflows-SC1'!E66*'10.Outflows-SC1'!F66='10.Outflows-SC1'!G66),TRUE,FALSE)</f>
        <v>1</v>
      </c>
    </row>
    <row r="382" spans="1:6" ht="45">
      <c r="A382" s="161" t="s">
        <v>289</v>
      </c>
      <c r="B382" s="170" t="s">
        <v>238</v>
      </c>
      <c r="C382" s="161" t="s">
        <v>1108</v>
      </c>
      <c r="D382" s="191" t="s">
        <v>1721</v>
      </c>
      <c r="E382" s="165">
        <f t="shared" si="15"/>
        <v>365</v>
      </c>
      <c r="F382" s="168" t="b">
        <f>IF(('10.Outflows-SC1'!E67*'10.Outflows-SC1'!F67='10.Outflows-SC1'!G67),TRUE,FALSE)</f>
        <v>1</v>
      </c>
    </row>
    <row r="383" spans="1:6">
      <c r="A383" s="161" t="s">
        <v>74</v>
      </c>
      <c r="B383" s="170" t="s">
        <v>238</v>
      </c>
      <c r="C383" s="161" t="s">
        <v>1109</v>
      </c>
      <c r="D383" s="191" t="s">
        <v>1685</v>
      </c>
      <c r="E383" s="165">
        <f t="shared" si="15"/>
        <v>366</v>
      </c>
      <c r="F383" s="168" t="b">
        <f>IF('10.Outflows-SC1'!G68=SUM('10.Outflows-SC1'!G59:G67),TRUE,FALSE)</f>
        <v>1</v>
      </c>
    </row>
    <row r="384" spans="1:6" ht="30">
      <c r="A384" s="161" t="s">
        <v>290</v>
      </c>
      <c r="B384" s="170" t="s">
        <v>238</v>
      </c>
      <c r="C384" s="161" t="s">
        <v>1110</v>
      </c>
      <c r="D384" s="191" t="s">
        <v>1722</v>
      </c>
      <c r="E384" s="165">
        <f t="shared" si="15"/>
        <v>367</v>
      </c>
      <c r="F384" s="168" t="b">
        <f>IF(('10.Outflows-SC1'!E70*'10.Outflows-SC1'!F70='10.Outflows-SC1'!G70),TRUE,FALSE)</f>
        <v>1</v>
      </c>
    </row>
    <row r="385" spans="1:6" ht="30">
      <c r="A385" s="161" t="s">
        <v>291</v>
      </c>
      <c r="B385" s="170" t="s">
        <v>238</v>
      </c>
      <c r="C385" s="161" t="s">
        <v>1637</v>
      </c>
      <c r="D385" s="191" t="s">
        <v>1723</v>
      </c>
      <c r="E385" s="165">
        <f t="shared" si="15"/>
        <v>368</v>
      </c>
      <c r="F385" s="168" t="b">
        <f>IF(('10.Outflows-SC1'!E71*'10.Outflows-SC1'!F71='10.Outflows-SC1'!G71),TRUE,FALSE)</f>
        <v>1</v>
      </c>
    </row>
    <row r="386" spans="1:6" ht="30">
      <c r="A386" s="161" t="s">
        <v>292</v>
      </c>
      <c r="B386" s="170" t="s">
        <v>238</v>
      </c>
      <c r="C386" s="161" t="s">
        <v>1111</v>
      </c>
      <c r="D386" s="191" t="s">
        <v>1724</v>
      </c>
      <c r="E386" s="165">
        <f t="shared" si="15"/>
        <v>369</v>
      </c>
      <c r="F386" s="168" t="b">
        <f>IF(('10.Outflows-SC1'!E72*'10.Outflows-SC1'!F72='10.Outflows-SC1'!G72),TRUE,FALSE)</f>
        <v>1</v>
      </c>
    </row>
    <row r="387" spans="1:6" ht="30">
      <c r="A387" s="161" t="s">
        <v>293</v>
      </c>
      <c r="B387" s="170" t="s">
        <v>238</v>
      </c>
      <c r="C387" s="161" t="s">
        <v>1112</v>
      </c>
      <c r="D387" s="191" t="s">
        <v>1725</v>
      </c>
      <c r="E387" s="165">
        <f t="shared" si="15"/>
        <v>370</v>
      </c>
      <c r="F387" s="168" t="b">
        <f>IF(('10.Outflows-SC1'!E73*'10.Outflows-SC1'!F73='10.Outflows-SC1'!G73),TRUE,FALSE)</f>
        <v>1</v>
      </c>
    </row>
    <row r="388" spans="1:6" ht="45">
      <c r="A388" s="161" t="s">
        <v>294</v>
      </c>
      <c r="B388" s="170" t="s">
        <v>238</v>
      </c>
      <c r="C388" s="161" t="s">
        <v>1113</v>
      </c>
      <c r="D388" s="191" t="s">
        <v>1726</v>
      </c>
      <c r="E388" s="165">
        <f t="shared" si="15"/>
        <v>371</v>
      </c>
      <c r="F388" s="168" t="b">
        <f>IF(('10.Outflows-SC1'!E74*'10.Outflows-SC1'!F74='10.Outflows-SC1'!G74),TRUE,FALSE)</f>
        <v>1</v>
      </c>
    </row>
    <row r="389" spans="1:6" ht="45">
      <c r="A389" s="161" t="s">
        <v>295</v>
      </c>
      <c r="B389" s="170" t="s">
        <v>238</v>
      </c>
      <c r="C389" s="161" t="s">
        <v>1114</v>
      </c>
      <c r="D389" s="191" t="s">
        <v>1727</v>
      </c>
      <c r="E389" s="165">
        <f t="shared" si="15"/>
        <v>372</v>
      </c>
      <c r="F389" s="168" t="b">
        <f>IF(('10.Outflows-SC1'!E75*'10.Outflows-SC1'!F75='10.Outflows-SC1'!G75),TRUE,FALSE)</f>
        <v>1</v>
      </c>
    </row>
    <row r="390" spans="1:6" ht="45">
      <c r="A390" s="161" t="s">
        <v>296</v>
      </c>
      <c r="B390" s="170" t="s">
        <v>238</v>
      </c>
      <c r="C390" s="161" t="s">
        <v>1115</v>
      </c>
      <c r="D390" s="191" t="s">
        <v>1728</v>
      </c>
      <c r="E390" s="165">
        <f t="shared" si="15"/>
        <v>373</v>
      </c>
      <c r="F390" s="168" t="b">
        <f>IF(('10.Outflows-SC1'!E76*'10.Outflows-SC1'!F76='10.Outflows-SC1'!G76),TRUE,FALSE)</f>
        <v>1</v>
      </c>
    </row>
    <row r="391" spans="1:6">
      <c r="A391" s="161" t="s">
        <v>297</v>
      </c>
      <c r="B391" s="170" t="s">
        <v>238</v>
      </c>
      <c r="C391" s="161" t="s">
        <v>1116</v>
      </c>
      <c r="D391" s="191" t="s">
        <v>1925</v>
      </c>
      <c r="E391" s="165">
        <f t="shared" si="15"/>
        <v>374</v>
      </c>
      <c r="F391" s="168" t="b">
        <f>IF('10.Outflows-SC1'!G77=SUM('10.Outflows-SC1'!G70:G76),TRUE,FALSE)</f>
        <v>1</v>
      </c>
    </row>
    <row r="392" spans="1:6" ht="30">
      <c r="A392" s="161" t="s">
        <v>1579</v>
      </c>
      <c r="B392" s="170" t="s">
        <v>238</v>
      </c>
      <c r="C392" s="161" t="s">
        <v>1117</v>
      </c>
      <c r="D392" s="191" t="s">
        <v>1729</v>
      </c>
      <c r="E392" s="165">
        <f t="shared" si="15"/>
        <v>375</v>
      </c>
      <c r="F392" s="168" t="b">
        <f>IF(('10.Outflows-SC1'!E79*'10.Outflows-SC1'!F79='10.Outflows-SC1'!G79),TRUE,FALSE)</f>
        <v>1</v>
      </c>
    </row>
    <row r="393" spans="1:6" ht="30">
      <c r="A393" s="161" t="s">
        <v>174</v>
      </c>
      <c r="B393" s="170" t="s">
        <v>238</v>
      </c>
      <c r="C393" s="161" t="s">
        <v>1118</v>
      </c>
      <c r="D393" s="191" t="s">
        <v>1730</v>
      </c>
      <c r="E393" s="165">
        <f t="shared" si="15"/>
        <v>376</v>
      </c>
      <c r="F393" s="168" t="b">
        <f>IF(('10.Outflows-SC1'!E81*'10.Outflows-SC1'!F81='10.Outflows-SC1'!G81),TRUE,FALSE)</f>
        <v>1</v>
      </c>
    </row>
    <row r="394" spans="1:6" ht="30">
      <c r="A394" s="161" t="s">
        <v>86</v>
      </c>
      <c r="B394" s="170" t="s">
        <v>238</v>
      </c>
      <c r="C394" s="161" t="s">
        <v>1119</v>
      </c>
      <c r="D394" s="191" t="s">
        <v>1731</v>
      </c>
      <c r="E394" s="165">
        <f t="shared" si="15"/>
        <v>377</v>
      </c>
      <c r="F394" s="168" t="b">
        <f>IF(('10.Outflows-SC1'!E83*'10.Outflows-SC1'!F83='10.Outflows-SC1'!G83),TRUE,FALSE)</f>
        <v>1</v>
      </c>
    </row>
    <row r="395" spans="1:6" ht="30">
      <c r="A395" s="161" t="s">
        <v>87</v>
      </c>
      <c r="B395" s="170" t="s">
        <v>238</v>
      </c>
      <c r="C395" s="161" t="s">
        <v>1120</v>
      </c>
      <c r="D395" s="191" t="s">
        <v>1732</v>
      </c>
      <c r="E395" s="165">
        <f t="shared" si="15"/>
        <v>378</v>
      </c>
      <c r="F395" s="168" t="b">
        <f>IF(('10.Outflows-SC1'!E84*'10.Outflows-SC1'!F84='10.Outflows-SC1'!G84),TRUE,FALSE)</f>
        <v>1</v>
      </c>
    </row>
    <row r="396" spans="1:6" ht="30">
      <c r="A396" s="161" t="s">
        <v>298</v>
      </c>
      <c r="B396" s="170" t="s">
        <v>238</v>
      </c>
      <c r="C396" s="161" t="s">
        <v>1121</v>
      </c>
      <c r="D396" s="191" t="s">
        <v>1733</v>
      </c>
      <c r="E396" s="165">
        <f t="shared" si="15"/>
        <v>379</v>
      </c>
      <c r="F396" s="168" t="b">
        <f>IF(('10.Outflows-SC1'!E86*'10.Outflows-SC1'!F86='10.Outflows-SC1'!G86),TRUE,FALSE)</f>
        <v>1</v>
      </c>
    </row>
    <row r="397" spans="1:6" ht="30">
      <c r="A397" s="161" t="s">
        <v>299</v>
      </c>
      <c r="B397" s="170" t="s">
        <v>238</v>
      </c>
      <c r="C397" s="161" t="s">
        <v>1122</v>
      </c>
      <c r="D397" s="191" t="s">
        <v>1734</v>
      </c>
      <c r="E397" s="165">
        <f t="shared" si="15"/>
        <v>380</v>
      </c>
      <c r="F397" s="168" t="b">
        <f>IF(('10.Outflows-SC1'!E87*'10.Outflows-SC1'!F87='10.Outflows-SC1'!G87),TRUE,FALSE)</f>
        <v>1</v>
      </c>
    </row>
    <row r="398" spans="1:6" ht="30">
      <c r="A398" s="161" t="s">
        <v>300</v>
      </c>
      <c r="B398" s="170" t="s">
        <v>238</v>
      </c>
      <c r="C398" s="161" t="s">
        <v>1123</v>
      </c>
      <c r="D398" s="191" t="s">
        <v>1735</v>
      </c>
      <c r="E398" s="165">
        <f t="shared" si="15"/>
        <v>381</v>
      </c>
      <c r="F398" s="168" t="b">
        <f>IF(('10.Outflows-SC1'!E88*'10.Outflows-SC1'!F88='10.Outflows-SC1'!G88),TRUE,FALSE)</f>
        <v>1</v>
      </c>
    </row>
    <row r="399" spans="1:6" ht="30">
      <c r="A399" s="161" t="s">
        <v>90</v>
      </c>
      <c r="B399" s="170" t="s">
        <v>238</v>
      </c>
      <c r="C399" s="161" t="s">
        <v>1124</v>
      </c>
      <c r="D399" s="191" t="s">
        <v>1736</v>
      </c>
      <c r="E399" s="165">
        <f t="shared" si="15"/>
        <v>382</v>
      </c>
      <c r="F399" s="168" t="b">
        <f>IF(('10.Outflows-SC1'!E89*'10.Outflows-SC1'!F89='10.Outflows-SC1'!G89),TRUE,FALSE)</f>
        <v>1</v>
      </c>
    </row>
    <row r="400" spans="1:6" ht="30">
      <c r="A400" s="161" t="s">
        <v>91</v>
      </c>
      <c r="B400" s="170" t="s">
        <v>238</v>
      </c>
      <c r="C400" s="161" t="s">
        <v>1125</v>
      </c>
      <c r="D400" s="191" t="s">
        <v>1737</v>
      </c>
      <c r="E400" s="165">
        <f t="shared" si="15"/>
        <v>383</v>
      </c>
      <c r="F400" s="168" t="b">
        <f>IF(('10.Outflows-SC1'!E90*'10.Outflows-SC1'!F90='10.Outflows-SC1'!G90),TRUE,FALSE)</f>
        <v>1</v>
      </c>
    </row>
    <row r="401" spans="1:6">
      <c r="A401" s="161" t="s">
        <v>92</v>
      </c>
      <c r="B401" s="170" t="s">
        <v>238</v>
      </c>
      <c r="C401" s="161" t="s">
        <v>1126</v>
      </c>
      <c r="D401" s="191" t="s">
        <v>1686</v>
      </c>
      <c r="E401" s="165">
        <f t="shared" si="15"/>
        <v>384</v>
      </c>
      <c r="F401" s="168" t="b">
        <f>IF('10.Outflows-SC1'!G91=SUM('10.Outflows-SC1'!G83:G90),TRUE,FALSE)</f>
        <v>1</v>
      </c>
    </row>
    <row r="402" spans="1:6" ht="30">
      <c r="A402" s="161" t="s">
        <v>301</v>
      </c>
      <c r="B402" s="170" t="s">
        <v>238</v>
      </c>
      <c r="C402" s="161" t="s">
        <v>1127</v>
      </c>
      <c r="D402" s="191" t="s">
        <v>1738</v>
      </c>
      <c r="E402" s="165">
        <f t="shared" si="15"/>
        <v>385</v>
      </c>
      <c r="F402" s="168" t="b">
        <f>IF(('10.Outflows-SC1'!E93*'10.Outflows-SC1'!F93='10.Outflows-SC1'!G93),TRUE,FALSE)</f>
        <v>1</v>
      </c>
    </row>
    <row r="403" spans="1:6" ht="60">
      <c r="A403" s="161" t="s">
        <v>302</v>
      </c>
      <c r="B403" s="170" t="s">
        <v>238</v>
      </c>
      <c r="C403" s="161" t="s">
        <v>1128</v>
      </c>
      <c r="D403" s="191" t="s">
        <v>1926</v>
      </c>
      <c r="E403" s="165">
        <f t="shared" si="15"/>
        <v>386</v>
      </c>
      <c r="F403" s="168" t="b">
        <f>IF(('10.Outflows-SC1'!G94='10.Outflows-SC1'!G24+'10.Outflows-SC1'!G57+'10.Outflows-SC1'!G68+'10.Outflows-SC1'!G77+'10.Outflows-SC1'!G79+'10.Outflows-SC1'!G81+'10.Outflows-SC1'!G91+'10.Outflows-SC1'!G93),TRUE,FALSE)</f>
        <v>1</v>
      </c>
    </row>
    <row r="404" spans="1:6" ht="30">
      <c r="A404" s="186" t="s">
        <v>850</v>
      </c>
      <c r="B404" s="170" t="s">
        <v>238</v>
      </c>
      <c r="C404" s="198" t="s">
        <v>1131</v>
      </c>
      <c r="D404" s="202" t="s">
        <v>918</v>
      </c>
      <c r="E404" s="165">
        <f t="shared" si="15"/>
        <v>387</v>
      </c>
      <c r="F404" s="203" t="b">
        <f>IF(('10.Outflows-SC1'!C9*'10.Outflows-SC1'!$D$8='10.Outflows-SC1'!E9),TRUE,FALSE)</f>
        <v>1</v>
      </c>
    </row>
    <row r="405" spans="1:6" ht="30">
      <c r="A405" s="186" t="s">
        <v>851</v>
      </c>
      <c r="B405" s="170" t="s">
        <v>238</v>
      </c>
      <c r="C405" s="198" t="s">
        <v>1132</v>
      </c>
      <c r="D405" s="202" t="s">
        <v>919</v>
      </c>
      <c r="E405" s="165">
        <f t="shared" si="15"/>
        <v>388</v>
      </c>
      <c r="F405" s="203" t="b">
        <f>IF(('10.Outflows-SC1'!C11*'10.Outflows-SC1'!$D$8='10.Outflows-SC1'!E11),TRUE,FALSE)</f>
        <v>1</v>
      </c>
    </row>
    <row r="406" spans="1:6" ht="30">
      <c r="A406" s="186" t="s">
        <v>852</v>
      </c>
      <c r="B406" s="170" t="s">
        <v>238</v>
      </c>
      <c r="C406" s="198" t="s">
        <v>1133</v>
      </c>
      <c r="D406" s="202" t="s">
        <v>920</v>
      </c>
      <c r="E406" s="165">
        <f t="shared" si="15"/>
        <v>389</v>
      </c>
      <c r="F406" s="203" t="b">
        <f>IF(('10.Outflows-SC1'!C12*'10.Outflows-SC1'!$D$8='10.Outflows-SC1'!E12),TRUE,FALSE)</f>
        <v>1</v>
      </c>
    </row>
    <row r="407" spans="1:6" ht="30">
      <c r="A407" s="186" t="s">
        <v>853</v>
      </c>
      <c r="B407" s="170" t="s">
        <v>238</v>
      </c>
      <c r="C407" s="198" t="s">
        <v>1134</v>
      </c>
      <c r="D407" s="202" t="s">
        <v>921</v>
      </c>
      <c r="E407" s="165">
        <f t="shared" si="15"/>
        <v>390</v>
      </c>
      <c r="F407" s="203" t="b">
        <f>IF(('10.Outflows-SC1'!C13*'10.Outflows-SC1'!$D$8='10.Outflows-SC1'!E13),TRUE,FALSE)</f>
        <v>1</v>
      </c>
    </row>
    <row r="408" spans="1:6" ht="30">
      <c r="A408" s="186" t="s">
        <v>854</v>
      </c>
      <c r="B408" s="170" t="s">
        <v>238</v>
      </c>
      <c r="C408" s="198" t="s">
        <v>1135</v>
      </c>
      <c r="D408" s="202" t="s">
        <v>922</v>
      </c>
      <c r="E408" s="165">
        <f t="shared" si="15"/>
        <v>391</v>
      </c>
      <c r="F408" s="203" t="b">
        <f>IF(('10.Outflows-SC1'!C14*'10.Outflows-SC1'!$D$8='10.Outflows-SC1'!E14),TRUE,FALSE)</f>
        <v>1</v>
      </c>
    </row>
    <row r="409" spans="1:6" ht="30">
      <c r="A409" s="186" t="s">
        <v>855</v>
      </c>
      <c r="B409" s="170" t="s">
        <v>238</v>
      </c>
      <c r="C409" s="198" t="s">
        <v>1136</v>
      </c>
      <c r="D409" s="202" t="s">
        <v>923</v>
      </c>
      <c r="E409" s="165">
        <f t="shared" si="15"/>
        <v>392</v>
      </c>
      <c r="F409" s="203" t="b">
        <f>IF(('10.Outflows-SC1'!C15*'10.Outflows-SC1'!$D$8='10.Outflows-SC1'!E15),TRUE,FALSE)</f>
        <v>1</v>
      </c>
    </row>
    <row r="410" spans="1:6" ht="30">
      <c r="A410" s="186" t="s">
        <v>856</v>
      </c>
      <c r="B410" s="170" t="s">
        <v>238</v>
      </c>
      <c r="C410" s="198" t="s">
        <v>1137</v>
      </c>
      <c r="D410" s="202" t="s">
        <v>924</v>
      </c>
      <c r="E410" s="165">
        <f t="shared" si="15"/>
        <v>393</v>
      </c>
      <c r="F410" s="203" t="b">
        <f>IF(('10.Outflows-SC1'!C16*'10.Outflows-SC1'!$D$8='10.Outflows-SC1'!E16),TRUE,FALSE)</f>
        <v>1</v>
      </c>
    </row>
    <row r="411" spans="1:6" ht="30">
      <c r="A411" s="186" t="s">
        <v>857</v>
      </c>
      <c r="B411" s="170" t="s">
        <v>238</v>
      </c>
      <c r="C411" s="198" t="s">
        <v>1138</v>
      </c>
      <c r="D411" s="202" t="s">
        <v>925</v>
      </c>
      <c r="E411" s="165">
        <f t="shared" si="15"/>
        <v>394</v>
      </c>
      <c r="F411" s="203" t="b">
        <f>IF(('10.Outflows-SC1'!C18*'10.Outflows-SC1'!$D$8='10.Outflows-SC1'!E18),TRUE,FALSE)</f>
        <v>1</v>
      </c>
    </row>
    <row r="412" spans="1:6" ht="30">
      <c r="A412" s="186" t="s">
        <v>858</v>
      </c>
      <c r="B412" s="170" t="s">
        <v>238</v>
      </c>
      <c r="C412" s="198" t="s">
        <v>1139</v>
      </c>
      <c r="D412" s="202" t="s">
        <v>926</v>
      </c>
      <c r="E412" s="165">
        <f t="shared" si="15"/>
        <v>395</v>
      </c>
      <c r="F412" s="203" t="b">
        <f>IF(('10.Outflows-SC1'!C19*'10.Outflows-SC1'!$D$8='10.Outflows-SC1'!E19),TRUE,FALSE)</f>
        <v>1</v>
      </c>
    </row>
    <row r="413" spans="1:6" ht="30">
      <c r="A413" s="186" t="s">
        <v>859</v>
      </c>
      <c r="B413" s="170" t="s">
        <v>238</v>
      </c>
      <c r="C413" s="198" t="s">
        <v>1140</v>
      </c>
      <c r="D413" s="202" t="s">
        <v>927</v>
      </c>
      <c r="E413" s="165">
        <f t="shared" si="15"/>
        <v>396</v>
      </c>
      <c r="F413" s="203" t="b">
        <f>IF(('10.Outflows-SC1'!C20*'10.Outflows-SC1'!$D$8='10.Outflows-SC1'!E20),TRUE,FALSE)</f>
        <v>1</v>
      </c>
    </row>
    <row r="414" spans="1:6" ht="30">
      <c r="A414" s="186" t="s">
        <v>860</v>
      </c>
      <c r="B414" s="170" t="s">
        <v>238</v>
      </c>
      <c r="C414" s="198" t="s">
        <v>1141</v>
      </c>
      <c r="D414" s="202" t="s">
        <v>928</v>
      </c>
      <c r="E414" s="165">
        <f t="shared" si="15"/>
        <v>397</v>
      </c>
      <c r="F414" s="203" t="b">
        <f>IF(('10.Outflows-SC1'!C21*'10.Outflows-SC1'!$D$8='10.Outflows-SC1'!E21),TRUE,FALSE)</f>
        <v>1</v>
      </c>
    </row>
    <row r="415" spans="1:6" ht="30">
      <c r="A415" s="186" t="s">
        <v>861</v>
      </c>
      <c r="B415" s="170" t="s">
        <v>238</v>
      </c>
      <c r="C415" s="198" t="s">
        <v>1142</v>
      </c>
      <c r="D415" s="202" t="s">
        <v>929</v>
      </c>
      <c r="E415" s="165">
        <f t="shared" si="15"/>
        <v>398</v>
      </c>
      <c r="F415" s="203" t="b">
        <f>IF(('10.Outflows-SC1'!C22*'10.Outflows-SC1'!$D$8='10.Outflows-SC1'!E22),TRUE,FALSE)</f>
        <v>1</v>
      </c>
    </row>
    <row r="416" spans="1:6" ht="30">
      <c r="A416" s="186" t="s">
        <v>862</v>
      </c>
      <c r="B416" s="170" t="s">
        <v>238</v>
      </c>
      <c r="C416" s="198" t="s">
        <v>1143</v>
      </c>
      <c r="D416" s="202" t="s">
        <v>930</v>
      </c>
      <c r="E416" s="165">
        <f t="shared" si="15"/>
        <v>399</v>
      </c>
      <c r="F416" s="203" t="b">
        <f>IF(('10.Outflows-SC1'!C23*'10.Outflows-SC1'!$D$8='10.Outflows-SC1'!E23),TRUE,FALSE)</f>
        <v>1</v>
      </c>
    </row>
    <row r="417" spans="1:6">
      <c r="A417" s="186" t="s">
        <v>863</v>
      </c>
      <c r="B417" s="170" t="s">
        <v>238</v>
      </c>
      <c r="C417" s="198" t="s">
        <v>1144</v>
      </c>
      <c r="D417" s="202" t="s">
        <v>931</v>
      </c>
      <c r="E417" s="165">
        <f t="shared" si="15"/>
        <v>400</v>
      </c>
      <c r="F417" s="203" t="b">
        <f>IF('10.Outflows-SC1'!E24=SUM('10.Outflows-SC1'!E9:E23),TRUE,FALSE)</f>
        <v>1</v>
      </c>
    </row>
    <row r="418" spans="1:6" ht="30">
      <c r="A418" s="186" t="s">
        <v>864</v>
      </c>
      <c r="B418" s="170" t="s">
        <v>238</v>
      </c>
      <c r="C418" s="198" t="s">
        <v>1145</v>
      </c>
      <c r="D418" s="202" t="s">
        <v>932</v>
      </c>
      <c r="E418" s="165">
        <f t="shared" si="15"/>
        <v>401</v>
      </c>
      <c r="F418" s="203" t="b">
        <f>IF(('10.Outflows-SC1'!C28*'10.Outflows-SC1'!$D$8='10.Outflows-SC1'!E28),TRUE,FALSE)</f>
        <v>1</v>
      </c>
    </row>
    <row r="419" spans="1:6" ht="30">
      <c r="A419" s="186" t="s">
        <v>865</v>
      </c>
      <c r="B419" s="170" t="s">
        <v>238</v>
      </c>
      <c r="C419" s="198" t="s">
        <v>1146</v>
      </c>
      <c r="D419" s="202" t="s">
        <v>933</v>
      </c>
      <c r="E419" s="165">
        <f t="shared" si="15"/>
        <v>402</v>
      </c>
      <c r="F419" s="203" t="b">
        <f>IF(('10.Outflows-SC1'!C29*'10.Outflows-SC1'!$D$8='10.Outflows-SC1'!E29),TRUE,FALSE)</f>
        <v>1</v>
      </c>
    </row>
    <row r="420" spans="1:6" ht="30">
      <c r="A420" s="186" t="s">
        <v>866</v>
      </c>
      <c r="B420" s="170" t="s">
        <v>238</v>
      </c>
      <c r="C420" s="198" t="s">
        <v>1147</v>
      </c>
      <c r="D420" s="202" t="s">
        <v>934</v>
      </c>
      <c r="E420" s="165">
        <f t="shared" si="15"/>
        <v>403</v>
      </c>
      <c r="F420" s="203" t="b">
        <f>IF(('10.Outflows-SC1'!C30*'10.Outflows-SC1'!$D$8='10.Outflows-SC1'!E30),TRUE,FALSE)</f>
        <v>1</v>
      </c>
    </row>
    <row r="421" spans="1:6" ht="30">
      <c r="A421" s="186" t="s">
        <v>867</v>
      </c>
      <c r="B421" s="170" t="s">
        <v>238</v>
      </c>
      <c r="C421" s="198" t="s">
        <v>1148</v>
      </c>
      <c r="D421" s="202" t="s">
        <v>935</v>
      </c>
      <c r="E421" s="165">
        <f t="shared" si="15"/>
        <v>404</v>
      </c>
      <c r="F421" s="203" t="b">
        <f>IF(('10.Outflows-SC1'!C31*'10.Outflows-SC1'!$D$8='10.Outflows-SC1'!E31),TRUE,FALSE)</f>
        <v>1</v>
      </c>
    </row>
    <row r="422" spans="1:6" ht="30">
      <c r="A422" s="186" t="s">
        <v>868</v>
      </c>
      <c r="B422" s="170" t="s">
        <v>238</v>
      </c>
      <c r="C422" s="198" t="s">
        <v>1149</v>
      </c>
      <c r="D422" s="202" t="s">
        <v>936</v>
      </c>
      <c r="E422" s="165">
        <f t="shared" si="15"/>
        <v>405</v>
      </c>
      <c r="F422" s="203" t="b">
        <f>IF(('10.Outflows-SC1'!C32*'10.Outflows-SC1'!$D$8='10.Outflows-SC1'!E32),TRUE,FALSE)</f>
        <v>1</v>
      </c>
    </row>
    <row r="423" spans="1:6" ht="30">
      <c r="A423" s="186" t="s">
        <v>869</v>
      </c>
      <c r="B423" s="170" t="s">
        <v>238</v>
      </c>
      <c r="C423" s="198" t="s">
        <v>1150</v>
      </c>
      <c r="D423" s="202" t="s">
        <v>937</v>
      </c>
      <c r="E423" s="165">
        <f t="shared" si="15"/>
        <v>406</v>
      </c>
      <c r="F423" s="203" t="b">
        <f>IF(('10.Outflows-SC1'!C33*'10.Outflows-SC1'!$D$8='10.Outflows-SC1'!E33),TRUE,FALSE)</f>
        <v>1</v>
      </c>
    </row>
    <row r="424" spans="1:6" ht="30">
      <c r="A424" s="186" t="s">
        <v>870</v>
      </c>
      <c r="B424" s="170" t="s">
        <v>238</v>
      </c>
      <c r="C424" s="198" t="s">
        <v>1151</v>
      </c>
      <c r="D424" s="202" t="s">
        <v>938</v>
      </c>
      <c r="E424" s="165">
        <f t="shared" si="15"/>
        <v>407</v>
      </c>
      <c r="F424" s="203" t="b">
        <f>IF(('10.Outflows-SC1'!C35*'10.Outflows-SC1'!$D$8='10.Outflows-SC1'!E35),TRUE,FALSE)</f>
        <v>1</v>
      </c>
    </row>
    <row r="425" spans="1:6" ht="30">
      <c r="A425" s="186" t="s">
        <v>871</v>
      </c>
      <c r="B425" s="170" t="s">
        <v>238</v>
      </c>
      <c r="C425" s="198" t="s">
        <v>1152</v>
      </c>
      <c r="D425" s="202" t="s">
        <v>939</v>
      </c>
      <c r="E425" s="165">
        <f t="shared" si="15"/>
        <v>408</v>
      </c>
      <c r="F425" s="203" t="b">
        <f>IF(('10.Outflows-SC1'!C36*'10.Outflows-SC1'!$D$8='10.Outflows-SC1'!E36),TRUE,FALSE)</f>
        <v>1</v>
      </c>
    </row>
    <row r="426" spans="1:6" ht="30">
      <c r="A426" s="186" t="s">
        <v>872</v>
      </c>
      <c r="B426" s="170" t="s">
        <v>238</v>
      </c>
      <c r="C426" s="198" t="s">
        <v>1153</v>
      </c>
      <c r="D426" s="202" t="s">
        <v>940</v>
      </c>
      <c r="E426" s="165">
        <f t="shared" si="15"/>
        <v>409</v>
      </c>
      <c r="F426" s="203" t="b">
        <f>IF(('10.Outflows-SC1'!C37*'10.Outflows-SC1'!$D$8='10.Outflows-SC1'!E37),TRUE,FALSE)</f>
        <v>1</v>
      </c>
    </row>
    <row r="427" spans="1:6" ht="30">
      <c r="A427" s="186" t="s">
        <v>873</v>
      </c>
      <c r="B427" s="170" t="s">
        <v>238</v>
      </c>
      <c r="C427" s="198" t="s">
        <v>1154</v>
      </c>
      <c r="D427" s="202" t="s">
        <v>941</v>
      </c>
      <c r="E427" s="165">
        <f t="shared" si="15"/>
        <v>410</v>
      </c>
      <c r="F427" s="203" t="b">
        <f>IF(('10.Outflows-SC1'!C38*'10.Outflows-SC1'!$D$8='10.Outflows-SC1'!E38),TRUE,FALSE)</f>
        <v>1</v>
      </c>
    </row>
    <row r="428" spans="1:6" ht="30">
      <c r="A428" s="186" t="s">
        <v>874</v>
      </c>
      <c r="B428" s="170" t="s">
        <v>238</v>
      </c>
      <c r="C428" s="198" t="s">
        <v>1155</v>
      </c>
      <c r="D428" s="202" t="s">
        <v>942</v>
      </c>
      <c r="E428" s="165">
        <f t="shared" si="15"/>
        <v>411</v>
      </c>
      <c r="F428" s="203" t="b">
        <f>IF(('10.Outflows-SC1'!C39*'10.Outflows-SC1'!$D$8='10.Outflows-SC1'!E39),TRUE,FALSE)</f>
        <v>1</v>
      </c>
    </row>
    <row r="429" spans="1:6" ht="30">
      <c r="A429" s="186" t="s">
        <v>875</v>
      </c>
      <c r="B429" s="170" t="s">
        <v>238</v>
      </c>
      <c r="C429" s="198" t="s">
        <v>1156</v>
      </c>
      <c r="D429" s="202" t="s">
        <v>943</v>
      </c>
      <c r="E429" s="165">
        <f t="shared" si="15"/>
        <v>412</v>
      </c>
      <c r="F429" s="203" t="b">
        <f>IF(('10.Outflows-SC1'!C40*'10.Outflows-SC1'!$D$8='10.Outflows-SC1'!E40),TRUE,FALSE)</f>
        <v>1</v>
      </c>
    </row>
    <row r="430" spans="1:6" ht="30">
      <c r="A430" s="186" t="s">
        <v>876</v>
      </c>
      <c r="B430" s="170" t="s">
        <v>238</v>
      </c>
      <c r="C430" s="198" t="s">
        <v>1157</v>
      </c>
      <c r="D430" s="202" t="s">
        <v>944</v>
      </c>
      <c r="E430" s="165">
        <f t="shared" si="15"/>
        <v>413</v>
      </c>
      <c r="F430" s="203" t="b">
        <f>IF(('10.Outflows-SC1'!C41*'10.Outflows-SC1'!$D$8='10.Outflows-SC1'!E41),TRUE,FALSE)</f>
        <v>1</v>
      </c>
    </row>
    <row r="431" spans="1:6" ht="30">
      <c r="A431" s="186" t="s">
        <v>1582</v>
      </c>
      <c r="B431" s="170" t="s">
        <v>238</v>
      </c>
      <c r="C431" s="198" t="s">
        <v>1927</v>
      </c>
      <c r="D431" s="202" t="s">
        <v>945</v>
      </c>
      <c r="E431" s="165">
        <f t="shared" ref="E431:E473" si="16">E430+1</f>
        <v>414</v>
      </c>
      <c r="F431" s="203" t="b">
        <f>IF(('10.Outflows-SC1'!C43*'10.Outflows-SC1'!$D$8='10.Outflows-SC1'!E43),TRUE,FALSE)</f>
        <v>1</v>
      </c>
    </row>
    <row r="432" spans="1:6" ht="30">
      <c r="A432" s="186" t="s">
        <v>877</v>
      </c>
      <c r="B432" s="170" t="s">
        <v>238</v>
      </c>
      <c r="C432" s="198" t="s">
        <v>1158</v>
      </c>
      <c r="D432" s="202" t="s">
        <v>946</v>
      </c>
      <c r="E432" s="165">
        <f t="shared" si="16"/>
        <v>415</v>
      </c>
      <c r="F432" s="203" t="b">
        <f>IF(('10.Outflows-SC1'!C44*'10.Outflows-SC1'!$D$8='10.Outflows-SC1'!E44),TRUE,FALSE)</f>
        <v>1</v>
      </c>
    </row>
    <row r="433" spans="1:6" ht="30">
      <c r="A433" s="186" t="s">
        <v>878</v>
      </c>
      <c r="B433" s="170" t="s">
        <v>238</v>
      </c>
      <c r="C433" s="198" t="s">
        <v>1159</v>
      </c>
      <c r="D433" s="202" t="s">
        <v>947</v>
      </c>
      <c r="E433" s="165">
        <f t="shared" si="16"/>
        <v>416</v>
      </c>
      <c r="F433" s="203" t="b">
        <f>IF(('10.Outflows-SC1'!C46*'10.Outflows-SC1'!$D$8='10.Outflows-SC1'!E46),TRUE,FALSE)</f>
        <v>1</v>
      </c>
    </row>
    <row r="434" spans="1:6" ht="45">
      <c r="A434" s="186" t="s">
        <v>879</v>
      </c>
      <c r="B434" s="170" t="s">
        <v>238</v>
      </c>
      <c r="C434" s="198" t="s">
        <v>1160</v>
      </c>
      <c r="D434" s="202" t="s">
        <v>948</v>
      </c>
      <c r="E434" s="165">
        <f t="shared" si="16"/>
        <v>417</v>
      </c>
      <c r="F434" s="203" t="b">
        <f>IF(('10.Outflows-SC1'!C47*'10.Outflows-SC1'!$D$8='10.Outflows-SC1'!E47),TRUE,FALSE)</f>
        <v>1</v>
      </c>
    </row>
    <row r="435" spans="1:6" ht="30">
      <c r="A435" s="186" t="s">
        <v>880</v>
      </c>
      <c r="B435" s="170" t="s">
        <v>238</v>
      </c>
      <c r="C435" s="198" t="s">
        <v>1161</v>
      </c>
      <c r="D435" s="202" t="s">
        <v>949</v>
      </c>
      <c r="E435" s="165">
        <f t="shared" si="16"/>
        <v>418</v>
      </c>
      <c r="F435" s="203" t="b">
        <f>IF(('10.Outflows-SC1'!C48*'10.Outflows-SC1'!$D$8='10.Outflows-SC1'!E48),TRUE,FALSE)</f>
        <v>1</v>
      </c>
    </row>
    <row r="436" spans="1:6">
      <c r="A436" s="186" t="s">
        <v>881</v>
      </c>
      <c r="B436" s="170" t="s">
        <v>238</v>
      </c>
      <c r="C436" s="198" t="s">
        <v>1162</v>
      </c>
      <c r="D436" s="202" t="s">
        <v>950</v>
      </c>
      <c r="E436" s="165">
        <f t="shared" si="16"/>
        <v>419</v>
      </c>
      <c r="F436" s="203" t="b">
        <f>IF('10.Outflows-SC1'!E49=SUM('10.Outflows-SC1'!E28:E48),TRUE,FALSE)</f>
        <v>1</v>
      </c>
    </row>
    <row r="437" spans="1:6" ht="30">
      <c r="A437" s="186" t="s">
        <v>882</v>
      </c>
      <c r="B437" s="170" t="s">
        <v>238</v>
      </c>
      <c r="C437" s="198" t="s">
        <v>1163</v>
      </c>
      <c r="D437" s="202" t="s">
        <v>951</v>
      </c>
      <c r="E437" s="165">
        <f t="shared" si="16"/>
        <v>420</v>
      </c>
      <c r="F437" s="203" t="b">
        <f>IF(('10.Outflows-SC1'!C51*'10.Outflows-SC1'!$D$8='10.Outflows-SC1'!E51),TRUE,FALSE)</f>
        <v>1</v>
      </c>
    </row>
    <row r="438" spans="1:6" ht="30">
      <c r="A438" s="186" t="s">
        <v>883</v>
      </c>
      <c r="B438" s="170" t="s">
        <v>238</v>
      </c>
      <c r="C438" s="198" t="s">
        <v>1167</v>
      </c>
      <c r="D438" s="202" t="s">
        <v>952</v>
      </c>
      <c r="E438" s="165">
        <f t="shared" si="16"/>
        <v>421</v>
      </c>
      <c r="F438" s="203" t="b">
        <f>IF(('10.Outflows-SC1'!C52*'10.Outflows-SC1'!$D$8='10.Outflows-SC1'!E52),TRUE,FALSE)</f>
        <v>1</v>
      </c>
    </row>
    <row r="439" spans="1:6" ht="45">
      <c r="A439" s="186" t="s">
        <v>884</v>
      </c>
      <c r="B439" s="170" t="s">
        <v>238</v>
      </c>
      <c r="C439" s="198" t="s">
        <v>1168</v>
      </c>
      <c r="D439" s="202" t="s">
        <v>953</v>
      </c>
      <c r="E439" s="165">
        <f t="shared" si="16"/>
        <v>422</v>
      </c>
      <c r="F439" s="203" t="b">
        <f>IF(('10.Outflows-SC1'!C53*'10.Outflows-SC1'!$D$8='10.Outflows-SC1'!E53),TRUE,FALSE)</f>
        <v>1</v>
      </c>
    </row>
    <row r="440" spans="1:6" ht="30">
      <c r="A440" s="186" t="s">
        <v>885</v>
      </c>
      <c r="B440" s="170" t="s">
        <v>238</v>
      </c>
      <c r="C440" s="198" t="s">
        <v>1169</v>
      </c>
      <c r="D440" s="202" t="s">
        <v>954</v>
      </c>
      <c r="E440" s="165">
        <f t="shared" si="16"/>
        <v>423</v>
      </c>
      <c r="F440" s="203" t="b">
        <f>IF(('10.Outflows-SC1'!C54*'10.Outflows-SC1'!$D$8='10.Outflows-SC1'!E54),TRUE,FALSE)</f>
        <v>1</v>
      </c>
    </row>
    <row r="441" spans="1:6" ht="30">
      <c r="A441" s="186" t="s">
        <v>886</v>
      </c>
      <c r="B441" s="170" t="s">
        <v>238</v>
      </c>
      <c r="C441" s="198" t="s">
        <v>1170</v>
      </c>
      <c r="D441" s="202" t="s">
        <v>955</v>
      </c>
      <c r="E441" s="165">
        <f t="shared" si="16"/>
        <v>424</v>
      </c>
      <c r="F441" s="203" t="b">
        <f>IF(('10.Outflows-SC1'!C55*'10.Outflows-SC1'!$D$8='10.Outflows-SC1'!E55),TRUE,FALSE)</f>
        <v>1</v>
      </c>
    </row>
    <row r="442" spans="1:6">
      <c r="A442" s="186" t="s">
        <v>887</v>
      </c>
      <c r="B442" s="170" t="s">
        <v>238</v>
      </c>
      <c r="C442" s="198" t="s">
        <v>1164</v>
      </c>
      <c r="D442" s="202" t="s">
        <v>956</v>
      </c>
      <c r="E442" s="165">
        <f t="shared" si="16"/>
        <v>425</v>
      </c>
      <c r="F442" s="203" t="b">
        <f>IF('10.Outflows-SC1'!E56=SUM('10.Outflows-SC1'!E51:E55),TRUE,FALSE)</f>
        <v>1</v>
      </c>
    </row>
    <row r="443" spans="1:6" ht="30">
      <c r="A443" s="186" t="s">
        <v>888</v>
      </c>
      <c r="B443" s="170" t="s">
        <v>238</v>
      </c>
      <c r="C443" s="198" t="s">
        <v>1165</v>
      </c>
      <c r="D443" s="202" t="s">
        <v>957</v>
      </c>
      <c r="E443" s="165">
        <f t="shared" si="16"/>
        <v>426</v>
      </c>
      <c r="F443" s="203" t="b">
        <f>IF(('10.Outflows-SC1'!C57*'10.Outflows-SC1'!$D$8='10.Outflows-SC1'!E57),TRUE,FALSE)</f>
        <v>1</v>
      </c>
    </row>
    <row r="444" spans="1:6" ht="30">
      <c r="A444" s="186" t="s">
        <v>889</v>
      </c>
      <c r="B444" s="170" t="s">
        <v>238</v>
      </c>
      <c r="C444" s="198" t="s">
        <v>1166</v>
      </c>
      <c r="D444" s="202" t="s">
        <v>958</v>
      </c>
      <c r="E444" s="165">
        <f t="shared" si="16"/>
        <v>427</v>
      </c>
      <c r="F444" s="203" t="b">
        <f>IF(('10.Outflows-SC1'!C59*'10.Outflows-SC1'!$D$8='10.Outflows-SC1'!E59),TRUE,FALSE)</f>
        <v>1</v>
      </c>
    </row>
    <row r="445" spans="1:6" ht="45">
      <c r="A445" s="186" t="s">
        <v>890</v>
      </c>
      <c r="B445" s="170" t="s">
        <v>238</v>
      </c>
      <c r="C445" s="198" t="s">
        <v>1171</v>
      </c>
      <c r="D445" s="202" t="s">
        <v>959</v>
      </c>
      <c r="E445" s="165">
        <f t="shared" si="16"/>
        <v>428</v>
      </c>
      <c r="F445" s="203" t="b">
        <f>IF(('10.Outflows-SC1'!C60*'10.Outflows-SC1'!$D$8='10.Outflows-SC1'!E60),TRUE,FALSE)</f>
        <v>1</v>
      </c>
    </row>
    <row r="446" spans="1:6" ht="45">
      <c r="A446" s="186" t="s">
        <v>891</v>
      </c>
      <c r="B446" s="170" t="s">
        <v>238</v>
      </c>
      <c r="C446" s="198" t="s">
        <v>1172</v>
      </c>
      <c r="D446" s="202" t="s">
        <v>960</v>
      </c>
      <c r="E446" s="165">
        <f t="shared" si="16"/>
        <v>429</v>
      </c>
      <c r="F446" s="203" t="b">
        <f>IF(('10.Outflows-SC1'!C61*'10.Outflows-SC1'!$D$8='10.Outflows-SC1'!E61),TRUE,FALSE)</f>
        <v>1</v>
      </c>
    </row>
    <row r="447" spans="1:6" ht="45">
      <c r="A447" s="186" t="s">
        <v>892</v>
      </c>
      <c r="B447" s="170" t="s">
        <v>238</v>
      </c>
      <c r="C447" s="198" t="s">
        <v>1173</v>
      </c>
      <c r="D447" s="202" t="s">
        <v>961</v>
      </c>
      <c r="E447" s="165">
        <f t="shared" si="16"/>
        <v>430</v>
      </c>
      <c r="F447" s="203" t="b">
        <f>IF(('10.Outflows-SC1'!C62*'10.Outflows-SC1'!$D$8='10.Outflows-SC1'!E62),TRUE,FALSE)</f>
        <v>1</v>
      </c>
    </row>
    <row r="448" spans="1:6" ht="60">
      <c r="A448" s="186" t="s">
        <v>893</v>
      </c>
      <c r="B448" s="170" t="s">
        <v>238</v>
      </c>
      <c r="C448" s="198" t="s">
        <v>1174</v>
      </c>
      <c r="D448" s="202" t="s">
        <v>962</v>
      </c>
      <c r="E448" s="165">
        <f t="shared" si="16"/>
        <v>431</v>
      </c>
      <c r="F448" s="203" t="b">
        <f>IF(('10.Outflows-SC1'!C63*'10.Outflows-SC1'!$D$8='10.Outflows-SC1'!E63),TRUE,FALSE)</f>
        <v>1</v>
      </c>
    </row>
    <row r="449" spans="1:6" ht="60">
      <c r="A449" s="186" t="s">
        <v>894</v>
      </c>
      <c r="B449" s="170" t="s">
        <v>238</v>
      </c>
      <c r="C449" s="198" t="s">
        <v>1175</v>
      </c>
      <c r="D449" s="202" t="s">
        <v>963</v>
      </c>
      <c r="E449" s="165">
        <f t="shared" si="16"/>
        <v>432</v>
      </c>
      <c r="F449" s="203" t="b">
        <f>IF(('10.Outflows-SC1'!C64*'10.Outflows-SC1'!$D$8='10.Outflows-SC1'!E64),TRUE,FALSE)</f>
        <v>1</v>
      </c>
    </row>
    <row r="450" spans="1:6" ht="45">
      <c r="A450" s="186" t="s">
        <v>895</v>
      </c>
      <c r="B450" s="170" t="s">
        <v>238</v>
      </c>
      <c r="C450" s="198" t="s">
        <v>1176</v>
      </c>
      <c r="D450" s="202" t="s">
        <v>964</v>
      </c>
      <c r="E450" s="165">
        <f t="shared" si="16"/>
        <v>433</v>
      </c>
      <c r="F450" s="203" t="b">
        <f>IF(('10.Outflows-SC1'!C65*'10.Outflows-SC1'!$D$8='10.Outflows-SC1'!E65),TRUE,FALSE)</f>
        <v>1</v>
      </c>
    </row>
    <row r="451" spans="1:6" ht="45">
      <c r="A451" s="186" t="s">
        <v>896</v>
      </c>
      <c r="B451" s="170" t="s">
        <v>238</v>
      </c>
      <c r="C451" s="198" t="s">
        <v>1177</v>
      </c>
      <c r="D451" s="202" t="s">
        <v>965</v>
      </c>
      <c r="E451" s="165">
        <f t="shared" si="16"/>
        <v>434</v>
      </c>
      <c r="F451" s="203" t="b">
        <f>IF(('10.Outflows-SC1'!C66*'10.Outflows-SC1'!$D$8='10.Outflows-SC1'!E66),TRUE,FALSE)</f>
        <v>1</v>
      </c>
    </row>
    <row r="452" spans="1:6" ht="45">
      <c r="A452" s="186" t="s">
        <v>897</v>
      </c>
      <c r="B452" s="170" t="s">
        <v>238</v>
      </c>
      <c r="C452" s="198" t="s">
        <v>1178</v>
      </c>
      <c r="D452" s="202" t="s">
        <v>966</v>
      </c>
      <c r="E452" s="165">
        <f t="shared" si="16"/>
        <v>435</v>
      </c>
      <c r="F452" s="203" t="b">
        <f>IF(('10.Outflows-SC1'!C67*'10.Outflows-SC1'!$D$8='10.Outflows-SC1'!E67),TRUE,FALSE)</f>
        <v>1</v>
      </c>
    </row>
    <row r="453" spans="1:6">
      <c r="A453" s="186" t="s">
        <v>898</v>
      </c>
      <c r="B453" s="170" t="s">
        <v>238</v>
      </c>
      <c r="C453" s="198" t="s">
        <v>1179</v>
      </c>
      <c r="D453" s="202" t="s">
        <v>967</v>
      </c>
      <c r="E453" s="165">
        <f t="shared" si="16"/>
        <v>436</v>
      </c>
      <c r="F453" s="203" t="b">
        <f>IF('10.Outflows-SC1'!E68=SUM('10.Outflows-SC1'!E59:E67),TRUE,FALSE)</f>
        <v>1</v>
      </c>
    </row>
    <row r="454" spans="1:6" ht="30">
      <c r="A454" s="186" t="s">
        <v>899</v>
      </c>
      <c r="B454" s="170" t="s">
        <v>238</v>
      </c>
      <c r="C454" s="198" t="s">
        <v>1180</v>
      </c>
      <c r="D454" s="202" t="s">
        <v>968</v>
      </c>
      <c r="E454" s="165">
        <f t="shared" si="16"/>
        <v>437</v>
      </c>
      <c r="F454" s="203" t="b">
        <f>IF(('10.Outflows-SC1'!C70*'10.Outflows-SC1'!$D$8='10.Outflows-SC1'!E70),TRUE,FALSE)</f>
        <v>1</v>
      </c>
    </row>
    <row r="455" spans="1:6" ht="45">
      <c r="A455" s="186" t="s">
        <v>900</v>
      </c>
      <c r="B455" s="170" t="s">
        <v>238</v>
      </c>
      <c r="C455" s="198" t="s">
        <v>1181</v>
      </c>
      <c r="D455" s="202" t="s">
        <v>969</v>
      </c>
      <c r="E455" s="165">
        <f t="shared" si="16"/>
        <v>438</v>
      </c>
      <c r="F455" s="203" t="b">
        <f>IF(('10.Outflows-SC1'!C71*'10.Outflows-SC1'!$D$8='10.Outflows-SC1'!E71),TRUE,FALSE)</f>
        <v>1</v>
      </c>
    </row>
    <row r="456" spans="1:6" ht="45">
      <c r="A456" s="186" t="s">
        <v>901</v>
      </c>
      <c r="B456" s="170" t="s">
        <v>238</v>
      </c>
      <c r="C456" s="198" t="s">
        <v>1182</v>
      </c>
      <c r="D456" s="202" t="s">
        <v>970</v>
      </c>
      <c r="E456" s="165">
        <f t="shared" si="16"/>
        <v>439</v>
      </c>
      <c r="F456" s="203" t="b">
        <f>IF(('10.Outflows-SC1'!C72*'10.Outflows-SC1'!$D$8='10.Outflows-SC1'!E72),TRUE,FALSE)</f>
        <v>1</v>
      </c>
    </row>
    <row r="457" spans="1:6" ht="30">
      <c r="A457" s="186" t="s">
        <v>902</v>
      </c>
      <c r="B457" s="170" t="s">
        <v>238</v>
      </c>
      <c r="C457" s="198" t="s">
        <v>1183</v>
      </c>
      <c r="D457" s="202" t="s">
        <v>971</v>
      </c>
      <c r="E457" s="165">
        <f t="shared" si="16"/>
        <v>440</v>
      </c>
      <c r="F457" s="203" t="b">
        <f>IF(('10.Outflows-SC1'!C73*'10.Outflows-SC1'!$D$8='10.Outflows-SC1'!E73),TRUE,FALSE)</f>
        <v>1</v>
      </c>
    </row>
    <row r="458" spans="1:6" ht="45">
      <c r="A458" s="186" t="s">
        <v>903</v>
      </c>
      <c r="B458" s="170" t="s">
        <v>238</v>
      </c>
      <c r="C458" s="198" t="s">
        <v>1184</v>
      </c>
      <c r="D458" s="202" t="s">
        <v>972</v>
      </c>
      <c r="E458" s="165">
        <f t="shared" si="16"/>
        <v>441</v>
      </c>
      <c r="F458" s="203" t="b">
        <f>IF(('10.Outflows-SC1'!C74*'10.Outflows-SC1'!$D$8='10.Outflows-SC1'!E74),TRUE,FALSE)</f>
        <v>1</v>
      </c>
    </row>
    <row r="459" spans="1:6" ht="45">
      <c r="A459" s="186" t="s">
        <v>904</v>
      </c>
      <c r="B459" s="170" t="s">
        <v>238</v>
      </c>
      <c r="C459" s="198" t="s">
        <v>1185</v>
      </c>
      <c r="D459" s="202" t="s">
        <v>973</v>
      </c>
      <c r="E459" s="165">
        <f t="shared" si="16"/>
        <v>442</v>
      </c>
      <c r="F459" s="203" t="b">
        <f>IF(('10.Outflows-SC1'!C75*'10.Outflows-SC1'!$D$8='10.Outflows-SC1'!E75),TRUE,FALSE)</f>
        <v>1</v>
      </c>
    </row>
    <row r="460" spans="1:6" ht="60">
      <c r="A460" s="186" t="s">
        <v>905</v>
      </c>
      <c r="B460" s="170" t="s">
        <v>238</v>
      </c>
      <c r="C460" s="198" t="s">
        <v>1186</v>
      </c>
      <c r="D460" s="202" t="s">
        <v>974</v>
      </c>
      <c r="E460" s="165">
        <f t="shared" si="16"/>
        <v>443</v>
      </c>
      <c r="F460" s="203" t="b">
        <f>IF(('10.Outflows-SC1'!C76*'10.Outflows-SC1'!$D$8='10.Outflows-SC1'!E76),TRUE,FALSE)</f>
        <v>1</v>
      </c>
    </row>
    <row r="461" spans="1:6">
      <c r="A461" s="186" t="s">
        <v>906</v>
      </c>
      <c r="B461" s="170" t="s">
        <v>238</v>
      </c>
      <c r="C461" s="198" t="s">
        <v>1187</v>
      </c>
      <c r="D461" s="202" t="s">
        <v>975</v>
      </c>
      <c r="E461" s="165">
        <f t="shared" si="16"/>
        <v>444</v>
      </c>
      <c r="F461" s="203" t="b">
        <f>IF('10.Outflows-SC1'!E77=SUM('10.Outflows-SC1'!E70:E76),TRUE,FALSE)</f>
        <v>1</v>
      </c>
    </row>
    <row r="462" spans="1:6" ht="30">
      <c r="A462" s="186" t="s">
        <v>1583</v>
      </c>
      <c r="B462" s="170" t="s">
        <v>238</v>
      </c>
      <c r="C462" s="198" t="s">
        <v>1188</v>
      </c>
      <c r="D462" s="202" t="s">
        <v>976</v>
      </c>
      <c r="E462" s="165">
        <f t="shared" si="16"/>
        <v>445</v>
      </c>
      <c r="F462" s="203" t="b">
        <f>IF(('10.Outflows-SC1'!C79*'10.Outflows-SC1'!$D$8='10.Outflows-SC1'!E79),TRUE,FALSE)</f>
        <v>1</v>
      </c>
    </row>
    <row r="463" spans="1:6" ht="30">
      <c r="A463" s="186" t="s">
        <v>907</v>
      </c>
      <c r="B463" s="170" t="s">
        <v>238</v>
      </c>
      <c r="C463" s="198" t="s">
        <v>1189</v>
      </c>
      <c r="D463" s="202" t="s">
        <v>977</v>
      </c>
      <c r="E463" s="165">
        <f t="shared" si="16"/>
        <v>446</v>
      </c>
      <c r="F463" s="203" t="b">
        <f>IF(('10.Outflows-SC1'!C81*'10.Outflows-SC1'!$D$8='10.Outflows-SC1'!E81),TRUE,FALSE)</f>
        <v>1</v>
      </c>
    </row>
    <row r="464" spans="1:6" ht="30">
      <c r="A464" s="186" t="s">
        <v>908</v>
      </c>
      <c r="B464" s="170" t="s">
        <v>238</v>
      </c>
      <c r="C464" s="198" t="s">
        <v>1190</v>
      </c>
      <c r="D464" s="202" t="s">
        <v>978</v>
      </c>
      <c r="E464" s="165">
        <f t="shared" si="16"/>
        <v>447</v>
      </c>
      <c r="F464" s="203" t="b">
        <f>IF(('10.Outflows-SC1'!C83*'10.Outflows-SC1'!$D$8='10.Outflows-SC1'!E83),TRUE,FALSE)</f>
        <v>1</v>
      </c>
    </row>
    <row r="465" spans="1:6" ht="30">
      <c r="A465" s="186" t="s">
        <v>909</v>
      </c>
      <c r="B465" s="170" t="s">
        <v>238</v>
      </c>
      <c r="C465" s="198" t="s">
        <v>1191</v>
      </c>
      <c r="D465" s="202" t="s">
        <v>979</v>
      </c>
      <c r="E465" s="165">
        <f t="shared" si="16"/>
        <v>448</v>
      </c>
      <c r="F465" s="203" t="b">
        <f>IF(('10.Outflows-SC1'!C84*'10.Outflows-SC1'!$D$8='10.Outflows-SC1'!E84),TRUE,FALSE)</f>
        <v>1</v>
      </c>
    </row>
    <row r="466" spans="1:6" ht="30">
      <c r="A466" s="186" t="s">
        <v>910</v>
      </c>
      <c r="B466" s="170" t="s">
        <v>238</v>
      </c>
      <c r="C466" s="198" t="s">
        <v>1192</v>
      </c>
      <c r="D466" s="202" t="s">
        <v>980</v>
      </c>
      <c r="E466" s="165">
        <f t="shared" si="16"/>
        <v>449</v>
      </c>
      <c r="F466" s="203" t="b">
        <f>IF(('10.Outflows-SC1'!C86*'10.Outflows-SC1'!$D$8='10.Outflows-SC1'!E86),TRUE,FALSE)</f>
        <v>1</v>
      </c>
    </row>
    <row r="467" spans="1:6" ht="30">
      <c r="A467" s="186" t="s">
        <v>911</v>
      </c>
      <c r="B467" s="170" t="s">
        <v>238</v>
      </c>
      <c r="C467" s="198" t="s">
        <v>1193</v>
      </c>
      <c r="D467" s="202" t="s">
        <v>981</v>
      </c>
      <c r="E467" s="165">
        <f t="shared" si="16"/>
        <v>450</v>
      </c>
      <c r="F467" s="203" t="b">
        <f>IF(('10.Outflows-SC1'!C87*'10.Outflows-SC1'!$D$8='10.Outflows-SC1'!E87),TRUE,FALSE)</f>
        <v>1</v>
      </c>
    </row>
    <row r="468" spans="1:6" ht="45">
      <c r="A468" s="186" t="s">
        <v>912</v>
      </c>
      <c r="B468" s="170" t="s">
        <v>238</v>
      </c>
      <c r="C468" s="198" t="s">
        <v>1194</v>
      </c>
      <c r="D468" s="202" t="s">
        <v>982</v>
      </c>
      <c r="E468" s="165">
        <f t="shared" si="16"/>
        <v>451</v>
      </c>
      <c r="F468" s="203" t="b">
        <f>IF(('10.Outflows-SC1'!C88*'10.Outflows-SC1'!$D$8='10.Outflows-SC1'!E88),TRUE,FALSE)</f>
        <v>1</v>
      </c>
    </row>
    <row r="469" spans="1:6" ht="45">
      <c r="A469" s="186" t="s">
        <v>913</v>
      </c>
      <c r="B469" s="170" t="s">
        <v>238</v>
      </c>
      <c r="C469" s="198" t="s">
        <v>1195</v>
      </c>
      <c r="D469" s="202" t="s">
        <v>983</v>
      </c>
      <c r="E469" s="165">
        <f t="shared" si="16"/>
        <v>452</v>
      </c>
      <c r="F469" s="203" t="b">
        <f>IF(('10.Outflows-SC1'!C89*'10.Outflows-SC1'!$D$8='10.Outflows-SC1'!E89),TRUE,FALSE)</f>
        <v>1</v>
      </c>
    </row>
    <row r="470" spans="1:6" ht="30">
      <c r="A470" s="186" t="s">
        <v>914</v>
      </c>
      <c r="B470" s="170" t="s">
        <v>238</v>
      </c>
      <c r="C470" s="198" t="s">
        <v>1196</v>
      </c>
      <c r="D470" s="202" t="s">
        <v>984</v>
      </c>
      <c r="E470" s="165">
        <f t="shared" si="16"/>
        <v>453</v>
      </c>
      <c r="F470" s="203" t="b">
        <f>IF(('10.Outflows-SC1'!C90*'10.Outflows-SC1'!$D$8='10.Outflows-SC1'!E90),TRUE,FALSE)</f>
        <v>1</v>
      </c>
    </row>
    <row r="471" spans="1:6">
      <c r="A471" s="186" t="s">
        <v>915</v>
      </c>
      <c r="B471" s="170" t="s">
        <v>238</v>
      </c>
      <c r="C471" s="198" t="s">
        <v>1197</v>
      </c>
      <c r="D471" s="202" t="s">
        <v>985</v>
      </c>
      <c r="E471" s="165">
        <f t="shared" si="16"/>
        <v>454</v>
      </c>
      <c r="F471" s="203" t="b">
        <f>IF('10.Outflows-SC1'!E91=SUM('10.Outflows-SC1'!E83:E90),TRUE,FALSE)</f>
        <v>1</v>
      </c>
    </row>
    <row r="472" spans="1:6" ht="30">
      <c r="A472" s="186" t="s">
        <v>916</v>
      </c>
      <c r="B472" s="170" t="s">
        <v>238</v>
      </c>
      <c r="C472" s="198" t="s">
        <v>1928</v>
      </c>
      <c r="D472" s="202" t="s">
        <v>986</v>
      </c>
      <c r="E472" s="165">
        <f t="shared" si="16"/>
        <v>455</v>
      </c>
      <c r="F472" s="203" t="b">
        <f>IF(('10.Outflows-SC1'!C93*'10.Outflows-SC1'!$D$8='10.Outflows-SC1'!E93),TRUE,FALSE)</f>
        <v>1</v>
      </c>
    </row>
    <row r="473" spans="1:6" ht="60">
      <c r="A473" s="186" t="s">
        <v>917</v>
      </c>
      <c r="B473" s="170" t="s">
        <v>238</v>
      </c>
      <c r="C473" s="198" t="s">
        <v>3373</v>
      </c>
      <c r="D473" s="202" t="s">
        <v>1929</v>
      </c>
      <c r="E473" s="165">
        <f t="shared" si="16"/>
        <v>456</v>
      </c>
      <c r="F473" s="203" t="b">
        <f>IF(('10.Outflows-SC1'!E94='10.Outflows-SC1'!E24+'10.Outflows-SC1'!E57+'10.Outflows-SC1'!E68+'10.Outflows-SC1'!E77+'10.Outflows-SC1'!E79+'10.Outflows-SC1'!E81+'10.Outflows-SC1'!E91+'10.Outflows-SC1'!E93),TRUE,FALSE)</f>
        <v>1</v>
      </c>
    </row>
    <row r="474" spans="1:6" ht="18.75">
      <c r="A474" s="158" t="s">
        <v>579</v>
      </c>
      <c r="B474" s="159"/>
      <c r="C474" s="159"/>
      <c r="D474" s="190"/>
      <c r="E474" s="159"/>
      <c r="F474" s="160"/>
    </row>
    <row r="475" spans="1:6">
      <c r="A475" s="161" t="s">
        <v>305</v>
      </c>
      <c r="B475" s="162" t="s">
        <v>238</v>
      </c>
      <c r="C475" s="161" t="s">
        <v>1025</v>
      </c>
      <c r="D475" s="191" t="s">
        <v>1495</v>
      </c>
      <c r="E475" s="165">
        <f>E473+1</f>
        <v>457</v>
      </c>
      <c r="F475" s="168" t="b">
        <f>IF(('11.Inflows-SC1'!E10*'11.Inflows-SC1'!F10='11.Inflows-SC1'!G10),TRUE,FALSE)</f>
        <v>1</v>
      </c>
    </row>
    <row r="476" spans="1:6">
      <c r="A476" s="161" t="s">
        <v>306</v>
      </c>
      <c r="B476" s="162" t="s">
        <v>238</v>
      </c>
      <c r="C476" s="161" t="s">
        <v>1026</v>
      </c>
      <c r="D476" s="191" t="s">
        <v>1496</v>
      </c>
      <c r="E476" s="165">
        <f>E475+1</f>
        <v>458</v>
      </c>
      <c r="F476" s="168" t="b">
        <f>IF(('11.Inflows-SC1'!E11*'11.Inflows-SC1'!F11='11.Inflows-SC1'!G11),TRUE,FALSE)</f>
        <v>1</v>
      </c>
    </row>
    <row r="477" spans="1:6">
      <c r="A477" s="161" t="s">
        <v>307</v>
      </c>
      <c r="B477" s="162" t="s">
        <v>238</v>
      </c>
      <c r="C477" s="161" t="s">
        <v>1027</v>
      </c>
      <c r="D477" s="191" t="s">
        <v>1497</v>
      </c>
      <c r="E477" s="165">
        <f t="shared" ref="E477:E493" si="17">E476+1</f>
        <v>459</v>
      </c>
      <c r="F477" s="168" t="b">
        <f>IF(('11.Inflows-SC1'!E12*'11.Inflows-SC1'!F12='11.Inflows-SC1'!G12),TRUE,FALSE)</f>
        <v>1</v>
      </c>
    </row>
    <row r="478" spans="1:6" ht="30">
      <c r="A478" s="161" t="s">
        <v>308</v>
      </c>
      <c r="B478" s="162" t="s">
        <v>238</v>
      </c>
      <c r="C478" s="161" t="s">
        <v>1028</v>
      </c>
      <c r="D478" s="191" t="s">
        <v>1498</v>
      </c>
      <c r="E478" s="165">
        <f t="shared" si="17"/>
        <v>460</v>
      </c>
      <c r="F478" s="168" t="b">
        <f>IF(('11.Inflows-SC1'!E13*'11.Inflows-SC1'!F13='11.Inflows-SC1'!G13),TRUE,FALSE)</f>
        <v>1</v>
      </c>
    </row>
    <row r="479" spans="1:6">
      <c r="A479" s="161" t="s">
        <v>309</v>
      </c>
      <c r="B479" s="162" t="s">
        <v>238</v>
      </c>
      <c r="C479" s="161" t="s">
        <v>1029</v>
      </c>
      <c r="D479" s="191" t="s">
        <v>1499</v>
      </c>
      <c r="E479" s="165">
        <f t="shared" si="17"/>
        <v>461</v>
      </c>
      <c r="F479" s="168" t="b">
        <f>IF(('11.Inflows-SC1'!E14*'11.Inflows-SC1'!F14='11.Inflows-SC1'!G14),TRUE,FALSE)</f>
        <v>1</v>
      </c>
    </row>
    <row r="480" spans="1:6" ht="30">
      <c r="A480" s="161" t="s">
        <v>310</v>
      </c>
      <c r="B480" s="162" t="s">
        <v>238</v>
      </c>
      <c r="C480" s="161" t="s">
        <v>1030</v>
      </c>
      <c r="D480" s="191" t="s">
        <v>1500</v>
      </c>
      <c r="E480" s="165">
        <f t="shared" si="17"/>
        <v>462</v>
      </c>
      <c r="F480" s="168" t="b">
        <f>IF(('11.Inflows-SC1'!E15*'11.Inflows-SC1'!F15='11.Inflows-SC1'!G15),TRUE,FALSE)</f>
        <v>1</v>
      </c>
    </row>
    <row r="481" spans="1:6">
      <c r="A481" s="161" t="s">
        <v>104</v>
      </c>
      <c r="B481" s="162" t="s">
        <v>238</v>
      </c>
      <c r="C481" s="161" t="s">
        <v>1031</v>
      </c>
      <c r="D481" s="191" t="s">
        <v>1501</v>
      </c>
      <c r="E481" s="165">
        <f t="shared" si="17"/>
        <v>463</v>
      </c>
      <c r="F481" s="168" t="b">
        <f>IF('11.Inflows-SC1'!E16=SUM('11.Inflows-SC1'!E10:E15),TRUE,FALSE)</f>
        <v>1</v>
      </c>
    </row>
    <row r="482" spans="1:6" ht="45">
      <c r="A482" s="161" t="s">
        <v>1580</v>
      </c>
      <c r="B482" s="162" t="s">
        <v>238</v>
      </c>
      <c r="C482" s="161" t="s">
        <v>1032</v>
      </c>
      <c r="D482" s="191" t="s">
        <v>1502</v>
      </c>
      <c r="E482" s="165">
        <f t="shared" si="17"/>
        <v>464</v>
      </c>
      <c r="F482" s="168" t="b">
        <f>IF(('11.Inflows-SC1'!E18*'11.Inflows-SC1'!F18='11.Inflows-SC1'!G18),TRUE,FALSE)</f>
        <v>1</v>
      </c>
    </row>
    <row r="483" spans="1:6">
      <c r="A483" s="161" t="s">
        <v>225</v>
      </c>
      <c r="B483" s="162" t="s">
        <v>238</v>
      </c>
      <c r="C483" s="161" t="s">
        <v>1033</v>
      </c>
      <c r="D483" s="191" t="s">
        <v>1503</v>
      </c>
      <c r="E483" s="165">
        <f t="shared" si="17"/>
        <v>465</v>
      </c>
      <c r="F483" s="168" t="b">
        <f>IF(('11.Inflows-SC1'!E19='11.Inflows-SC1'!E18),TRUE,FALSE)</f>
        <v>1</v>
      </c>
    </row>
    <row r="484" spans="1:6">
      <c r="A484" s="161" t="s">
        <v>109</v>
      </c>
      <c r="B484" s="162" t="s">
        <v>238</v>
      </c>
      <c r="C484" s="161" t="s">
        <v>1034</v>
      </c>
      <c r="D484" s="191" t="s">
        <v>1504</v>
      </c>
      <c r="E484" s="165">
        <f t="shared" si="17"/>
        <v>466</v>
      </c>
      <c r="F484" s="168" t="b">
        <f>IF(('11.Inflows-SC1'!E21*'11.Inflows-SC1'!F21='11.Inflows-SC1'!G21),TRUE,FALSE)</f>
        <v>1</v>
      </c>
    </row>
    <row r="485" spans="1:6" ht="30">
      <c r="A485" s="161" t="s">
        <v>111</v>
      </c>
      <c r="B485" s="162" t="s">
        <v>238</v>
      </c>
      <c r="C485" s="161" t="s">
        <v>1035</v>
      </c>
      <c r="D485" s="191" t="s">
        <v>1505</v>
      </c>
      <c r="E485" s="165">
        <f t="shared" si="17"/>
        <v>467</v>
      </c>
      <c r="F485" s="168" t="b">
        <f>IF(('11.Inflows-SC1'!E22*'11.Inflows-SC1'!F22='11.Inflows-SC1'!G22),TRUE,FALSE)</f>
        <v>1</v>
      </c>
    </row>
    <row r="486" spans="1:6" ht="30">
      <c r="A486" s="161" t="s">
        <v>110</v>
      </c>
      <c r="B486" s="162" t="s">
        <v>238</v>
      </c>
      <c r="C486" s="161" t="s">
        <v>1036</v>
      </c>
      <c r="D486" s="191" t="s">
        <v>1506</v>
      </c>
      <c r="E486" s="165">
        <f t="shared" si="17"/>
        <v>468</v>
      </c>
      <c r="F486" s="168" t="b">
        <f>IF(('11.Inflows-SC1'!E23*'11.Inflows-SC1'!F23='11.Inflows-SC1'!G23),TRUE,FALSE)</f>
        <v>1</v>
      </c>
    </row>
    <row r="487" spans="1:6">
      <c r="A487" s="161" t="s">
        <v>157</v>
      </c>
      <c r="B487" s="162" t="s">
        <v>238</v>
      </c>
      <c r="C487" s="161" t="s">
        <v>1037</v>
      </c>
      <c r="D487" s="191" t="s">
        <v>1507</v>
      </c>
      <c r="E487" s="165">
        <f t="shared" si="17"/>
        <v>469</v>
      </c>
      <c r="F487" s="168" t="b">
        <f>IF(('11.Inflows-SC1'!E24*'11.Inflows-SC1'!F24='11.Inflows-SC1'!G24),TRUE,FALSE)</f>
        <v>1</v>
      </c>
    </row>
    <row r="488" spans="1:6" ht="30">
      <c r="A488" s="161" t="s">
        <v>112</v>
      </c>
      <c r="B488" s="162" t="s">
        <v>238</v>
      </c>
      <c r="C488" s="161" t="s">
        <v>1038</v>
      </c>
      <c r="D488" s="191" t="s">
        <v>1508</v>
      </c>
      <c r="E488" s="165">
        <f t="shared" si="17"/>
        <v>470</v>
      </c>
      <c r="F488" s="168" t="b">
        <f>IF(('11.Inflows-SC1'!E25*'11.Inflows-SC1'!F25='11.Inflows-SC1'!G25),TRUE,FALSE)</f>
        <v>1</v>
      </c>
    </row>
    <row r="489" spans="1:6" ht="30">
      <c r="A489" s="161" t="s">
        <v>113</v>
      </c>
      <c r="B489" s="162" t="s">
        <v>238</v>
      </c>
      <c r="C489" s="161" t="s">
        <v>1039</v>
      </c>
      <c r="D489" s="191" t="s">
        <v>1509</v>
      </c>
      <c r="E489" s="165">
        <f t="shared" si="17"/>
        <v>471</v>
      </c>
      <c r="F489" s="168" t="b">
        <f>IF(('11.Inflows-SC1'!E26*'11.Inflows-SC1'!F26='11.Inflows-SC1'!G26),TRUE,FALSE)</f>
        <v>1</v>
      </c>
    </row>
    <row r="490" spans="1:6">
      <c r="A490" s="161" t="s">
        <v>311</v>
      </c>
      <c r="B490" s="162" t="s">
        <v>238</v>
      </c>
      <c r="C490" s="161" t="s">
        <v>1040</v>
      </c>
      <c r="D490" s="191" t="s">
        <v>1510</v>
      </c>
      <c r="E490" s="165">
        <f t="shared" si="17"/>
        <v>472</v>
      </c>
      <c r="F490" s="168" t="b">
        <f>IF('11.Inflows-SC1'!E27=SUM('11.Inflows-SC1'!E21:E26),TRUE,FALSE)</f>
        <v>1</v>
      </c>
    </row>
    <row r="491" spans="1:6">
      <c r="A491" s="186" t="s">
        <v>117</v>
      </c>
      <c r="B491" s="170" t="s">
        <v>238</v>
      </c>
      <c r="C491" s="241" t="s">
        <v>1041</v>
      </c>
      <c r="D491" s="191" t="s">
        <v>1511</v>
      </c>
      <c r="E491" s="165">
        <f t="shared" si="17"/>
        <v>473</v>
      </c>
      <c r="F491" s="168" t="b">
        <f>IF(('11.Inflows-SC1'!E29*'11.Inflows-SC1'!F29='11.Inflows-SC1'!G29),TRUE,FALSE)</f>
        <v>1</v>
      </c>
    </row>
    <row r="492" spans="1:6">
      <c r="A492" s="186" t="s">
        <v>118</v>
      </c>
      <c r="B492" s="170" t="s">
        <v>238</v>
      </c>
      <c r="C492" s="241" t="s">
        <v>1042</v>
      </c>
      <c r="D492" s="191" t="s">
        <v>1512</v>
      </c>
      <c r="E492" s="165">
        <f t="shared" si="17"/>
        <v>474</v>
      </c>
      <c r="F492" s="168" t="b">
        <f>IF(('11.Inflows-SC1'!E30*'11.Inflows-SC1'!F30='11.Inflows-SC1'!G30),TRUE,FALSE)</f>
        <v>1</v>
      </c>
    </row>
    <row r="493" spans="1:6">
      <c r="A493" s="186" t="s">
        <v>116</v>
      </c>
      <c r="B493" s="170" t="s">
        <v>238</v>
      </c>
      <c r="C493" s="241" t="s">
        <v>1643</v>
      </c>
      <c r="D493" s="191" t="s">
        <v>1513</v>
      </c>
      <c r="E493" s="165">
        <f t="shared" si="17"/>
        <v>475</v>
      </c>
      <c r="F493" s="168" t="b">
        <f>IF('11.Inflows-SC1'!G31=SUM('11.Inflows-SC1'!G29:G30),TRUE,FALSE)</f>
        <v>1</v>
      </c>
    </row>
    <row r="494" spans="1:6" ht="30">
      <c r="A494" s="186" t="s">
        <v>312</v>
      </c>
      <c r="B494" s="170" t="s">
        <v>238</v>
      </c>
      <c r="C494" s="241" t="s">
        <v>1043</v>
      </c>
      <c r="D494" s="191" t="s">
        <v>1644</v>
      </c>
      <c r="E494" s="165">
        <f>E493+1</f>
        <v>476</v>
      </c>
      <c r="F494" s="168" t="b">
        <f>IF(('11.Inflows-SC1'!G32='11.Inflows-SC1'!G16+'11.Inflows-SC1'!G19+'11.Inflows-SC1'!G27+'11.Inflows-SC1'!G31),TRUE,FALSE)</f>
        <v>1</v>
      </c>
    </row>
    <row r="495" spans="1:6" ht="30">
      <c r="A495" s="186" t="s">
        <v>988</v>
      </c>
      <c r="B495" s="170" t="s">
        <v>238</v>
      </c>
      <c r="C495" s="198" t="s">
        <v>1061</v>
      </c>
      <c r="D495" s="202" t="s">
        <v>1006</v>
      </c>
      <c r="E495" s="165">
        <f t="shared" ref="E495:E514" si="18">E494+1</f>
        <v>477</v>
      </c>
      <c r="F495" s="203" t="b">
        <f>IF(('11.Inflows-SC1'!C10*'11.Inflows-SC1'!$D$8='11.Inflows-SC1'!E10),TRUE,FALSE)</f>
        <v>1</v>
      </c>
    </row>
    <row r="496" spans="1:6" ht="30">
      <c r="A496" s="186" t="s">
        <v>989</v>
      </c>
      <c r="B496" s="170" t="s">
        <v>238</v>
      </c>
      <c r="C496" s="198" t="s">
        <v>1060</v>
      </c>
      <c r="D496" s="202" t="s">
        <v>1007</v>
      </c>
      <c r="E496" s="165">
        <f t="shared" si="18"/>
        <v>478</v>
      </c>
      <c r="F496" s="203" t="b">
        <f>IF(('11.Inflows-SC1'!C11*'11.Inflows-SC1'!$D$8='11.Inflows-SC1'!E11),TRUE,FALSE)</f>
        <v>1</v>
      </c>
    </row>
    <row r="497" spans="1:6" ht="30">
      <c r="A497" s="186" t="s">
        <v>990</v>
      </c>
      <c r="B497" s="170" t="s">
        <v>238</v>
      </c>
      <c r="C497" s="198" t="s">
        <v>1059</v>
      </c>
      <c r="D497" s="202" t="s">
        <v>1008</v>
      </c>
      <c r="E497" s="165">
        <f t="shared" si="18"/>
        <v>479</v>
      </c>
      <c r="F497" s="203" t="b">
        <f>IF(('11.Inflows-SC1'!C12*'11.Inflows-SC1'!$D$8='11.Inflows-SC1'!E12),TRUE,FALSE)</f>
        <v>1</v>
      </c>
    </row>
    <row r="498" spans="1:6" ht="30">
      <c r="A498" s="186" t="s">
        <v>991</v>
      </c>
      <c r="B498" s="170" t="s">
        <v>238</v>
      </c>
      <c r="C498" s="198" t="s">
        <v>1058</v>
      </c>
      <c r="D498" s="202" t="s">
        <v>1009</v>
      </c>
      <c r="E498" s="165">
        <f t="shared" si="18"/>
        <v>480</v>
      </c>
      <c r="F498" s="203" t="b">
        <f>IF(('11.Inflows-SC1'!C13*'11.Inflows-SC1'!$D$8='11.Inflows-SC1'!E13),TRUE,FALSE)</f>
        <v>1</v>
      </c>
    </row>
    <row r="499" spans="1:6" ht="30">
      <c r="A499" s="186" t="s">
        <v>992</v>
      </c>
      <c r="B499" s="170" t="s">
        <v>238</v>
      </c>
      <c r="C499" s="198" t="s">
        <v>1057</v>
      </c>
      <c r="D499" s="202" t="s">
        <v>1010</v>
      </c>
      <c r="E499" s="165">
        <f t="shared" si="18"/>
        <v>481</v>
      </c>
      <c r="F499" s="203" t="b">
        <f>IF(('11.Inflows-SC1'!C14*'11.Inflows-SC1'!$D$8='11.Inflows-SC1'!E14),TRUE,FALSE)</f>
        <v>1</v>
      </c>
    </row>
    <row r="500" spans="1:6" ht="30">
      <c r="A500" s="186" t="s">
        <v>993</v>
      </c>
      <c r="B500" s="170" t="s">
        <v>238</v>
      </c>
      <c r="C500" s="198" t="s">
        <v>1056</v>
      </c>
      <c r="D500" s="202" t="s">
        <v>1011</v>
      </c>
      <c r="E500" s="165">
        <f t="shared" si="18"/>
        <v>482</v>
      </c>
      <c r="F500" s="203" t="b">
        <f>IF(('11.Inflows-SC1'!C15*'11.Inflows-SC1'!$D$8='11.Inflows-SC1'!E15),TRUE,FALSE)</f>
        <v>1</v>
      </c>
    </row>
    <row r="501" spans="1:6">
      <c r="A501" s="186" t="s">
        <v>994</v>
      </c>
      <c r="B501" s="170" t="s">
        <v>238</v>
      </c>
      <c r="C501" s="198" t="s">
        <v>1044</v>
      </c>
      <c r="D501" s="202" t="s">
        <v>1012</v>
      </c>
      <c r="E501" s="165">
        <f t="shared" si="18"/>
        <v>483</v>
      </c>
      <c r="F501" s="203" t="b">
        <f>IF('11.Inflows-SC1'!E16=SUM('11.Inflows-SC1'!E10:E15),TRUE,FALSE)</f>
        <v>1</v>
      </c>
    </row>
    <row r="502" spans="1:6" ht="45">
      <c r="A502" s="186" t="s">
        <v>1584</v>
      </c>
      <c r="B502" s="170" t="s">
        <v>238</v>
      </c>
      <c r="C502" s="198" t="s">
        <v>1055</v>
      </c>
      <c r="D502" s="202" t="s">
        <v>1015</v>
      </c>
      <c r="E502" s="165">
        <f t="shared" si="18"/>
        <v>484</v>
      </c>
      <c r="F502" s="203" t="b">
        <f>IF(('11.Inflows-SC1'!C18*'11.Inflows-SC1'!$D$8='11.Inflows-SC1'!E18),TRUE,FALSE)</f>
        <v>1</v>
      </c>
    </row>
    <row r="503" spans="1:6">
      <c r="A503" s="186" t="s">
        <v>995</v>
      </c>
      <c r="B503" s="170" t="s">
        <v>238</v>
      </c>
      <c r="C503" s="198" t="s">
        <v>1045</v>
      </c>
      <c r="D503" s="202" t="s">
        <v>1013</v>
      </c>
      <c r="E503" s="165">
        <f t="shared" si="18"/>
        <v>485</v>
      </c>
      <c r="F503" s="203" t="b">
        <f>IF(('11.Inflows-SC1'!E19='11.Inflows-SC1'!E18),TRUE,FALSE)</f>
        <v>1</v>
      </c>
    </row>
    <row r="504" spans="1:6" ht="30">
      <c r="A504" s="186" t="s">
        <v>996</v>
      </c>
      <c r="B504" s="170" t="s">
        <v>238</v>
      </c>
      <c r="C504" s="198" t="s">
        <v>1054</v>
      </c>
      <c r="D504" s="202" t="s">
        <v>2000</v>
      </c>
      <c r="E504" s="165">
        <f t="shared" si="18"/>
        <v>486</v>
      </c>
      <c r="F504" s="203" t="b">
        <f>IF(('11.Inflows-SC1'!C21*'11.Inflows-SC1'!$D$8='11.Inflows-SC1'!E21),TRUE,FALSE)</f>
        <v>1</v>
      </c>
    </row>
    <row r="505" spans="1:6" ht="45">
      <c r="A505" s="186" t="s">
        <v>997</v>
      </c>
      <c r="B505" s="170" t="s">
        <v>238</v>
      </c>
      <c r="C505" s="198" t="s">
        <v>1053</v>
      </c>
      <c r="D505" s="202" t="s">
        <v>1014</v>
      </c>
      <c r="E505" s="165">
        <f t="shared" si="18"/>
        <v>487</v>
      </c>
      <c r="F505" s="203" t="b">
        <f>IF(('11.Inflows-SC1'!C22*'11.Inflows-SC1'!$D$8='11.Inflows-SC1'!E22),TRUE,FALSE)</f>
        <v>1</v>
      </c>
    </row>
    <row r="506" spans="1:6" ht="30">
      <c r="A506" s="186" t="s">
        <v>998</v>
      </c>
      <c r="B506" s="170" t="s">
        <v>238</v>
      </c>
      <c r="C506" s="198" t="s">
        <v>1052</v>
      </c>
      <c r="D506" s="202" t="s">
        <v>1016</v>
      </c>
      <c r="E506" s="165">
        <f t="shared" si="18"/>
        <v>488</v>
      </c>
      <c r="F506" s="203" t="b">
        <f>IF(('11.Inflows-SC1'!C23*'11.Inflows-SC1'!$D$8='11.Inflows-SC1'!E23),TRUE,FALSE)</f>
        <v>1</v>
      </c>
    </row>
    <row r="507" spans="1:6" ht="30">
      <c r="A507" s="186" t="s">
        <v>999</v>
      </c>
      <c r="B507" s="170" t="s">
        <v>238</v>
      </c>
      <c r="C507" s="198" t="s">
        <v>1051</v>
      </c>
      <c r="D507" s="202" t="s">
        <v>1017</v>
      </c>
      <c r="E507" s="165">
        <f t="shared" si="18"/>
        <v>489</v>
      </c>
      <c r="F507" s="203" t="b">
        <f>IF(('11.Inflows-SC1'!C24*'11.Inflows-SC1'!$D$8='11.Inflows-SC1'!E24),TRUE,FALSE)</f>
        <v>1</v>
      </c>
    </row>
    <row r="508" spans="1:6" ht="45">
      <c r="A508" s="186" t="s">
        <v>1000</v>
      </c>
      <c r="B508" s="170" t="s">
        <v>238</v>
      </c>
      <c r="C508" s="198" t="s">
        <v>1049</v>
      </c>
      <c r="D508" s="202" t="s">
        <v>1018</v>
      </c>
      <c r="E508" s="165">
        <f t="shared" si="18"/>
        <v>490</v>
      </c>
      <c r="F508" s="203" t="b">
        <f>IF(('11.Inflows-SC1'!C25*'11.Inflows-SC1'!$D$8='11.Inflows-SC1'!E25),TRUE,FALSE)</f>
        <v>1</v>
      </c>
    </row>
    <row r="509" spans="1:6" ht="30">
      <c r="A509" s="186" t="s">
        <v>1001</v>
      </c>
      <c r="B509" s="170" t="s">
        <v>238</v>
      </c>
      <c r="C509" s="198" t="s">
        <v>1050</v>
      </c>
      <c r="D509" s="202" t="s">
        <v>1019</v>
      </c>
      <c r="E509" s="165">
        <f t="shared" si="18"/>
        <v>491</v>
      </c>
      <c r="F509" s="203" t="b">
        <f>IF(('11.Inflows-SC1'!C26*'11.Inflows-SC1'!$D$8='11.Inflows-SC1'!E26),TRUE,FALSE)</f>
        <v>1</v>
      </c>
    </row>
    <row r="510" spans="1:6">
      <c r="A510" s="186" t="s">
        <v>1002</v>
      </c>
      <c r="B510" s="170" t="s">
        <v>238</v>
      </c>
      <c r="C510" s="198" t="s">
        <v>1046</v>
      </c>
      <c r="D510" s="202" t="s">
        <v>1020</v>
      </c>
      <c r="E510" s="165">
        <f t="shared" si="18"/>
        <v>492</v>
      </c>
      <c r="F510" s="203" t="b">
        <f>IF('11.Inflows-SC1'!E27=SUM('11.Inflows-SC1'!E21:E26),TRUE,FALSE)</f>
        <v>1</v>
      </c>
    </row>
    <row r="511" spans="1:6">
      <c r="A511" s="186" t="s">
        <v>1003</v>
      </c>
      <c r="B511" s="170" t="s">
        <v>238</v>
      </c>
      <c r="C511" s="198" t="s">
        <v>1047</v>
      </c>
      <c r="D511" s="202" t="s">
        <v>1021</v>
      </c>
      <c r="E511" s="165">
        <f t="shared" si="18"/>
        <v>493</v>
      </c>
      <c r="F511" s="203" t="b">
        <f>IF(('11.Inflows-SC1'!C29*'11.Inflows-SC1'!$D$8='11.Inflows-SC1'!E29),TRUE,FALSE)</f>
        <v>1</v>
      </c>
    </row>
    <row r="512" spans="1:6">
      <c r="A512" s="186" t="s">
        <v>1004</v>
      </c>
      <c r="B512" s="170" t="s">
        <v>238</v>
      </c>
      <c r="C512" s="198" t="s">
        <v>1048</v>
      </c>
      <c r="D512" s="202" t="s">
        <v>1022</v>
      </c>
      <c r="E512" s="165">
        <f t="shared" si="18"/>
        <v>494</v>
      </c>
      <c r="F512" s="203" t="b">
        <f>IF(('11.Inflows-SC1'!C30*'11.Inflows-SC1'!$D$8='11.Inflows-SC1'!E30),TRUE,FALSE)</f>
        <v>1</v>
      </c>
    </row>
    <row r="513" spans="1:6">
      <c r="A513" s="186" t="s">
        <v>1005</v>
      </c>
      <c r="B513" s="170" t="s">
        <v>238</v>
      </c>
      <c r="C513" s="198" t="s">
        <v>1062</v>
      </c>
      <c r="D513" s="202" t="s">
        <v>1023</v>
      </c>
      <c r="E513" s="165">
        <f t="shared" si="18"/>
        <v>495</v>
      </c>
      <c r="F513" s="203" t="b">
        <f>IF('11.Inflows-SC1'!E31=SUM('11.Inflows-SC1'!E29:E30),TRUE,FALSE)</f>
        <v>1</v>
      </c>
    </row>
    <row r="514" spans="1:6" ht="30">
      <c r="A514" s="186" t="s">
        <v>987</v>
      </c>
      <c r="B514" s="170" t="s">
        <v>238</v>
      </c>
      <c r="C514" s="198" t="s">
        <v>1063</v>
      </c>
      <c r="D514" s="202" t="s">
        <v>1024</v>
      </c>
      <c r="E514" s="165">
        <f t="shared" si="18"/>
        <v>496</v>
      </c>
      <c r="F514" s="203" t="b">
        <f>IF(('11.Inflows-SC1'!E32='11.Inflows-SC1'!E16+'11.Inflows-SC1'!E19+'11.Inflows-SC1'!E27+'11.Inflows-SC1'!E31),TRUE,FALSE)</f>
        <v>1</v>
      </c>
    </row>
    <row r="515" spans="1:6" ht="18.75">
      <c r="A515" s="158" t="s">
        <v>580</v>
      </c>
      <c r="B515" s="242"/>
      <c r="C515" s="159"/>
      <c r="D515" s="193"/>
      <c r="E515" s="159"/>
      <c r="F515" s="160"/>
    </row>
    <row r="516" spans="1:6">
      <c r="A516" s="188" t="s">
        <v>121</v>
      </c>
      <c r="B516" s="170" t="s">
        <v>316</v>
      </c>
      <c r="C516" s="241" t="s">
        <v>1442</v>
      </c>
      <c r="D516" s="191" t="s">
        <v>1198</v>
      </c>
      <c r="E516" s="165">
        <f>E514+1</f>
        <v>497</v>
      </c>
      <c r="F516" s="168" t="b">
        <f>IF(('12.LCR calculation-SC1'!C8='9.HQLA-SC1'!G22),TRUE,FALSE)</f>
        <v>1</v>
      </c>
    </row>
    <row r="517" spans="1:6" ht="30">
      <c r="A517" s="188" t="s">
        <v>122</v>
      </c>
      <c r="B517" s="170" t="s">
        <v>238</v>
      </c>
      <c r="C517" s="241" t="s">
        <v>1739</v>
      </c>
      <c r="D517" s="191" t="s">
        <v>1740</v>
      </c>
      <c r="E517" s="165">
        <f>E516+1</f>
        <v>498</v>
      </c>
      <c r="F517" s="168" t="b">
        <f>IF('12.LCR calculation-SC1'!C9=('12.LCR calculation-SC1'!C10+'12.LCR calculation-SC1'!C11),TRUE,FALSE)</f>
        <v>1</v>
      </c>
    </row>
    <row r="518" spans="1:6">
      <c r="A518" s="188" t="s">
        <v>123</v>
      </c>
      <c r="B518" s="170" t="s">
        <v>316</v>
      </c>
      <c r="C518" s="241" t="s">
        <v>1443</v>
      </c>
      <c r="D518" s="191" t="s">
        <v>1199</v>
      </c>
      <c r="E518" s="165">
        <f t="shared" ref="E518:E538" si="19">E517+1</f>
        <v>499</v>
      </c>
      <c r="F518" s="168" t="b">
        <f>IF(('12.LCR calculation-SC1'!C10='9.HQLA-SC1'!G30),TRUE,FALSE)</f>
        <v>1</v>
      </c>
    </row>
    <row r="519" spans="1:6">
      <c r="A519" s="188" t="s">
        <v>124</v>
      </c>
      <c r="B519" s="170" t="s">
        <v>316</v>
      </c>
      <c r="C519" s="241" t="s">
        <v>1444</v>
      </c>
      <c r="D519" s="191" t="s">
        <v>1200</v>
      </c>
      <c r="E519" s="165">
        <f t="shared" si="19"/>
        <v>500</v>
      </c>
      <c r="F519" s="168" t="b">
        <f>IF(('12.LCR calculation-SC1'!C11='9.HQLA-SC1'!G34),TRUE,FALSE)</f>
        <v>1</v>
      </c>
    </row>
    <row r="520" spans="1:6">
      <c r="A520" s="188" t="s">
        <v>31</v>
      </c>
      <c r="B520" s="170" t="s">
        <v>316</v>
      </c>
      <c r="C520" s="241" t="s">
        <v>1445</v>
      </c>
      <c r="D520" s="191" t="s">
        <v>1201</v>
      </c>
      <c r="E520" s="165">
        <f t="shared" si="19"/>
        <v>501</v>
      </c>
      <c r="F520" s="168" t="b">
        <f>IF(('12.LCR calculation-SC1'!C12='9.HQLA-SC1'!G36),TRUE,FALSE)</f>
        <v>1</v>
      </c>
    </row>
    <row r="521" spans="1:6">
      <c r="A521" s="188" t="s">
        <v>30</v>
      </c>
      <c r="B521" s="170" t="s">
        <v>316</v>
      </c>
      <c r="C521" s="241" t="s">
        <v>1446</v>
      </c>
      <c r="D521" s="191" t="s">
        <v>1202</v>
      </c>
      <c r="E521" s="165">
        <f t="shared" si="19"/>
        <v>502</v>
      </c>
      <c r="F521" s="168" t="b">
        <f>IF(('12.LCR calculation-SC1'!C13='9.HQLA-SC1'!G37),TRUE,FALSE)</f>
        <v>1</v>
      </c>
    </row>
    <row r="522" spans="1:6" ht="45">
      <c r="A522" s="188" t="s">
        <v>125</v>
      </c>
      <c r="B522" s="170" t="s">
        <v>238</v>
      </c>
      <c r="C522" s="241" t="s">
        <v>1447</v>
      </c>
      <c r="D522" s="191" t="s">
        <v>1203</v>
      </c>
      <c r="E522" s="165">
        <f t="shared" si="19"/>
        <v>503</v>
      </c>
      <c r="F522" s="168" t="b">
        <f>IF(('12.LCR calculation-SC1'!C14='12.LCR calculation-SC1'!C8+'12.LCR calculation-SC1'!C9-'12.LCR calculation-SC1'!C12-'12.LCR calculation-SC1'!C13),TRUE,FALSE)</f>
        <v>1</v>
      </c>
    </row>
    <row r="523" spans="1:6">
      <c r="A523" s="188" t="s">
        <v>126</v>
      </c>
      <c r="B523" s="170" t="s">
        <v>316</v>
      </c>
      <c r="C523" s="241" t="s">
        <v>1461</v>
      </c>
      <c r="D523" s="191" t="s">
        <v>1204</v>
      </c>
      <c r="E523" s="165">
        <f t="shared" si="19"/>
        <v>504</v>
      </c>
      <c r="F523" s="168" t="b">
        <f>IF(('12.LCR calculation-SC1'!C16='10.Outflows-SC1'!G24),TRUE,FALSE)</f>
        <v>1</v>
      </c>
    </row>
    <row r="524" spans="1:6">
      <c r="A524" s="188" t="s">
        <v>127</v>
      </c>
      <c r="B524" s="170" t="s">
        <v>316</v>
      </c>
      <c r="C524" s="241" t="s">
        <v>1448</v>
      </c>
      <c r="D524" s="191" t="s">
        <v>1205</v>
      </c>
      <c r="E524" s="165">
        <f t="shared" si="19"/>
        <v>505</v>
      </c>
      <c r="F524" s="168" t="b">
        <f>IF(('12.LCR calculation-SC1'!C17='10.Outflows-SC1'!G57),TRUE,FALSE)</f>
        <v>1</v>
      </c>
    </row>
    <row r="525" spans="1:6">
      <c r="A525" s="188" t="s">
        <v>128</v>
      </c>
      <c r="B525" s="170" t="s">
        <v>316</v>
      </c>
      <c r="C525" s="241" t="s">
        <v>1449</v>
      </c>
      <c r="D525" s="191" t="s">
        <v>1206</v>
      </c>
      <c r="E525" s="165">
        <f t="shared" si="19"/>
        <v>506</v>
      </c>
      <c r="F525" s="168" t="b">
        <f>IF(('12.LCR calculation-SC1'!C18='10.Outflows-SC1'!G68),TRUE,FALSE)</f>
        <v>1</v>
      </c>
    </row>
    <row r="526" spans="1:6">
      <c r="A526" s="188" t="s">
        <v>228</v>
      </c>
      <c r="B526" s="170" t="s">
        <v>316</v>
      </c>
      <c r="C526" s="241" t="s">
        <v>1450</v>
      </c>
      <c r="D526" s="191" t="s">
        <v>1207</v>
      </c>
      <c r="E526" s="165">
        <f t="shared" si="19"/>
        <v>507</v>
      </c>
      <c r="F526" s="168" t="b">
        <f>IF(('12.LCR calculation-SC1'!C19='10.Outflows-SC1'!G77),TRUE,FALSE)</f>
        <v>1</v>
      </c>
    </row>
    <row r="527" spans="1:6">
      <c r="A527" s="188" t="s">
        <v>229</v>
      </c>
      <c r="B527" s="170" t="s">
        <v>316</v>
      </c>
      <c r="C527" s="241" t="s">
        <v>1451</v>
      </c>
      <c r="D527" s="191" t="s">
        <v>1208</v>
      </c>
      <c r="E527" s="165">
        <f t="shared" si="19"/>
        <v>508</v>
      </c>
      <c r="F527" s="168" t="b">
        <f>IF(('12.LCR calculation-SC1'!C20='10.Outflows-SC1'!G79),TRUE,FALSE)</f>
        <v>1</v>
      </c>
    </row>
    <row r="528" spans="1:6">
      <c r="A528" s="188" t="s">
        <v>145</v>
      </c>
      <c r="B528" s="170" t="s">
        <v>316</v>
      </c>
      <c r="C528" s="241" t="s">
        <v>1452</v>
      </c>
      <c r="D528" s="191" t="s">
        <v>1209</v>
      </c>
      <c r="E528" s="165">
        <f t="shared" si="19"/>
        <v>509</v>
      </c>
      <c r="F528" s="168" t="b">
        <f>IF(('12.LCR calculation-SC1'!C21='10.Outflows-SC1'!G81),TRUE,FALSE)</f>
        <v>1</v>
      </c>
    </row>
    <row r="529" spans="1:6">
      <c r="A529" s="188" t="s">
        <v>92</v>
      </c>
      <c r="B529" s="170" t="s">
        <v>316</v>
      </c>
      <c r="C529" s="241" t="s">
        <v>1453</v>
      </c>
      <c r="D529" s="191" t="s">
        <v>1210</v>
      </c>
      <c r="E529" s="165">
        <f t="shared" si="19"/>
        <v>510</v>
      </c>
      <c r="F529" s="168" t="b">
        <f>IF(('12.LCR calculation-SC1'!C22='10.Outflows-SC1'!G91),TRUE,FALSE)</f>
        <v>1</v>
      </c>
    </row>
    <row r="530" spans="1:6">
      <c r="A530" s="188" t="s">
        <v>93</v>
      </c>
      <c r="B530" s="170" t="s">
        <v>316</v>
      </c>
      <c r="C530" s="241" t="s">
        <v>1454</v>
      </c>
      <c r="D530" s="191" t="s">
        <v>1211</v>
      </c>
      <c r="E530" s="165">
        <f t="shared" si="19"/>
        <v>511</v>
      </c>
      <c r="F530" s="168" t="b">
        <f>IF(('12.LCR calculation-SC1'!C23='10.Outflows-SC1'!G93),TRUE,FALSE)</f>
        <v>1</v>
      </c>
    </row>
    <row r="531" spans="1:6" ht="30">
      <c r="A531" s="188" t="s">
        <v>302</v>
      </c>
      <c r="B531" s="170" t="s">
        <v>238</v>
      </c>
      <c r="C531" s="241" t="s">
        <v>1455</v>
      </c>
      <c r="D531" s="191" t="s">
        <v>1741</v>
      </c>
      <c r="E531" s="165">
        <f t="shared" si="19"/>
        <v>512</v>
      </c>
      <c r="F531" s="168" t="b">
        <f>IF('12.LCR calculation-SC1'!C24=SUM('12.LCR calculation-SC1'!C16:C23),TRUE,FALSE)</f>
        <v>1</v>
      </c>
    </row>
    <row r="532" spans="1:6">
      <c r="A532" s="188" t="s">
        <v>129</v>
      </c>
      <c r="B532" s="170" t="s">
        <v>316</v>
      </c>
      <c r="C532" s="241" t="s">
        <v>1456</v>
      </c>
      <c r="D532" s="191" t="s">
        <v>1212</v>
      </c>
      <c r="E532" s="165">
        <f t="shared" si="19"/>
        <v>513</v>
      </c>
      <c r="F532" s="168" t="b">
        <f>IF(('12.LCR calculation-SC1'!C26='11.Inflows-SC1'!G16),TRUE,FALSE)</f>
        <v>1</v>
      </c>
    </row>
    <row r="533" spans="1:6">
      <c r="A533" s="188" t="s">
        <v>230</v>
      </c>
      <c r="B533" s="170" t="s">
        <v>316</v>
      </c>
      <c r="C533" s="241" t="s">
        <v>1457</v>
      </c>
      <c r="D533" s="191" t="s">
        <v>1213</v>
      </c>
      <c r="E533" s="165">
        <f t="shared" si="19"/>
        <v>514</v>
      </c>
      <c r="F533" s="168" t="b">
        <f>IF(('12.LCR calculation-SC1'!C27='11.Inflows-SC1'!G19),TRUE,FALSE)</f>
        <v>1</v>
      </c>
    </row>
    <row r="534" spans="1:6">
      <c r="A534" s="188" t="s">
        <v>130</v>
      </c>
      <c r="B534" s="170" t="s">
        <v>316</v>
      </c>
      <c r="C534" s="241" t="s">
        <v>1458</v>
      </c>
      <c r="D534" s="191" t="s">
        <v>1214</v>
      </c>
      <c r="E534" s="165">
        <f t="shared" si="19"/>
        <v>515</v>
      </c>
      <c r="F534" s="168" t="b">
        <f>IF(('12.LCR calculation-SC1'!C28='11.Inflows-SC1'!G27),TRUE,FALSE)</f>
        <v>1</v>
      </c>
    </row>
    <row r="535" spans="1:6">
      <c r="A535" s="188" t="s">
        <v>12</v>
      </c>
      <c r="B535" s="170" t="s">
        <v>316</v>
      </c>
      <c r="C535" s="241" t="s">
        <v>1459</v>
      </c>
      <c r="D535" s="191" t="s">
        <v>1215</v>
      </c>
      <c r="E535" s="165">
        <f t="shared" si="19"/>
        <v>516</v>
      </c>
      <c r="F535" s="168" t="b">
        <f>IF(('12.LCR calculation-SC1'!C29='11.Inflows-SC1'!G31),TRUE,FALSE)</f>
        <v>1</v>
      </c>
    </row>
    <row r="536" spans="1:6" ht="30">
      <c r="A536" s="188" t="s">
        <v>312</v>
      </c>
      <c r="B536" s="170" t="s">
        <v>238</v>
      </c>
      <c r="C536" s="241" t="s">
        <v>1649</v>
      </c>
      <c r="D536" s="191" t="s">
        <v>1742</v>
      </c>
      <c r="E536" s="165">
        <f t="shared" si="19"/>
        <v>517</v>
      </c>
      <c r="F536" s="168" t="b">
        <f>IF('12.LCR calculation-SC1'!C30=SUM('12.LCR calculation-SC1'!C26:C29),TRUE,FALSE)</f>
        <v>1</v>
      </c>
    </row>
    <row r="537" spans="1:6" ht="45">
      <c r="A537" s="188" t="s">
        <v>314</v>
      </c>
      <c r="B537" s="170" t="s">
        <v>238</v>
      </c>
      <c r="C537" s="241" t="s">
        <v>2005</v>
      </c>
      <c r="D537" s="191" t="s">
        <v>1651</v>
      </c>
      <c r="E537" s="165">
        <f t="shared" si="19"/>
        <v>518</v>
      </c>
      <c r="F537" s="168" t="b">
        <f>IF('12.LCR calculation-SC1'!C31='12.LCR calculation-SC1'!C24-MIN('12.LCR calculation-SC1'!C30,0.75*'12.LCR calculation-SC1'!C24),TRUE,FALSE)</f>
        <v>1</v>
      </c>
    </row>
    <row r="538" spans="1:6" ht="30">
      <c r="A538" s="188" t="s">
        <v>315</v>
      </c>
      <c r="B538" s="170" t="s">
        <v>238</v>
      </c>
      <c r="C538" s="241" t="s">
        <v>1460</v>
      </c>
      <c r="D538" s="191" t="s">
        <v>2006</v>
      </c>
      <c r="E538" s="165">
        <f t="shared" si="19"/>
        <v>519</v>
      </c>
      <c r="F538" s="168" t="b">
        <f>IF('12.LCR calculation-SC1'!C33=IFERROR('12.LCR calculation-SC1'!C14/'12.LCR calculation-SC1'!C31,0),TRUE,FALSE)</f>
        <v>1</v>
      </c>
    </row>
    <row r="539" spans="1:6" ht="18.75">
      <c r="A539" s="158" t="s">
        <v>1216</v>
      </c>
      <c r="B539" s="159"/>
      <c r="C539" s="159"/>
      <c r="D539" s="159"/>
      <c r="E539" s="159"/>
      <c r="F539" s="160"/>
    </row>
    <row r="540" spans="1:6" ht="30">
      <c r="A540" s="186" t="s">
        <v>159</v>
      </c>
      <c r="B540" s="170" t="s">
        <v>238</v>
      </c>
      <c r="C540" s="161" t="s">
        <v>1220</v>
      </c>
      <c r="D540" s="195" t="s">
        <v>1746</v>
      </c>
      <c r="E540" s="163">
        <f>E538+1</f>
        <v>520</v>
      </c>
      <c r="F540" s="164" t="b">
        <f>IF(('13. HQLA-SC2'!E10*'13. HQLA-SC2'!F10='13. HQLA-SC2'!G10),TRUE,FALSE)</f>
        <v>1</v>
      </c>
    </row>
    <row r="541" spans="1:6">
      <c r="A541" s="186" t="s">
        <v>3372</v>
      </c>
      <c r="B541" s="170" t="s">
        <v>238</v>
      </c>
      <c r="C541" s="161" t="s">
        <v>1221</v>
      </c>
      <c r="D541" s="195" t="s">
        <v>1747</v>
      </c>
      <c r="E541" s="163">
        <f>E540+1</f>
        <v>521</v>
      </c>
      <c r="F541" s="164" t="b">
        <f>IF(('13. HQLA-SC2'!E11*'13. HQLA-SC2'!F11='13. HQLA-SC2'!G11),TRUE,FALSE)</f>
        <v>1</v>
      </c>
    </row>
    <row r="542" spans="1:6" ht="30">
      <c r="A542" s="186" t="s">
        <v>142</v>
      </c>
      <c r="B542" s="170" t="s">
        <v>238</v>
      </c>
      <c r="C542" s="161" t="s">
        <v>1222</v>
      </c>
      <c r="D542" s="195" t="s">
        <v>1748</v>
      </c>
      <c r="E542" s="163">
        <f t="shared" ref="E542:E584" si="20">E541+1</f>
        <v>522</v>
      </c>
      <c r="F542" s="164" t="b">
        <f>IF(('13. HQLA-SC2'!E12*'13. HQLA-SC2'!F12='13. HQLA-SC2'!G12),TRUE,FALSE)</f>
        <v>1</v>
      </c>
    </row>
    <row r="543" spans="1:6" ht="30">
      <c r="A543" s="167" t="s">
        <v>143</v>
      </c>
      <c r="B543" s="170" t="s">
        <v>238</v>
      </c>
      <c r="C543" s="161" t="s">
        <v>1223</v>
      </c>
      <c r="D543" s="195" t="s">
        <v>1749</v>
      </c>
      <c r="E543" s="163">
        <f t="shared" si="20"/>
        <v>523</v>
      </c>
      <c r="F543" s="164" t="b">
        <f>IF(('13. HQLA-SC2'!E13*'13. HQLA-SC2'!F13='13. HQLA-SC2'!G13),TRUE,FALSE)</f>
        <v>1</v>
      </c>
    </row>
    <row r="544" spans="1:6" ht="30">
      <c r="A544" s="167" t="s">
        <v>240</v>
      </c>
      <c r="B544" s="170" t="s">
        <v>238</v>
      </c>
      <c r="C544" s="161" t="s">
        <v>1224</v>
      </c>
      <c r="D544" s="195" t="s">
        <v>1750</v>
      </c>
      <c r="E544" s="163">
        <f t="shared" si="20"/>
        <v>524</v>
      </c>
      <c r="F544" s="164" t="b">
        <f>IF(('13. HQLA-SC2'!E15*'13. HQLA-SC2'!F15='13. HQLA-SC2'!G15),TRUE,FALSE)</f>
        <v>1</v>
      </c>
    </row>
    <row r="545" spans="1:6" ht="30">
      <c r="A545" s="167" t="s">
        <v>241</v>
      </c>
      <c r="B545" s="170" t="s">
        <v>238</v>
      </c>
      <c r="C545" s="161" t="s">
        <v>1225</v>
      </c>
      <c r="D545" s="195" t="s">
        <v>1751</v>
      </c>
      <c r="E545" s="163">
        <f t="shared" si="20"/>
        <v>525</v>
      </c>
      <c r="F545" s="164" t="b">
        <f>IF(('13. HQLA-SC2'!E16*'13. HQLA-SC2'!F16='13. HQLA-SC2'!G16),TRUE,FALSE)</f>
        <v>1</v>
      </c>
    </row>
    <row r="546" spans="1:6" ht="30">
      <c r="A546" s="167" t="s">
        <v>242</v>
      </c>
      <c r="B546" s="170" t="s">
        <v>238</v>
      </c>
      <c r="C546" s="161" t="s">
        <v>1226</v>
      </c>
      <c r="D546" s="195" t="s">
        <v>1752</v>
      </c>
      <c r="E546" s="163">
        <f t="shared" si="20"/>
        <v>526</v>
      </c>
      <c r="F546" s="164" t="b">
        <f>IF(('13. HQLA-SC2'!E17*'13. HQLA-SC2'!F17='13. HQLA-SC2'!G17),TRUE,FALSE)</f>
        <v>1</v>
      </c>
    </row>
    <row r="547" spans="1:6" ht="30">
      <c r="A547" s="167" t="s">
        <v>243</v>
      </c>
      <c r="B547" s="170" t="s">
        <v>238</v>
      </c>
      <c r="C547" s="161" t="s">
        <v>1634</v>
      </c>
      <c r="D547" s="195" t="s">
        <v>1753</v>
      </c>
      <c r="E547" s="163">
        <f t="shared" si="20"/>
        <v>527</v>
      </c>
      <c r="F547" s="164" t="b">
        <f>IF(('13. HQLA-SC2'!E18*'13. HQLA-SC2'!F18='13. HQLA-SC2'!G18),TRUE,FALSE)</f>
        <v>1</v>
      </c>
    </row>
    <row r="548" spans="1:6" ht="45">
      <c r="A548" s="167" t="s">
        <v>244</v>
      </c>
      <c r="B548" s="170" t="s">
        <v>238</v>
      </c>
      <c r="C548" s="161" t="s">
        <v>1908</v>
      </c>
      <c r="D548" s="195" t="s">
        <v>1754</v>
      </c>
      <c r="E548" s="163">
        <f t="shared" si="20"/>
        <v>528</v>
      </c>
      <c r="F548" s="164" t="b">
        <f>IF(('13. HQLA-SC2'!E20*'13. HQLA-SC2'!F20='13. HQLA-SC2'!G20),TRUE,FALSE)</f>
        <v>1</v>
      </c>
    </row>
    <row r="549" spans="1:6" ht="75">
      <c r="A549" s="187" t="s">
        <v>245</v>
      </c>
      <c r="B549" s="170" t="s">
        <v>238</v>
      </c>
      <c r="C549" s="161" t="s">
        <v>1227</v>
      </c>
      <c r="D549" s="195" t="s">
        <v>1755</v>
      </c>
      <c r="E549" s="163">
        <f t="shared" si="20"/>
        <v>529</v>
      </c>
      <c r="F549" s="164" t="b">
        <f>IF(('13. HQLA-SC2'!E21*'13. HQLA-SC2'!F21='13. HQLA-SC2'!G21),TRUE,FALSE)</f>
        <v>1</v>
      </c>
    </row>
    <row r="550" spans="1:6" ht="45">
      <c r="A550" s="187" t="s">
        <v>1611</v>
      </c>
      <c r="B550" s="170"/>
      <c r="C550" s="166" t="s">
        <v>1909</v>
      </c>
      <c r="D550" s="195" t="s">
        <v>1462</v>
      </c>
      <c r="E550" s="163">
        <f t="shared" si="20"/>
        <v>530</v>
      </c>
      <c r="F550" s="164" t="b">
        <f>IF('13. HQLA-SC2'!E22=SUM('13. HQLA-SC2'!E10:E13)+SUM('13. HQLA-SC2'!E15:E18)+SUM('13. HQLA-SC2'!E20:E21),TRUE,FALSE)</f>
        <v>1</v>
      </c>
    </row>
    <row r="551" spans="1:6">
      <c r="A551" s="188" t="s">
        <v>246</v>
      </c>
      <c r="B551" s="170" t="s">
        <v>238</v>
      </c>
      <c r="C551" s="166" t="s">
        <v>1228</v>
      </c>
      <c r="D551" s="195" t="s">
        <v>1756</v>
      </c>
      <c r="E551" s="163">
        <f t="shared" si="20"/>
        <v>531</v>
      </c>
      <c r="F551" s="164" t="b">
        <f>IF(('13. HQLA-SC2'!E25*'13. HQLA-SC2'!F25='13. HQLA-SC2'!G25),TRUE,FALSE)</f>
        <v>1</v>
      </c>
    </row>
    <row r="552" spans="1:6">
      <c r="A552" s="188" t="s">
        <v>247</v>
      </c>
      <c r="B552" s="170" t="s">
        <v>238</v>
      </c>
      <c r="C552" s="166" t="s">
        <v>1229</v>
      </c>
      <c r="D552" s="195" t="s">
        <v>1757</v>
      </c>
      <c r="E552" s="163">
        <f t="shared" si="20"/>
        <v>532</v>
      </c>
      <c r="F552" s="164" t="b">
        <f>IF(('13. HQLA-SC2'!E26*'13. HQLA-SC2'!F26='13. HQLA-SC2'!G26),TRUE,FALSE)</f>
        <v>1</v>
      </c>
    </row>
    <row r="553" spans="1:6">
      <c r="A553" s="188" t="s">
        <v>248</v>
      </c>
      <c r="B553" s="170" t="s">
        <v>238</v>
      </c>
      <c r="C553" s="166" t="s">
        <v>1230</v>
      </c>
      <c r="D553" s="195" t="s">
        <v>1758</v>
      </c>
      <c r="E553" s="163">
        <f t="shared" si="20"/>
        <v>533</v>
      </c>
      <c r="F553" s="164" t="b">
        <f>IF(('13. HQLA-SC2'!E27*'13. HQLA-SC2'!F27='13. HQLA-SC2'!G27),TRUE,FALSE)</f>
        <v>1</v>
      </c>
    </row>
    <row r="554" spans="1:6">
      <c r="A554" s="188" t="s">
        <v>249</v>
      </c>
      <c r="B554" s="170" t="s">
        <v>238</v>
      </c>
      <c r="C554" s="166" t="s">
        <v>1231</v>
      </c>
      <c r="D554" s="195" t="s">
        <v>1759</v>
      </c>
      <c r="E554" s="163">
        <f t="shared" si="20"/>
        <v>534</v>
      </c>
      <c r="F554" s="164" t="b">
        <f>IF(('13. HQLA-SC2'!E28*'13. HQLA-SC2'!F28='13. HQLA-SC2'!G28),TRUE,FALSE)</f>
        <v>1</v>
      </c>
    </row>
    <row r="555" spans="1:6">
      <c r="A555" s="188" t="s">
        <v>27</v>
      </c>
      <c r="B555" s="170" t="s">
        <v>238</v>
      </c>
      <c r="C555" s="166" t="s">
        <v>1232</v>
      </c>
      <c r="D555" s="195" t="s">
        <v>1760</v>
      </c>
      <c r="E555" s="163">
        <f t="shared" si="20"/>
        <v>535</v>
      </c>
      <c r="F555" s="164" t="b">
        <f>IF(('13. HQLA-SC2'!E29*'13. HQLA-SC2'!F29='13. HQLA-SC2'!G29),TRUE,FALSE)</f>
        <v>1</v>
      </c>
    </row>
    <row r="556" spans="1:6">
      <c r="A556" s="188" t="s">
        <v>1612</v>
      </c>
      <c r="B556" s="170" t="s">
        <v>238</v>
      </c>
      <c r="C556" s="166" t="s">
        <v>1233</v>
      </c>
      <c r="D556" s="195" t="s">
        <v>1463</v>
      </c>
      <c r="E556" s="163">
        <f t="shared" si="20"/>
        <v>536</v>
      </c>
      <c r="F556" s="164" t="b">
        <f>IF('13. HQLA-SC2'!E30=SUM('13. HQLA-SC2'!E25:E29),TRUE,FALSE)</f>
        <v>1</v>
      </c>
    </row>
    <row r="557" spans="1:6">
      <c r="A557" s="188" t="s">
        <v>28</v>
      </c>
      <c r="B557" s="170" t="s">
        <v>238</v>
      </c>
      <c r="C557" s="166" t="s">
        <v>1234</v>
      </c>
      <c r="D557" s="195" t="s">
        <v>1761</v>
      </c>
      <c r="E557" s="163">
        <f t="shared" si="20"/>
        <v>537</v>
      </c>
      <c r="F557" s="164" t="b">
        <f>IF(('13. HQLA-SC2'!E32*'13. HQLA-SC2'!F32='13. HQLA-SC2'!G32),TRUE,FALSE)</f>
        <v>1</v>
      </c>
    </row>
    <row r="558" spans="1:6">
      <c r="A558" s="188" t="s">
        <v>8</v>
      </c>
      <c r="B558" s="170" t="s">
        <v>238</v>
      </c>
      <c r="C558" s="166" t="s">
        <v>1910</v>
      </c>
      <c r="D558" s="195" t="s">
        <v>1762</v>
      </c>
      <c r="E558" s="163">
        <f t="shared" si="20"/>
        <v>538</v>
      </c>
      <c r="F558" s="164" t="b">
        <f>IF(('13. HQLA-SC2'!E33*'13. HQLA-SC2'!F33='13. HQLA-SC2'!G33),TRUE,FALSE)</f>
        <v>1</v>
      </c>
    </row>
    <row r="559" spans="1:6" ht="30">
      <c r="A559" s="187" t="s">
        <v>1609</v>
      </c>
      <c r="B559" s="170" t="s">
        <v>238</v>
      </c>
      <c r="C559" s="240" t="s">
        <v>3368</v>
      </c>
      <c r="D559" s="195" t="s">
        <v>1743</v>
      </c>
      <c r="E559" s="163">
        <f t="shared" si="20"/>
        <v>539</v>
      </c>
      <c r="F559" s="164" t="b">
        <f>IF('13. HQLA-SC2'!G22=SUM('13. HQLA-SC2'!G10:G13)+SUM('13. HQLA-SC2'!G15:G18)+SUM('13. HQLA-SC2'!G20:G21),TRUE,FALSE)</f>
        <v>1</v>
      </c>
    </row>
    <row r="560" spans="1:6">
      <c r="A560" s="188" t="s">
        <v>1607</v>
      </c>
      <c r="B560" s="170" t="s">
        <v>238</v>
      </c>
      <c r="C560" s="240" t="s">
        <v>3369</v>
      </c>
      <c r="D560" s="195" t="s">
        <v>1744</v>
      </c>
      <c r="E560" s="163">
        <f t="shared" si="20"/>
        <v>540</v>
      </c>
      <c r="F560" s="164" t="b">
        <f>IF('13. HQLA-SC2'!G30=SUM('13. HQLA-SC2'!G25:G29),TRUE,FALSE)</f>
        <v>1</v>
      </c>
    </row>
    <row r="561" spans="1:6">
      <c r="A561" s="188" t="s">
        <v>1606</v>
      </c>
      <c r="B561" s="170" t="s">
        <v>238</v>
      </c>
      <c r="C561" s="166" t="s">
        <v>1235</v>
      </c>
      <c r="D561" s="195" t="s">
        <v>1745</v>
      </c>
      <c r="E561" s="163">
        <f t="shared" si="20"/>
        <v>541</v>
      </c>
      <c r="F561" s="164" t="b">
        <f>IF('13. HQLA-SC2'!G34=SUM('13. HQLA-SC2'!G32:G33),TRUE,FALSE)</f>
        <v>1</v>
      </c>
    </row>
    <row r="562" spans="1:6" s="283" customFormat="1" ht="45">
      <c r="A562" s="286" t="s">
        <v>31</v>
      </c>
      <c r="B562" s="170" t="s">
        <v>238</v>
      </c>
      <c r="C562" s="161" t="s">
        <v>2041</v>
      </c>
      <c r="D562" s="191" t="s">
        <v>2037</v>
      </c>
      <c r="E562" s="165">
        <f t="shared" si="20"/>
        <v>542</v>
      </c>
      <c r="F562" s="197" t="b">
        <f>IF('13. HQLA-SC2'!G36=MAX('13. HQLA-SC2'!G34-15/85*('13. HQLA-SC2'!G22+'13. HQLA-SC2'!G30),'13. HQLA-SC2'!G34-15/60*'13. HQLA-SC2'!G22,0), TRUE, FALSE)</f>
        <v>1</v>
      </c>
    </row>
    <row r="563" spans="1:6" s="283" customFormat="1" ht="30">
      <c r="A563" s="286" t="s">
        <v>30</v>
      </c>
      <c r="B563" s="170" t="s">
        <v>238</v>
      </c>
      <c r="C563" s="161" t="s">
        <v>3366</v>
      </c>
      <c r="D563" s="191" t="s">
        <v>3367</v>
      </c>
      <c r="E563" s="165">
        <f t="shared" si="20"/>
        <v>543</v>
      </c>
      <c r="F563" s="197" t="b">
        <f>IF('13. HQLA-SC2'!G37=MAX(('13. HQLA-SC2'!G30+'13. HQLA-SC2'!G34-'13. HQLA-SC2'!G36)-2/3*'13. HQLA-SC2'!G22,0), TRUE, FALSE)</f>
        <v>1</v>
      </c>
    </row>
    <row r="564" spans="1:6" ht="30">
      <c r="A564" s="200" t="s">
        <v>811</v>
      </c>
      <c r="B564" s="170" t="s">
        <v>238</v>
      </c>
      <c r="C564" s="161" t="s">
        <v>1911</v>
      </c>
      <c r="D564" s="191" t="s">
        <v>1763</v>
      </c>
      <c r="E564" s="163">
        <f t="shared" si="20"/>
        <v>544</v>
      </c>
      <c r="F564" s="197" t="b">
        <f>IF(('13. HQLA-SC2'!G38='13. HQLA-SC2'!G22+'13. HQLA-SC2'!G30+'13. HQLA-SC2'!G34-'13. HQLA-SC2'!G36-'13. HQLA-SC2'!G37),TRUE,FALSE)</f>
        <v>1</v>
      </c>
    </row>
    <row r="565" spans="1:6" ht="30">
      <c r="A565" s="201" t="s">
        <v>812</v>
      </c>
      <c r="B565" s="170" t="s">
        <v>238</v>
      </c>
      <c r="C565" s="198" t="s">
        <v>1236</v>
      </c>
      <c r="D565" s="202" t="s">
        <v>1775</v>
      </c>
      <c r="E565" s="163">
        <f t="shared" si="20"/>
        <v>545</v>
      </c>
      <c r="F565" s="199" t="b">
        <f>IF(('13. HQLA-SC2'!C10*'13. HQLA-SC2'!$D$9='13. HQLA-SC2'!E10),TRUE,FALSE)</f>
        <v>1</v>
      </c>
    </row>
    <row r="566" spans="1:6">
      <c r="A566" s="201" t="s">
        <v>3372</v>
      </c>
      <c r="B566" s="170" t="s">
        <v>238</v>
      </c>
      <c r="C566" s="198" t="s">
        <v>1237</v>
      </c>
      <c r="D566" s="202" t="s">
        <v>1776</v>
      </c>
      <c r="E566" s="163">
        <f t="shared" si="20"/>
        <v>546</v>
      </c>
      <c r="F566" s="199" t="b">
        <f>IF(('13. HQLA-SC2'!C11*'13. HQLA-SC2'!$D$9='13. HQLA-SC2'!E11),TRUE,FALSE)</f>
        <v>1</v>
      </c>
    </row>
    <row r="567" spans="1:6" ht="30">
      <c r="A567" s="201" t="s">
        <v>813</v>
      </c>
      <c r="B567" s="170" t="s">
        <v>238</v>
      </c>
      <c r="C567" s="198" t="s">
        <v>1238</v>
      </c>
      <c r="D567" s="202" t="s">
        <v>1777</v>
      </c>
      <c r="E567" s="163">
        <f t="shared" si="20"/>
        <v>547</v>
      </c>
      <c r="F567" s="199" t="b">
        <f>IF(('13. HQLA-SC2'!C12*'13. HQLA-SC2'!$D$9='13. HQLA-SC2'!E12),TRUE,FALSE)</f>
        <v>1</v>
      </c>
    </row>
    <row r="568" spans="1:6" ht="30">
      <c r="A568" s="201" t="s">
        <v>814</v>
      </c>
      <c r="B568" s="170" t="s">
        <v>238</v>
      </c>
      <c r="C568" s="198" t="s">
        <v>1239</v>
      </c>
      <c r="D568" s="202" t="s">
        <v>1778</v>
      </c>
      <c r="E568" s="163">
        <f t="shared" si="20"/>
        <v>548</v>
      </c>
      <c r="F568" s="199" t="b">
        <f>IF(('13. HQLA-SC2'!C13*'13. HQLA-SC2'!$D$9='13. HQLA-SC2'!E13),TRUE,FALSE)</f>
        <v>1</v>
      </c>
    </row>
    <row r="569" spans="1:6" ht="30">
      <c r="A569" s="201" t="s">
        <v>815</v>
      </c>
      <c r="B569" s="170" t="s">
        <v>238</v>
      </c>
      <c r="C569" s="198" t="s">
        <v>1240</v>
      </c>
      <c r="D569" s="202" t="s">
        <v>1779</v>
      </c>
      <c r="E569" s="163">
        <f t="shared" si="20"/>
        <v>549</v>
      </c>
      <c r="F569" s="199" t="b">
        <f>IF(('13. HQLA-SC2'!C15*'13. HQLA-SC2'!$D$9='13. HQLA-SC2'!E15),TRUE,FALSE)</f>
        <v>1</v>
      </c>
    </row>
    <row r="570" spans="1:6" ht="30">
      <c r="A570" s="201" t="s">
        <v>816</v>
      </c>
      <c r="B570" s="170" t="s">
        <v>238</v>
      </c>
      <c r="C570" s="198" t="s">
        <v>1241</v>
      </c>
      <c r="D570" s="202" t="s">
        <v>1780</v>
      </c>
      <c r="E570" s="163">
        <f t="shared" si="20"/>
        <v>550</v>
      </c>
      <c r="F570" s="199" t="b">
        <f>IF(('13. HQLA-SC2'!C16*'13. HQLA-SC2'!$D$9='13. HQLA-SC2'!E16),TRUE,FALSE)</f>
        <v>1</v>
      </c>
    </row>
    <row r="571" spans="1:6" ht="30">
      <c r="A571" s="201" t="s">
        <v>817</v>
      </c>
      <c r="B571" s="170" t="s">
        <v>238</v>
      </c>
      <c r="C571" s="198" t="s">
        <v>1242</v>
      </c>
      <c r="D571" s="202" t="s">
        <v>1781</v>
      </c>
      <c r="E571" s="163">
        <f t="shared" si="20"/>
        <v>551</v>
      </c>
      <c r="F571" s="199" t="b">
        <f>IF(('13. HQLA-SC2'!C17*'13. HQLA-SC2'!$D$9='13. HQLA-SC2'!E17),TRUE,FALSE)</f>
        <v>1</v>
      </c>
    </row>
    <row r="572" spans="1:6" ht="45">
      <c r="A572" s="201" t="s">
        <v>818</v>
      </c>
      <c r="B572" s="170" t="s">
        <v>238</v>
      </c>
      <c r="C572" s="198" t="s">
        <v>1243</v>
      </c>
      <c r="D572" s="202" t="s">
        <v>1782</v>
      </c>
      <c r="E572" s="163">
        <f t="shared" si="20"/>
        <v>552</v>
      </c>
      <c r="F572" s="199" t="b">
        <f>IF(('13. HQLA-SC2'!C18*'13. HQLA-SC2'!$D$9='13. HQLA-SC2'!E18),TRUE,FALSE)</f>
        <v>1</v>
      </c>
    </row>
    <row r="573" spans="1:6" ht="60">
      <c r="A573" s="201" t="s">
        <v>819</v>
      </c>
      <c r="B573" s="170" t="s">
        <v>238</v>
      </c>
      <c r="C573" s="198" t="s">
        <v>1912</v>
      </c>
      <c r="D573" s="202" t="s">
        <v>1783</v>
      </c>
      <c r="E573" s="163">
        <f t="shared" si="20"/>
        <v>553</v>
      </c>
      <c r="F573" s="199" t="b">
        <f>IF(('13. HQLA-SC2'!C20*'13. HQLA-SC2'!$D$9='13. HQLA-SC2'!E20),TRUE,FALSE)</f>
        <v>1</v>
      </c>
    </row>
    <row r="574" spans="1:6" ht="90">
      <c r="A574" s="201" t="s">
        <v>820</v>
      </c>
      <c r="B574" s="170" t="s">
        <v>238</v>
      </c>
      <c r="C574" s="161" t="s">
        <v>1244</v>
      </c>
      <c r="D574" s="202" t="s">
        <v>1784</v>
      </c>
      <c r="E574" s="163">
        <f t="shared" si="20"/>
        <v>554</v>
      </c>
      <c r="F574" s="199" t="b">
        <f>IF(('13. HQLA-SC2'!C21*'13. HQLA-SC2'!$D$9='13. HQLA-SC2'!E21),TRUE,FALSE)</f>
        <v>1</v>
      </c>
    </row>
    <row r="575" spans="1:6" ht="30">
      <c r="A575" s="201" t="s">
        <v>821</v>
      </c>
      <c r="B575" s="170" t="s">
        <v>238</v>
      </c>
      <c r="C575" s="161" t="s">
        <v>1913</v>
      </c>
      <c r="D575" s="195" t="s">
        <v>1914</v>
      </c>
      <c r="E575" s="163">
        <f t="shared" si="20"/>
        <v>555</v>
      </c>
      <c r="F575" s="164" t="b">
        <f>IF('13. HQLA-SC2'!C22=SUM('13. HQLA-SC2'!C10:C13)+SUM('13. HQLA-SC2'!C15:C18)+SUM('13. HQLA-SC2'!C20:C21),TRUE,FALSE)</f>
        <v>1</v>
      </c>
    </row>
    <row r="576" spans="1:6" ht="30">
      <c r="A576" s="201" t="s">
        <v>822</v>
      </c>
      <c r="B576" s="170" t="s">
        <v>238</v>
      </c>
      <c r="C576" s="161" t="s">
        <v>1245</v>
      </c>
      <c r="D576" s="202" t="s">
        <v>1785</v>
      </c>
      <c r="E576" s="163">
        <f t="shared" si="20"/>
        <v>556</v>
      </c>
      <c r="F576" s="199" t="b">
        <f>IF(('13. HQLA-SC2'!C25*'13. HQLA-SC2'!$D$9='13. HQLA-SC2'!E25),TRUE,FALSE)</f>
        <v>1</v>
      </c>
    </row>
    <row r="577" spans="1:6" ht="30">
      <c r="A577" s="201" t="s">
        <v>823</v>
      </c>
      <c r="B577" s="170" t="s">
        <v>238</v>
      </c>
      <c r="C577" s="161" t="s">
        <v>1246</v>
      </c>
      <c r="D577" s="202" t="s">
        <v>1786</v>
      </c>
      <c r="E577" s="163">
        <f t="shared" si="20"/>
        <v>557</v>
      </c>
      <c r="F577" s="199" t="b">
        <f>IF(('13. HQLA-SC2'!C26*'13. HQLA-SC2'!$D$9='13. HQLA-SC2'!E26),TRUE,FALSE)</f>
        <v>1</v>
      </c>
    </row>
    <row r="578" spans="1:6" ht="30">
      <c r="A578" s="201" t="s">
        <v>824</v>
      </c>
      <c r="B578" s="170" t="s">
        <v>238</v>
      </c>
      <c r="C578" s="161" t="s">
        <v>1247</v>
      </c>
      <c r="D578" s="202" t="s">
        <v>1787</v>
      </c>
      <c r="E578" s="163">
        <f t="shared" si="20"/>
        <v>558</v>
      </c>
      <c r="F578" s="199" t="b">
        <f>IF(('13. HQLA-SC2'!C27*'13. HQLA-SC2'!$D$9='13. HQLA-SC2'!E27),TRUE,FALSE)</f>
        <v>1</v>
      </c>
    </row>
    <row r="579" spans="1:6" ht="30">
      <c r="A579" s="201" t="s">
        <v>825</v>
      </c>
      <c r="B579" s="170" t="s">
        <v>238</v>
      </c>
      <c r="C579" s="161" t="s">
        <v>1248</v>
      </c>
      <c r="D579" s="202" t="s">
        <v>1788</v>
      </c>
      <c r="E579" s="163">
        <f t="shared" si="20"/>
        <v>559</v>
      </c>
      <c r="F579" s="199" t="b">
        <f>IF(('13. HQLA-SC2'!C28*'13. HQLA-SC2'!$D$9='13. HQLA-SC2'!E28),TRUE,FALSE)</f>
        <v>1</v>
      </c>
    </row>
    <row r="580" spans="1:6" ht="30">
      <c r="A580" s="201" t="s">
        <v>826</v>
      </c>
      <c r="B580" s="170" t="s">
        <v>238</v>
      </c>
      <c r="C580" s="161" t="s">
        <v>1249</v>
      </c>
      <c r="D580" s="202" t="s">
        <v>1789</v>
      </c>
      <c r="E580" s="163">
        <f t="shared" si="20"/>
        <v>560</v>
      </c>
      <c r="F580" s="199" t="b">
        <f>IF(('13. HQLA-SC2'!C29*'13. HQLA-SC2'!$D$9='13. HQLA-SC2'!E29),TRUE,FALSE)</f>
        <v>1</v>
      </c>
    </row>
    <row r="581" spans="1:6">
      <c r="A581" s="201" t="s">
        <v>827</v>
      </c>
      <c r="B581" s="170" t="s">
        <v>238</v>
      </c>
      <c r="C581" s="161" t="s">
        <v>1915</v>
      </c>
      <c r="D581" s="202" t="s">
        <v>1916</v>
      </c>
      <c r="E581" s="163">
        <f t="shared" si="20"/>
        <v>561</v>
      </c>
      <c r="F581" s="199" t="b">
        <f>IF('13. HQLA-SC2'!C30=SUM('13. HQLA-SC2'!C25:C29),TRUE,FALSE)</f>
        <v>1</v>
      </c>
    </row>
    <row r="582" spans="1:6">
      <c r="A582" s="201" t="s">
        <v>828</v>
      </c>
      <c r="B582" s="170" t="s">
        <v>238</v>
      </c>
      <c r="C582" s="161" t="s">
        <v>1250</v>
      </c>
      <c r="D582" s="202" t="s">
        <v>1917</v>
      </c>
      <c r="E582" s="163">
        <f t="shared" si="20"/>
        <v>562</v>
      </c>
      <c r="F582" s="199" t="b">
        <f>IF(('13. HQLA-SC2'!C32*'13. HQLA-SC2'!$D$9='13. HQLA-SC2'!E32),TRUE,FALSE)</f>
        <v>1</v>
      </c>
    </row>
    <row r="583" spans="1:6">
      <c r="A583" s="201" t="s">
        <v>829</v>
      </c>
      <c r="B583" s="170" t="s">
        <v>238</v>
      </c>
      <c r="C583" s="161" t="s">
        <v>1251</v>
      </c>
      <c r="D583" s="202" t="s">
        <v>1918</v>
      </c>
      <c r="E583" s="163">
        <f t="shared" si="20"/>
        <v>563</v>
      </c>
      <c r="F583" s="199" t="b">
        <f>IF(('13. HQLA-SC2'!C33*'13. HQLA-SC2'!$D$9='13. HQLA-SC2'!E33),TRUE,FALSE)</f>
        <v>1</v>
      </c>
    </row>
    <row r="584" spans="1:6">
      <c r="A584" s="201" t="s">
        <v>1581</v>
      </c>
      <c r="B584" s="170" t="s">
        <v>238</v>
      </c>
      <c r="C584" s="161" t="s">
        <v>1252</v>
      </c>
      <c r="D584" s="202" t="s">
        <v>1464</v>
      </c>
      <c r="E584" s="163">
        <f t="shared" si="20"/>
        <v>564</v>
      </c>
      <c r="F584" s="199" t="b">
        <f>IF('13. HQLA-SC2'!E34=SUM('13. HQLA-SC2'!E32:E33),TRUE,FALSE)</f>
        <v>1</v>
      </c>
    </row>
    <row r="585" spans="1:6" ht="18.75">
      <c r="A585" s="158" t="s">
        <v>1217</v>
      </c>
      <c r="B585" s="159"/>
      <c r="C585" s="159"/>
      <c r="D585" s="159"/>
      <c r="E585" s="159"/>
      <c r="F585" s="160"/>
    </row>
    <row r="586" spans="1:6">
      <c r="A586" s="134" t="s">
        <v>41</v>
      </c>
      <c r="B586" s="170" t="s">
        <v>238</v>
      </c>
      <c r="C586" s="161" t="s">
        <v>1253</v>
      </c>
      <c r="D586" s="191" t="s">
        <v>1930</v>
      </c>
      <c r="E586" s="165">
        <f>E584+1</f>
        <v>565</v>
      </c>
      <c r="F586" s="168" t="b">
        <f>IF(('14.Outflows-SC2'!E9*'14.Outflows-SC2'!F9='14.Outflows-SC2'!G9),TRUE,FALSE)</f>
        <v>1</v>
      </c>
    </row>
    <row r="587" spans="1:6" ht="30">
      <c r="A587" s="161" t="s">
        <v>250</v>
      </c>
      <c r="B587" s="162" t="s">
        <v>238</v>
      </c>
      <c r="C587" s="161" t="s">
        <v>1254</v>
      </c>
      <c r="D587" s="191" t="s">
        <v>1931</v>
      </c>
      <c r="E587" s="165">
        <f>E586+1</f>
        <v>566</v>
      </c>
      <c r="F587" s="168" t="b">
        <f>IF(('14.Outflows-SC2'!E11*'14.Outflows-SC2'!F11='14.Outflows-SC2'!G11),TRUE,FALSE)</f>
        <v>1</v>
      </c>
    </row>
    <row r="588" spans="1:6" ht="30">
      <c r="A588" s="161" t="s">
        <v>251</v>
      </c>
      <c r="B588" s="162" t="s">
        <v>238</v>
      </c>
      <c r="C588" s="161" t="s">
        <v>1255</v>
      </c>
      <c r="D588" s="191" t="s">
        <v>1932</v>
      </c>
      <c r="E588" s="165">
        <f t="shared" ref="E588:E617" si="21">E587+1</f>
        <v>567</v>
      </c>
      <c r="F588" s="168" t="b">
        <f>IF(('14.Outflows-SC2'!E12*'14.Outflows-SC2'!F12='14.Outflows-SC2'!G12),TRUE,FALSE)</f>
        <v>1</v>
      </c>
    </row>
    <row r="589" spans="1:6" ht="30">
      <c r="A589" s="161" t="s">
        <v>252</v>
      </c>
      <c r="B589" s="162" t="s">
        <v>238</v>
      </c>
      <c r="C589" s="161" t="s">
        <v>1256</v>
      </c>
      <c r="D589" s="191" t="s">
        <v>1933</v>
      </c>
      <c r="E589" s="165">
        <f t="shared" si="21"/>
        <v>568</v>
      </c>
      <c r="F589" s="168" t="b">
        <f>IF(('14.Outflows-SC2'!E13*'14.Outflows-SC2'!F13='14.Outflows-SC2'!G13),TRUE,FALSE)</f>
        <v>1</v>
      </c>
    </row>
    <row r="590" spans="1:6" ht="30">
      <c r="A590" s="161" t="s">
        <v>253</v>
      </c>
      <c r="B590" s="162" t="s">
        <v>238</v>
      </c>
      <c r="C590" s="161" t="s">
        <v>1257</v>
      </c>
      <c r="D590" s="191" t="s">
        <v>1934</v>
      </c>
      <c r="E590" s="165">
        <f t="shared" si="21"/>
        <v>569</v>
      </c>
      <c r="F590" s="168" t="b">
        <f>IF(('14.Outflows-SC2'!E14*'14.Outflows-SC2'!F14='14.Outflows-SC2'!G14),TRUE,FALSE)</f>
        <v>1</v>
      </c>
    </row>
    <row r="591" spans="1:6" ht="30">
      <c r="A591" s="161" t="s">
        <v>254</v>
      </c>
      <c r="B591" s="162" t="s">
        <v>238</v>
      </c>
      <c r="C591" s="161" t="s">
        <v>1258</v>
      </c>
      <c r="D591" s="191" t="s">
        <v>1935</v>
      </c>
      <c r="E591" s="165">
        <f t="shared" si="21"/>
        <v>570</v>
      </c>
      <c r="F591" s="168" t="b">
        <f>IF(('14.Outflows-SC2'!E15*'14.Outflows-SC2'!F15='14.Outflows-SC2'!G15),TRUE,FALSE)</f>
        <v>1</v>
      </c>
    </row>
    <row r="592" spans="1:6" ht="30">
      <c r="A592" s="161" t="s">
        <v>255</v>
      </c>
      <c r="B592" s="162" t="s">
        <v>238</v>
      </c>
      <c r="C592" s="161" t="s">
        <v>1259</v>
      </c>
      <c r="D592" s="191" t="s">
        <v>1936</v>
      </c>
      <c r="E592" s="165">
        <f t="shared" si="21"/>
        <v>571</v>
      </c>
      <c r="F592" s="168" t="b">
        <f>IF(('14.Outflows-SC2'!E16*'14.Outflows-SC2'!F16='14.Outflows-SC2'!G16),TRUE,FALSE)</f>
        <v>1</v>
      </c>
    </row>
    <row r="593" spans="1:6" ht="30">
      <c r="A593" s="161" t="s">
        <v>256</v>
      </c>
      <c r="B593" s="162" t="s">
        <v>238</v>
      </c>
      <c r="C593" s="161" t="s">
        <v>1260</v>
      </c>
      <c r="D593" s="191" t="s">
        <v>1937</v>
      </c>
      <c r="E593" s="165">
        <f t="shared" si="21"/>
        <v>572</v>
      </c>
      <c r="F593" s="168" t="b">
        <f>IF(('14.Outflows-SC2'!E18*'14.Outflows-SC2'!F18='14.Outflows-SC2'!G18),TRUE,FALSE)</f>
        <v>1</v>
      </c>
    </row>
    <row r="594" spans="1:6" ht="30">
      <c r="A594" s="161" t="s">
        <v>257</v>
      </c>
      <c r="B594" s="162" t="s">
        <v>238</v>
      </c>
      <c r="C594" s="161" t="s">
        <v>1261</v>
      </c>
      <c r="D594" s="191" t="s">
        <v>1938</v>
      </c>
      <c r="E594" s="165">
        <f t="shared" si="21"/>
        <v>573</v>
      </c>
      <c r="F594" s="168" t="b">
        <f>IF(('14.Outflows-SC2'!E19*'14.Outflows-SC2'!F19='14.Outflows-SC2'!G19),TRUE,FALSE)</f>
        <v>1</v>
      </c>
    </row>
    <row r="595" spans="1:6" ht="30">
      <c r="A595" s="161" t="s">
        <v>258</v>
      </c>
      <c r="B595" s="162" t="s">
        <v>238</v>
      </c>
      <c r="C595" s="161" t="s">
        <v>1373</v>
      </c>
      <c r="D595" s="191" t="s">
        <v>1939</v>
      </c>
      <c r="E595" s="165">
        <f t="shared" si="21"/>
        <v>574</v>
      </c>
      <c r="F595" s="168" t="b">
        <f>IF(('14.Outflows-SC2'!E20*'14.Outflows-SC2'!F20='14.Outflows-SC2'!G20),TRUE,FALSE)</f>
        <v>1</v>
      </c>
    </row>
    <row r="596" spans="1:6" ht="30">
      <c r="A596" s="161" t="s">
        <v>259</v>
      </c>
      <c r="B596" s="162" t="s">
        <v>238</v>
      </c>
      <c r="C596" s="161" t="s">
        <v>1262</v>
      </c>
      <c r="D596" s="191" t="s">
        <v>1940</v>
      </c>
      <c r="E596" s="165">
        <f t="shared" si="21"/>
        <v>575</v>
      </c>
      <c r="F596" s="168" t="b">
        <f>IF(('14.Outflows-SC2'!E21*'14.Outflows-SC2'!F21='14.Outflows-SC2'!G21),TRUE,FALSE)</f>
        <v>1</v>
      </c>
    </row>
    <row r="597" spans="1:6" ht="30">
      <c r="A597" s="161" t="s">
        <v>260</v>
      </c>
      <c r="B597" s="162" t="s">
        <v>238</v>
      </c>
      <c r="C597" s="161" t="s">
        <v>1263</v>
      </c>
      <c r="D597" s="191" t="s">
        <v>1941</v>
      </c>
      <c r="E597" s="165">
        <f t="shared" si="21"/>
        <v>576</v>
      </c>
      <c r="F597" s="168" t="b">
        <f>IF(('14.Outflows-SC2'!E22*'14.Outflows-SC2'!F22='14.Outflows-SC2'!G22),TRUE,FALSE)</f>
        <v>1</v>
      </c>
    </row>
    <row r="598" spans="1:6" ht="30">
      <c r="A598" s="161" t="s">
        <v>261</v>
      </c>
      <c r="B598" s="162" t="s">
        <v>238</v>
      </c>
      <c r="C598" s="161" t="s">
        <v>1264</v>
      </c>
      <c r="D598" s="191" t="s">
        <v>1942</v>
      </c>
      <c r="E598" s="165">
        <f t="shared" si="21"/>
        <v>577</v>
      </c>
      <c r="F598" s="168" t="b">
        <f>IF(('14.Outflows-SC2'!E23*'14.Outflows-SC2'!F23='14.Outflows-SC2'!G23),TRUE,FALSE)</f>
        <v>1</v>
      </c>
    </row>
    <row r="599" spans="1:6">
      <c r="A599" s="161" t="s">
        <v>38</v>
      </c>
      <c r="B599" s="162" t="s">
        <v>238</v>
      </c>
      <c r="C599" s="161" t="s">
        <v>1790</v>
      </c>
      <c r="D599" s="191" t="s">
        <v>1764</v>
      </c>
      <c r="E599" s="165">
        <f t="shared" si="21"/>
        <v>578</v>
      </c>
      <c r="F599" s="168" t="b">
        <f>IF('14.Outflows-SC2'!G24=SUM('14.Outflows-SC2'!G9:G23),TRUE,FALSE)</f>
        <v>1</v>
      </c>
    </row>
    <row r="600" spans="1:6" ht="30">
      <c r="A600" s="169" t="s">
        <v>265</v>
      </c>
      <c r="B600" s="162" t="s">
        <v>238</v>
      </c>
      <c r="C600" s="161" t="s">
        <v>1265</v>
      </c>
      <c r="D600" s="191" t="s">
        <v>1943</v>
      </c>
      <c r="E600" s="165">
        <f t="shared" si="21"/>
        <v>579</v>
      </c>
      <c r="F600" s="168" t="b">
        <f>IF(('14.Outflows-SC2'!E28*'14.Outflows-SC2'!F28='14.Outflows-SC2'!G28),TRUE,FALSE)</f>
        <v>1</v>
      </c>
    </row>
    <row r="601" spans="1:6" ht="30">
      <c r="A601" s="169" t="s">
        <v>266</v>
      </c>
      <c r="B601" s="162" t="s">
        <v>238</v>
      </c>
      <c r="C601" s="161" t="s">
        <v>1266</v>
      </c>
      <c r="D601" s="191" t="s">
        <v>1944</v>
      </c>
      <c r="E601" s="165">
        <f t="shared" si="21"/>
        <v>580</v>
      </c>
      <c r="F601" s="168" t="b">
        <f>IF(('14.Outflows-SC2'!E29*'14.Outflows-SC2'!F29='14.Outflows-SC2'!G29),TRUE,FALSE)</f>
        <v>1</v>
      </c>
    </row>
    <row r="602" spans="1:6" ht="30">
      <c r="A602" s="169" t="s">
        <v>267</v>
      </c>
      <c r="B602" s="162" t="s">
        <v>238</v>
      </c>
      <c r="C602" s="161" t="s">
        <v>1267</v>
      </c>
      <c r="D602" s="191" t="s">
        <v>1945</v>
      </c>
      <c r="E602" s="165">
        <f t="shared" si="21"/>
        <v>581</v>
      </c>
      <c r="F602" s="168" t="b">
        <f>IF(('14.Outflows-SC2'!E30*'14.Outflows-SC2'!F30='14.Outflows-SC2'!G30),TRUE,FALSE)</f>
        <v>1</v>
      </c>
    </row>
    <row r="603" spans="1:6" ht="30">
      <c r="A603" s="169" t="s">
        <v>268</v>
      </c>
      <c r="B603" s="162" t="s">
        <v>238</v>
      </c>
      <c r="C603" s="161" t="s">
        <v>1268</v>
      </c>
      <c r="D603" s="191" t="s">
        <v>1946</v>
      </c>
      <c r="E603" s="165">
        <f t="shared" si="21"/>
        <v>582</v>
      </c>
      <c r="F603" s="168" t="b">
        <f>IF(('14.Outflows-SC2'!E31*'14.Outflows-SC2'!F31='14.Outflows-SC2'!G31),TRUE,FALSE)</f>
        <v>1</v>
      </c>
    </row>
    <row r="604" spans="1:6" ht="30">
      <c r="A604" s="169" t="s">
        <v>269</v>
      </c>
      <c r="B604" s="162" t="s">
        <v>238</v>
      </c>
      <c r="C604" s="161" t="s">
        <v>1269</v>
      </c>
      <c r="D604" s="191" t="s">
        <v>1947</v>
      </c>
      <c r="E604" s="165">
        <f t="shared" si="21"/>
        <v>583</v>
      </c>
      <c r="F604" s="168" t="b">
        <f>IF(('14.Outflows-SC2'!E32*'14.Outflows-SC2'!F32='14.Outflows-SC2'!G32),TRUE,FALSE)</f>
        <v>1</v>
      </c>
    </row>
    <row r="605" spans="1:6" ht="30">
      <c r="A605" s="169" t="s">
        <v>270</v>
      </c>
      <c r="B605" s="162" t="s">
        <v>238</v>
      </c>
      <c r="C605" s="161" t="s">
        <v>1270</v>
      </c>
      <c r="D605" s="191" t="s">
        <v>1948</v>
      </c>
      <c r="E605" s="165">
        <f t="shared" si="21"/>
        <v>584</v>
      </c>
      <c r="F605" s="168" t="b">
        <f>IF(('14.Outflows-SC2'!E33*'14.Outflows-SC2'!F33='14.Outflows-SC2'!G33),TRUE,FALSE)</f>
        <v>1</v>
      </c>
    </row>
    <row r="606" spans="1:6" ht="30">
      <c r="A606" s="169" t="s">
        <v>271</v>
      </c>
      <c r="B606" s="162" t="s">
        <v>238</v>
      </c>
      <c r="C606" s="161" t="s">
        <v>1271</v>
      </c>
      <c r="D606" s="191" t="s">
        <v>1949</v>
      </c>
      <c r="E606" s="165">
        <f t="shared" si="21"/>
        <v>585</v>
      </c>
      <c r="F606" s="168" t="b">
        <f>IF(('14.Outflows-SC2'!E35*'14.Outflows-SC2'!F35='14.Outflows-SC2'!G35),TRUE,FALSE)</f>
        <v>1</v>
      </c>
    </row>
    <row r="607" spans="1:6" ht="30">
      <c r="A607" s="169" t="s">
        <v>272</v>
      </c>
      <c r="B607" s="162" t="s">
        <v>238</v>
      </c>
      <c r="C607" s="161" t="s">
        <v>1272</v>
      </c>
      <c r="D607" s="191" t="s">
        <v>1950</v>
      </c>
      <c r="E607" s="165">
        <f t="shared" si="21"/>
        <v>586</v>
      </c>
      <c r="F607" s="168" t="b">
        <f>IF(('14.Outflows-SC2'!E36*'14.Outflows-SC2'!F36='14.Outflows-SC2'!G36),TRUE,FALSE)</f>
        <v>1</v>
      </c>
    </row>
    <row r="608" spans="1:6" ht="30">
      <c r="A608" s="169" t="s">
        <v>273</v>
      </c>
      <c r="B608" s="162" t="s">
        <v>238</v>
      </c>
      <c r="C608" s="161" t="s">
        <v>1273</v>
      </c>
      <c r="D608" s="191" t="s">
        <v>1951</v>
      </c>
      <c r="E608" s="165">
        <f t="shared" si="21"/>
        <v>587</v>
      </c>
      <c r="F608" s="168" t="b">
        <f>IF(('14.Outflows-SC2'!E37*'14.Outflows-SC2'!F37='14.Outflows-SC2'!G37),TRUE,FALSE)</f>
        <v>1</v>
      </c>
    </row>
    <row r="609" spans="1:6" ht="30">
      <c r="A609" s="169" t="s">
        <v>274</v>
      </c>
      <c r="B609" s="162" t="s">
        <v>238</v>
      </c>
      <c r="C609" s="161" t="s">
        <v>1274</v>
      </c>
      <c r="D609" s="191" t="s">
        <v>1952</v>
      </c>
      <c r="E609" s="165">
        <f t="shared" si="21"/>
        <v>588</v>
      </c>
      <c r="F609" s="168" t="b">
        <f>IF(('14.Outflows-SC2'!E38*'14.Outflows-SC2'!F38='14.Outflows-SC2'!G38),TRUE,FALSE)</f>
        <v>1</v>
      </c>
    </row>
    <row r="610" spans="1:6" ht="30">
      <c r="A610" s="161" t="s">
        <v>275</v>
      </c>
      <c r="B610" s="162" t="s">
        <v>238</v>
      </c>
      <c r="C610" s="161" t="s">
        <v>1275</v>
      </c>
      <c r="D610" s="191" t="s">
        <v>1953</v>
      </c>
      <c r="E610" s="165">
        <f t="shared" si="21"/>
        <v>589</v>
      </c>
      <c r="F610" s="168" t="b">
        <f>IF(('14.Outflows-SC2'!E39*'14.Outflows-SC2'!F39='14.Outflows-SC2'!G39),TRUE,FALSE)</f>
        <v>1</v>
      </c>
    </row>
    <row r="611" spans="1:6" ht="30">
      <c r="A611" s="161" t="s">
        <v>276</v>
      </c>
      <c r="B611" s="162" t="s">
        <v>238</v>
      </c>
      <c r="C611" s="161" t="s">
        <v>1276</v>
      </c>
      <c r="D611" s="191" t="s">
        <v>1954</v>
      </c>
      <c r="E611" s="165">
        <f t="shared" si="21"/>
        <v>590</v>
      </c>
      <c r="F611" s="168" t="b">
        <f>IF(('14.Outflows-SC2'!E40*'14.Outflows-SC2'!F40='14.Outflows-SC2'!G40),TRUE,FALSE)</f>
        <v>1</v>
      </c>
    </row>
    <row r="612" spans="1:6" ht="30">
      <c r="A612" s="161" t="s">
        <v>10</v>
      </c>
      <c r="B612" s="162" t="s">
        <v>238</v>
      </c>
      <c r="C612" s="161" t="s">
        <v>1642</v>
      </c>
      <c r="D612" s="191" t="s">
        <v>1955</v>
      </c>
      <c r="E612" s="165">
        <f t="shared" si="21"/>
        <v>591</v>
      </c>
      <c r="F612" s="168" t="b">
        <f>IF(('14.Outflows-SC2'!E41*'14.Outflows-SC2'!F41='14.Outflows-SC2'!G41),TRUE,FALSE)</f>
        <v>1</v>
      </c>
    </row>
    <row r="613" spans="1:6" ht="30">
      <c r="A613" s="161" t="s">
        <v>1578</v>
      </c>
      <c r="B613" s="162" t="s">
        <v>238</v>
      </c>
      <c r="C613" s="161" t="s">
        <v>1277</v>
      </c>
      <c r="D613" s="191" t="s">
        <v>1956</v>
      </c>
      <c r="E613" s="165">
        <f t="shared" si="21"/>
        <v>592</v>
      </c>
      <c r="F613" s="168" t="b">
        <f>IF(('14.Outflows-SC2'!E43*'14.Outflows-SC2'!F43='14.Outflows-SC2'!G43),TRUE,FALSE)</f>
        <v>1</v>
      </c>
    </row>
    <row r="614" spans="1:6" ht="30">
      <c r="A614" s="161" t="s">
        <v>262</v>
      </c>
      <c r="B614" s="162" t="s">
        <v>238</v>
      </c>
      <c r="C614" s="161" t="s">
        <v>1278</v>
      </c>
      <c r="D614" s="191" t="s">
        <v>1957</v>
      </c>
      <c r="E614" s="165">
        <f t="shared" si="21"/>
        <v>593</v>
      </c>
      <c r="F614" s="168" t="b">
        <f>IF(('14.Outflows-SC2'!E44*'14.Outflows-SC2'!F44='14.Outflows-SC2'!G44),TRUE,FALSE)</f>
        <v>1</v>
      </c>
    </row>
    <row r="615" spans="1:6" ht="30">
      <c r="A615" s="161" t="s">
        <v>263</v>
      </c>
      <c r="B615" s="162" t="s">
        <v>238</v>
      </c>
      <c r="C615" s="161" t="s">
        <v>1374</v>
      </c>
      <c r="D615" s="191" t="s">
        <v>1958</v>
      </c>
      <c r="E615" s="165">
        <f t="shared" si="21"/>
        <v>594</v>
      </c>
      <c r="F615" s="168" t="b">
        <f>IF(('14.Outflows-SC2'!E46*'14.Outflows-SC2'!F46='14.Outflows-SC2'!G46),TRUE,FALSE)</f>
        <v>1</v>
      </c>
    </row>
    <row r="616" spans="1:6" ht="30">
      <c r="A616" s="161" t="s">
        <v>264</v>
      </c>
      <c r="B616" s="162" t="s">
        <v>238</v>
      </c>
      <c r="C616" s="161" t="s">
        <v>1375</v>
      </c>
      <c r="D616" s="191" t="s">
        <v>1959</v>
      </c>
      <c r="E616" s="165">
        <f t="shared" si="21"/>
        <v>595</v>
      </c>
      <c r="F616" s="168" t="b">
        <f>IF(('14.Outflows-SC2'!E47*'14.Outflows-SC2'!F47='14.Outflows-SC2'!G47),TRUE,FALSE)</f>
        <v>1</v>
      </c>
    </row>
    <row r="617" spans="1:6" ht="30">
      <c r="A617" s="161" t="s">
        <v>51</v>
      </c>
      <c r="B617" s="162" t="s">
        <v>238</v>
      </c>
      <c r="C617" s="161" t="s">
        <v>1376</v>
      </c>
      <c r="D617" s="191" t="s">
        <v>1960</v>
      </c>
      <c r="E617" s="165">
        <f t="shared" si="21"/>
        <v>596</v>
      </c>
      <c r="F617" s="168" t="b">
        <f>IF(('14.Outflows-SC2'!E48*'14.Outflows-SC2'!F48='14.Outflows-SC2'!G48),TRUE,FALSE)</f>
        <v>1</v>
      </c>
    </row>
    <row r="618" spans="1:6">
      <c r="A618" s="161" t="s">
        <v>56</v>
      </c>
      <c r="B618" s="162" t="s">
        <v>238</v>
      </c>
      <c r="C618" s="161" t="s">
        <v>1991</v>
      </c>
      <c r="D618" s="191" t="s">
        <v>1992</v>
      </c>
      <c r="E618" s="165">
        <f>E617+1</f>
        <v>597</v>
      </c>
      <c r="F618" s="168" t="b">
        <f>IF('14.Outflows-SC2'!G49=SUM('14.Outflows-SC2'!G28:G48),TRUE,FALSE)</f>
        <v>1</v>
      </c>
    </row>
    <row r="619" spans="1:6" ht="30">
      <c r="A619" s="161" t="s">
        <v>277</v>
      </c>
      <c r="B619" s="170" t="s">
        <v>238</v>
      </c>
      <c r="C619" s="161" t="s">
        <v>1377</v>
      </c>
      <c r="D619" s="191" t="s">
        <v>1961</v>
      </c>
      <c r="E619" s="165">
        <f t="shared" ref="E619:E682" si="22">E618+1</f>
        <v>598</v>
      </c>
      <c r="F619" s="168" t="b">
        <f>IF(('14.Outflows-SC2'!E51*'14.Outflows-SC2'!F51='14.Outflows-SC2'!G51),TRUE,FALSE)</f>
        <v>1</v>
      </c>
    </row>
    <row r="620" spans="1:6" ht="30">
      <c r="A620" s="161" t="s">
        <v>278</v>
      </c>
      <c r="B620" s="170" t="s">
        <v>238</v>
      </c>
      <c r="C620" s="161" t="s">
        <v>1378</v>
      </c>
      <c r="D620" s="191" t="s">
        <v>1962</v>
      </c>
      <c r="E620" s="165">
        <f t="shared" si="22"/>
        <v>599</v>
      </c>
      <c r="F620" s="168" t="b">
        <f>IF(('14.Outflows-SC2'!E52*'14.Outflows-SC2'!F52='14.Outflows-SC2'!G52),TRUE,FALSE)</f>
        <v>1</v>
      </c>
    </row>
    <row r="621" spans="1:6" ht="45">
      <c r="A621" s="161" t="s">
        <v>58</v>
      </c>
      <c r="B621" s="170" t="s">
        <v>238</v>
      </c>
      <c r="C621" s="161" t="s">
        <v>1379</v>
      </c>
      <c r="D621" s="191" t="s">
        <v>1963</v>
      </c>
      <c r="E621" s="165">
        <f t="shared" si="22"/>
        <v>600</v>
      </c>
      <c r="F621" s="168" t="b">
        <f>IF(('14.Outflows-SC2'!E53*'14.Outflows-SC2'!F53='14.Outflows-SC2'!G53),TRUE,FALSE)</f>
        <v>1</v>
      </c>
    </row>
    <row r="622" spans="1:6" ht="30">
      <c r="A622" s="161" t="s">
        <v>279</v>
      </c>
      <c r="B622" s="170" t="s">
        <v>238</v>
      </c>
      <c r="C622" s="161" t="s">
        <v>1380</v>
      </c>
      <c r="D622" s="191" t="s">
        <v>1964</v>
      </c>
      <c r="E622" s="165">
        <f t="shared" si="22"/>
        <v>601</v>
      </c>
      <c r="F622" s="168" t="b">
        <f>IF(('14.Outflows-SC2'!E54*'14.Outflows-SC2'!F54='14.Outflows-SC2'!G54),TRUE,FALSE)</f>
        <v>1</v>
      </c>
    </row>
    <row r="623" spans="1:6" ht="30">
      <c r="A623" s="161" t="s">
        <v>280</v>
      </c>
      <c r="B623" s="170" t="s">
        <v>238</v>
      </c>
      <c r="C623" s="161" t="s">
        <v>1381</v>
      </c>
      <c r="D623" s="191" t="s">
        <v>1965</v>
      </c>
      <c r="E623" s="165">
        <f t="shared" si="22"/>
        <v>602</v>
      </c>
      <c r="F623" s="168" t="b">
        <f>IF(('14.Outflows-SC2'!E55*'14.Outflows-SC2'!F55='14.Outflows-SC2'!G55),TRUE,FALSE)</f>
        <v>1</v>
      </c>
    </row>
    <row r="624" spans="1:6">
      <c r="A624" s="161" t="s">
        <v>62</v>
      </c>
      <c r="B624" s="170" t="s">
        <v>238</v>
      </c>
      <c r="C624" s="161" t="s">
        <v>1382</v>
      </c>
      <c r="D624" s="191" t="s">
        <v>1765</v>
      </c>
      <c r="E624" s="165">
        <f t="shared" si="22"/>
        <v>603</v>
      </c>
      <c r="F624" s="168" t="b">
        <f>IF('14.Outflows-SC2'!G56=SUM('14.Outflows-SC2'!G51:G55),TRUE,FALSE)</f>
        <v>1</v>
      </c>
    </row>
    <row r="625" spans="1:6" ht="30">
      <c r="A625" s="161" t="s">
        <v>61</v>
      </c>
      <c r="B625" s="170" t="s">
        <v>238</v>
      </c>
      <c r="C625" s="161" t="s">
        <v>1993</v>
      </c>
      <c r="D625" s="191" t="s">
        <v>1766</v>
      </c>
      <c r="E625" s="165">
        <f>E624+1</f>
        <v>604</v>
      </c>
      <c r="F625" s="168" t="b">
        <f>IF(('14.Outflows-SC2'!G57='14.Outflows-SC2'!G49+'14.Outflows-SC2'!G56),TRUE,FALSE)</f>
        <v>1</v>
      </c>
    </row>
    <row r="626" spans="1:6" ht="30">
      <c r="A626" s="161" t="s">
        <v>281</v>
      </c>
      <c r="B626" s="170" t="s">
        <v>238</v>
      </c>
      <c r="C626" s="161" t="s">
        <v>1279</v>
      </c>
      <c r="D626" s="191" t="s">
        <v>1966</v>
      </c>
      <c r="E626" s="165">
        <f t="shared" si="22"/>
        <v>605</v>
      </c>
      <c r="F626" s="168" t="b">
        <f>IF(('14.Outflows-SC2'!E59*'14.Outflows-SC2'!F59='14.Outflows-SC2'!G59),TRUE,FALSE)</f>
        <v>1</v>
      </c>
    </row>
    <row r="627" spans="1:6" ht="45">
      <c r="A627" s="161" t="s">
        <v>282</v>
      </c>
      <c r="B627" s="170" t="s">
        <v>238</v>
      </c>
      <c r="C627" s="161" t="s">
        <v>1280</v>
      </c>
      <c r="D627" s="191" t="s">
        <v>1967</v>
      </c>
      <c r="E627" s="165">
        <f t="shared" si="22"/>
        <v>606</v>
      </c>
      <c r="F627" s="168" t="b">
        <f>IF(('14.Outflows-SC2'!E60*'14.Outflows-SC2'!F60='14.Outflows-SC2'!G60),TRUE,FALSE)</f>
        <v>1</v>
      </c>
    </row>
    <row r="628" spans="1:6" ht="45">
      <c r="A628" s="161" t="s">
        <v>283</v>
      </c>
      <c r="B628" s="170" t="s">
        <v>238</v>
      </c>
      <c r="C628" s="161" t="s">
        <v>1281</v>
      </c>
      <c r="D628" s="191" t="s">
        <v>1968</v>
      </c>
      <c r="E628" s="165">
        <f t="shared" si="22"/>
        <v>607</v>
      </c>
      <c r="F628" s="168" t="b">
        <f>IF(('14.Outflows-SC2'!E61*'14.Outflows-SC2'!F61='14.Outflows-SC2'!G61),TRUE,FALSE)</f>
        <v>1</v>
      </c>
    </row>
    <row r="629" spans="1:6" ht="45">
      <c r="A629" s="161" t="s">
        <v>284</v>
      </c>
      <c r="B629" s="170" t="s">
        <v>238</v>
      </c>
      <c r="C629" s="161" t="s">
        <v>1282</v>
      </c>
      <c r="D629" s="191" t="s">
        <v>1969</v>
      </c>
      <c r="E629" s="165">
        <f t="shared" si="22"/>
        <v>608</v>
      </c>
      <c r="F629" s="168" t="b">
        <f>IF(('14.Outflows-SC2'!E62*'14.Outflows-SC2'!F62='14.Outflows-SC2'!G62),TRUE,FALSE)</f>
        <v>1</v>
      </c>
    </row>
    <row r="630" spans="1:6" ht="45">
      <c r="A630" s="161" t="s">
        <v>285</v>
      </c>
      <c r="B630" s="170" t="s">
        <v>238</v>
      </c>
      <c r="C630" s="161" t="s">
        <v>1283</v>
      </c>
      <c r="D630" s="191" t="s">
        <v>1970</v>
      </c>
      <c r="E630" s="165">
        <f t="shared" si="22"/>
        <v>609</v>
      </c>
      <c r="F630" s="168" t="b">
        <f>IF(('14.Outflows-SC2'!E63*'14.Outflows-SC2'!F63='14.Outflows-SC2'!G63),TRUE,FALSE)</f>
        <v>1</v>
      </c>
    </row>
    <row r="631" spans="1:6" ht="45">
      <c r="A631" s="161" t="s">
        <v>286</v>
      </c>
      <c r="B631" s="170" t="s">
        <v>238</v>
      </c>
      <c r="C631" s="161" t="s">
        <v>1284</v>
      </c>
      <c r="D631" s="191" t="s">
        <v>1971</v>
      </c>
      <c r="E631" s="165">
        <f t="shared" si="22"/>
        <v>610</v>
      </c>
      <c r="F631" s="168" t="b">
        <f>IF(('14.Outflows-SC2'!E64*'14.Outflows-SC2'!F64='14.Outflows-SC2'!G64),TRUE,FALSE)</f>
        <v>1</v>
      </c>
    </row>
    <row r="632" spans="1:6" ht="30">
      <c r="A632" s="161" t="s">
        <v>287</v>
      </c>
      <c r="B632" s="170" t="s">
        <v>238</v>
      </c>
      <c r="C632" s="161" t="s">
        <v>1285</v>
      </c>
      <c r="D632" s="191" t="s">
        <v>1972</v>
      </c>
      <c r="E632" s="165">
        <f t="shared" si="22"/>
        <v>611</v>
      </c>
      <c r="F632" s="168" t="b">
        <f>IF(('14.Outflows-SC2'!E65*'14.Outflows-SC2'!F65='14.Outflows-SC2'!G65),TRUE,FALSE)</f>
        <v>1</v>
      </c>
    </row>
    <row r="633" spans="1:6" ht="45">
      <c r="A633" s="161" t="s">
        <v>288</v>
      </c>
      <c r="B633" s="170" t="s">
        <v>238</v>
      </c>
      <c r="C633" s="161" t="s">
        <v>1286</v>
      </c>
      <c r="D633" s="191" t="s">
        <v>1973</v>
      </c>
      <c r="E633" s="165">
        <f t="shared" si="22"/>
        <v>612</v>
      </c>
      <c r="F633" s="168" t="b">
        <f>IF(('14.Outflows-SC2'!E66*'14.Outflows-SC2'!F66='14.Outflows-SC2'!G66),TRUE,FALSE)</f>
        <v>1</v>
      </c>
    </row>
    <row r="634" spans="1:6" ht="45">
      <c r="A634" s="161" t="s">
        <v>289</v>
      </c>
      <c r="B634" s="170" t="s">
        <v>238</v>
      </c>
      <c r="C634" s="161" t="s">
        <v>1287</v>
      </c>
      <c r="D634" s="191" t="s">
        <v>1974</v>
      </c>
      <c r="E634" s="165">
        <f t="shared" si="22"/>
        <v>613</v>
      </c>
      <c r="F634" s="168" t="b">
        <f>IF(('14.Outflows-SC2'!E67*'14.Outflows-SC2'!F67='14.Outflows-SC2'!G67),TRUE,FALSE)</f>
        <v>1</v>
      </c>
    </row>
    <row r="635" spans="1:6">
      <c r="A635" s="161" t="s">
        <v>74</v>
      </c>
      <c r="B635" s="170" t="s">
        <v>238</v>
      </c>
      <c r="C635" s="161" t="s">
        <v>1288</v>
      </c>
      <c r="D635" s="191" t="s">
        <v>1767</v>
      </c>
      <c r="E635" s="165">
        <f t="shared" si="22"/>
        <v>614</v>
      </c>
      <c r="F635" s="168" t="b">
        <f>IF('14.Outflows-SC2'!G68=SUM('14.Outflows-SC2'!G59:G67),TRUE,FALSE)</f>
        <v>1</v>
      </c>
    </row>
    <row r="636" spans="1:6" ht="30">
      <c r="A636" s="161" t="s">
        <v>290</v>
      </c>
      <c r="B636" s="170" t="s">
        <v>238</v>
      </c>
      <c r="C636" s="161" t="s">
        <v>1289</v>
      </c>
      <c r="D636" s="191" t="s">
        <v>1975</v>
      </c>
      <c r="E636" s="165">
        <f t="shared" si="22"/>
        <v>615</v>
      </c>
      <c r="F636" s="168" t="b">
        <f>IF(('14.Outflows-SC2'!E70*'14.Outflows-SC2'!F70='14.Outflows-SC2'!G70),TRUE,FALSE)</f>
        <v>1</v>
      </c>
    </row>
    <row r="637" spans="1:6" ht="30">
      <c r="A637" s="161" t="s">
        <v>291</v>
      </c>
      <c r="B637" s="170" t="s">
        <v>238</v>
      </c>
      <c r="C637" s="161" t="s">
        <v>1638</v>
      </c>
      <c r="D637" s="191" t="s">
        <v>1976</v>
      </c>
      <c r="E637" s="165">
        <f t="shared" si="22"/>
        <v>616</v>
      </c>
      <c r="F637" s="168" t="b">
        <f>IF(('14.Outflows-SC2'!E71*'14.Outflows-SC2'!F71='14.Outflows-SC2'!G71),TRUE,FALSE)</f>
        <v>1</v>
      </c>
    </row>
    <row r="638" spans="1:6" ht="30">
      <c r="A638" s="161" t="s">
        <v>292</v>
      </c>
      <c r="B638" s="170" t="s">
        <v>238</v>
      </c>
      <c r="C638" s="161" t="s">
        <v>1290</v>
      </c>
      <c r="D638" s="191" t="s">
        <v>1977</v>
      </c>
      <c r="E638" s="165">
        <f t="shared" si="22"/>
        <v>617</v>
      </c>
      <c r="F638" s="168" t="b">
        <f>IF(('14.Outflows-SC2'!E72*'14.Outflows-SC2'!F72='14.Outflows-SC2'!G72),TRUE,FALSE)</f>
        <v>1</v>
      </c>
    </row>
    <row r="639" spans="1:6" ht="30">
      <c r="A639" s="161" t="s">
        <v>293</v>
      </c>
      <c r="B639" s="170" t="s">
        <v>238</v>
      </c>
      <c r="C639" s="161" t="s">
        <v>1291</v>
      </c>
      <c r="D639" s="191" t="s">
        <v>1978</v>
      </c>
      <c r="E639" s="165">
        <f t="shared" si="22"/>
        <v>618</v>
      </c>
      <c r="F639" s="168" t="b">
        <f>IF(('14.Outflows-SC2'!E73*'14.Outflows-SC2'!F73='14.Outflows-SC2'!G73),TRUE,FALSE)</f>
        <v>1</v>
      </c>
    </row>
    <row r="640" spans="1:6" ht="45">
      <c r="A640" s="161" t="s">
        <v>294</v>
      </c>
      <c r="B640" s="170" t="s">
        <v>238</v>
      </c>
      <c r="C640" s="161" t="s">
        <v>1292</v>
      </c>
      <c r="D640" s="191" t="s">
        <v>1979</v>
      </c>
      <c r="E640" s="165">
        <f t="shared" si="22"/>
        <v>619</v>
      </c>
      <c r="F640" s="168" t="b">
        <f>IF(('14.Outflows-SC2'!E74*'14.Outflows-SC2'!F74='14.Outflows-SC2'!G74),TRUE,FALSE)</f>
        <v>1</v>
      </c>
    </row>
    <row r="641" spans="1:6" ht="45">
      <c r="A641" s="161" t="s">
        <v>295</v>
      </c>
      <c r="B641" s="170" t="s">
        <v>238</v>
      </c>
      <c r="C641" s="161" t="s">
        <v>1293</v>
      </c>
      <c r="D641" s="191" t="s">
        <v>1980</v>
      </c>
      <c r="E641" s="165">
        <f t="shared" si="22"/>
        <v>620</v>
      </c>
      <c r="F641" s="168" t="b">
        <f>IF(('14.Outflows-SC2'!E75*'14.Outflows-SC2'!F75='14.Outflows-SC2'!G75),TRUE,FALSE)</f>
        <v>1</v>
      </c>
    </row>
    <row r="642" spans="1:6" ht="45">
      <c r="A642" s="161" t="s">
        <v>296</v>
      </c>
      <c r="B642" s="170" t="s">
        <v>238</v>
      </c>
      <c r="C642" s="161" t="s">
        <v>1294</v>
      </c>
      <c r="D642" s="191" t="s">
        <v>1981</v>
      </c>
      <c r="E642" s="165">
        <f t="shared" si="22"/>
        <v>621</v>
      </c>
      <c r="F642" s="168" t="b">
        <f>IF(('14.Outflows-SC2'!E76*'14.Outflows-SC2'!F76='14.Outflows-SC2'!G76),TRUE,FALSE)</f>
        <v>1</v>
      </c>
    </row>
    <row r="643" spans="1:6">
      <c r="A643" s="161" t="s">
        <v>297</v>
      </c>
      <c r="B643" s="170" t="s">
        <v>238</v>
      </c>
      <c r="C643" s="161" t="s">
        <v>1295</v>
      </c>
      <c r="D643" s="191" t="s">
        <v>1768</v>
      </c>
      <c r="E643" s="165">
        <f t="shared" si="22"/>
        <v>622</v>
      </c>
      <c r="F643" s="168" t="b">
        <f>IF('14.Outflows-SC2'!G77=SUM('14.Outflows-SC2'!G70:G76),TRUE,FALSE)</f>
        <v>1</v>
      </c>
    </row>
    <row r="644" spans="1:6" ht="30">
      <c r="A644" s="161" t="s">
        <v>1579</v>
      </c>
      <c r="B644" s="170" t="s">
        <v>238</v>
      </c>
      <c r="C644" s="161" t="s">
        <v>1296</v>
      </c>
      <c r="D644" s="191" t="s">
        <v>1982</v>
      </c>
      <c r="E644" s="165">
        <f t="shared" si="22"/>
        <v>623</v>
      </c>
      <c r="F644" s="168" t="b">
        <f>IF(('14.Outflows-SC2'!E79*'14.Outflows-SC2'!F79='14.Outflows-SC2'!G79),TRUE,FALSE)</f>
        <v>1</v>
      </c>
    </row>
    <row r="645" spans="1:6" ht="30">
      <c r="A645" s="161" t="s">
        <v>174</v>
      </c>
      <c r="B645" s="170" t="s">
        <v>238</v>
      </c>
      <c r="C645" s="161" t="s">
        <v>1297</v>
      </c>
      <c r="D645" s="191" t="s">
        <v>1983</v>
      </c>
      <c r="E645" s="165">
        <f t="shared" si="22"/>
        <v>624</v>
      </c>
      <c r="F645" s="168" t="b">
        <f>IF(('14.Outflows-SC2'!E81*'14.Outflows-SC2'!F81='14.Outflows-SC2'!G81),TRUE,FALSE)</f>
        <v>1</v>
      </c>
    </row>
    <row r="646" spans="1:6" ht="30">
      <c r="A646" s="161" t="s">
        <v>86</v>
      </c>
      <c r="B646" s="170" t="s">
        <v>238</v>
      </c>
      <c r="C646" s="161" t="s">
        <v>1298</v>
      </c>
      <c r="D646" s="191" t="s">
        <v>1984</v>
      </c>
      <c r="E646" s="165">
        <f t="shared" si="22"/>
        <v>625</v>
      </c>
      <c r="F646" s="168" t="b">
        <f>IF(('14.Outflows-SC2'!E83*'14.Outflows-SC2'!F83='14.Outflows-SC2'!G83),TRUE,FALSE)</f>
        <v>1</v>
      </c>
    </row>
    <row r="647" spans="1:6" ht="30">
      <c r="A647" s="161" t="s">
        <v>87</v>
      </c>
      <c r="B647" s="170" t="s">
        <v>238</v>
      </c>
      <c r="C647" s="161" t="s">
        <v>1299</v>
      </c>
      <c r="D647" s="191" t="s">
        <v>1985</v>
      </c>
      <c r="E647" s="165">
        <f t="shared" si="22"/>
        <v>626</v>
      </c>
      <c r="F647" s="168" t="b">
        <f>IF(('14.Outflows-SC2'!E84*'14.Outflows-SC2'!F84='14.Outflows-SC2'!G84),TRUE,FALSE)</f>
        <v>1</v>
      </c>
    </row>
    <row r="648" spans="1:6" ht="30">
      <c r="A648" s="161" t="s">
        <v>298</v>
      </c>
      <c r="B648" s="170" t="s">
        <v>238</v>
      </c>
      <c r="C648" s="161" t="s">
        <v>1300</v>
      </c>
      <c r="D648" s="191" t="s">
        <v>1986</v>
      </c>
      <c r="E648" s="165">
        <f t="shared" si="22"/>
        <v>627</v>
      </c>
      <c r="F648" s="168" t="b">
        <f>IF(('14.Outflows-SC2'!E86*'14.Outflows-SC2'!F86='14.Outflows-SC2'!G86),TRUE,FALSE)</f>
        <v>1</v>
      </c>
    </row>
    <row r="649" spans="1:6" ht="30">
      <c r="A649" s="161" t="s">
        <v>299</v>
      </c>
      <c r="B649" s="170" t="s">
        <v>238</v>
      </c>
      <c r="C649" s="161" t="s">
        <v>1301</v>
      </c>
      <c r="D649" s="191" t="s">
        <v>1987</v>
      </c>
      <c r="E649" s="165">
        <f t="shared" si="22"/>
        <v>628</v>
      </c>
      <c r="F649" s="168" t="b">
        <f>IF(('14.Outflows-SC2'!E87*'14.Outflows-SC2'!F87='14.Outflows-SC2'!G87),TRUE,FALSE)</f>
        <v>1</v>
      </c>
    </row>
    <row r="650" spans="1:6" ht="30">
      <c r="A650" s="161" t="s">
        <v>300</v>
      </c>
      <c r="B650" s="170" t="s">
        <v>238</v>
      </c>
      <c r="C650" s="161" t="s">
        <v>1302</v>
      </c>
      <c r="D650" s="191" t="s">
        <v>1988</v>
      </c>
      <c r="E650" s="165">
        <f t="shared" si="22"/>
        <v>629</v>
      </c>
      <c r="F650" s="168" t="b">
        <f>IF(('14.Outflows-SC2'!E88*'14.Outflows-SC2'!F88='14.Outflows-SC2'!G88),TRUE,FALSE)</f>
        <v>1</v>
      </c>
    </row>
    <row r="651" spans="1:6" ht="30">
      <c r="A651" s="161" t="s">
        <v>90</v>
      </c>
      <c r="B651" s="170" t="s">
        <v>238</v>
      </c>
      <c r="C651" s="161" t="s">
        <v>1303</v>
      </c>
      <c r="D651" s="191" t="s">
        <v>1989</v>
      </c>
      <c r="E651" s="165">
        <f t="shared" si="22"/>
        <v>630</v>
      </c>
      <c r="F651" s="168" t="b">
        <f>IF(('14.Outflows-SC2'!E89*'14.Outflows-SC2'!F89='14.Outflows-SC2'!G89),TRUE,FALSE)</f>
        <v>1</v>
      </c>
    </row>
    <row r="652" spans="1:6" ht="30">
      <c r="A652" s="161" t="s">
        <v>91</v>
      </c>
      <c r="B652" s="170" t="s">
        <v>238</v>
      </c>
      <c r="C652" s="161" t="s">
        <v>1304</v>
      </c>
      <c r="D652" s="191" t="s">
        <v>1990</v>
      </c>
      <c r="E652" s="165">
        <f t="shared" si="22"/>
        <v>631</v>
      </c>
      <c r="F652" s="168" t="b">
        <f>IF(('14.Outflows-SC2'!E90*'14.Outflows-SC2'!F90='14.Outflows-SC2'!G90),TRUE,FALSE)</f>
        <v>1</v>
      </c>
    </row>
    <row r="653" spans="1:6">
      <c r="A653" s="161" t="s">
        <v>92</v>
      </c>
      <c r="B653" s="170" t="s">
        <v>238</v>
      </c>
      <c r="C653" s="161" t="s">
        <v>1305</v>
      </c>
      <c r="D653" s="191" t="s">
        <v>1769</v>
      </c>
      <c r="E653" s="165">
        <f t="shared" si="22"/>
        <v>632</v>
      </c>
      <c r="F653" s="168" t="b">
        <f>IF('14.Outflows-SC2'!G91=SUM('14.Outflows-SC2'!G83:G90),TRUE,FALSE)</f>
        <v>1</v>
      </c>
    </row>
    <row r="654" spans="1:6" ht="30">
      <c r="A654" s="161" t="s">
        <v>301</v>
      </c>
      <c r="B654" s="170" t="s">
        <v>238</v>
      </c>
      <c r="C654" s="161" t="s">
        <v>1306</v>
      </c>
      <c r="D654" s="191" t="s">
        <v>2127</v>
      </c>
      <c r="E654" s="165">
        <f t="shared" si="22"/>
        <v>633</v>
      </c>
      <c r="F654" s="168" t="b">
        <f>IF(('14.Outflows-SC2'!E93*'14.Outflows-SC2'!F93='14.Outflows-SC2'!G93),TRUE,FALSE)</f>
        <v>1</v>
      </c>
    </row>
    <row r="655" spans="1:6" ht="60">
      <c r="A655" s="161" t="s">
        <v>302</v>
      </c>
      <c r="B655" s="170" t="s">
        <v>238</v>
      </c>
      <c r="C655" s="161" t="s">
        <v>1994</v>
      </c>
      <c r="D655" s="191" t="s">
        <v>3374</v>
      </c>
      <c r="E655" s="165">
        <f t="shared" si="22"/>
        <v>634</v>
      </c>
      <c r="F655" s="168" t="b">
        <f>IF(('14.Outflows-SC2'!G94='14.Outflows-SC2'!G24+'14.Outflows-SC2'!G57+'14.Outflows-SC2'!G68+'14.Outflows-SC2'!G77+'14.Outflows-SC2'!G79+'14.Outflows-SC2'!G81+'14.Outflows-SC2'!G91+'14.Outflows-SC2'!G93),TRUE,FALSE)</f>
        <v>1</v>
      </c>
    </row>
    <row r="656" spans="1:6" ht="30">
      <c r="A656" s="186" t="s">
        <v>850</v>
      </c>
      <c r="B656" s="170" t="s">
        <v>238</v>
      </c>
      <c r="C656" s="198" t="s">
        <v>1307</v>
      </c>
      <c r="D656" s="191" t="s">
        <v>1791</v>
      </c>
      <c r="E656" s="165">
        <f t="shared" si="22"/>
        <v>635</v>
      </c>
      <c r="F656" s="203" t="b">
        <f>IF(('14.Outflows-SC2'!C9*'14.Outflows-SC2'!$D$8='14.Outflows-SC2'!E9),TRUE,FALSE)</f>
        <v>1</v>
      </c>
    </row>
    <row r="657" spans="1:6" ht="30">
      <c r="A657" s="186" t="s">
        <v>851</v>
      </c>
      <c r="B657" s="170" t="s">
        <v>238</v>
      </c>
      <c r="C657" s="198" t="s">
        <v>1308</v>
      </c>
      <c r="D657" s="191" t="s">
        <v>1792</v>
      </c>
      <c r="E657" s="165">
        <f t="shared" si="22"/>
        <v>636</v>
      </c>
      <c r="F657" s="203" t="b">
        <f>IF(('14.Outflows-SC2'!C11*'14.Outflows-SC2'!$D$8='14.Outflows-SC2'!E11),TRUE,FALSE)</f>
        <v>1</v>
      </c>
    </row>
    <row r="658" spans="1:6" ht="30">
      <c r="A658" s="186" t="s">
        <v>852</v>
      </c>
      <c r="B658" s="170" t="s">
        <v>238</v>
      </c>
      <c r="C658" s="198" t="s">
        <v>1309</v>
      </c>
      <c r="D658" s="191" t="s">
        <v>1793</v>
      </c>
      <c r="E658" s="165">
        <f t="shared" si="22"/>
        <v>637</v>
      </c>
      <c r="F658" s="203" t="b">
        <f>IF(('14.Outflows-SC2'!C12*'14.Outflows-SC2'!$D$8='14.Outflows-SC2'!E12),TRUE,FALSE)</f>
        <v>1</v>
      </c>
    </row>
    <row r="659" spans="1:6" ht="30">
      <c r="A659" s="186" t="s">
        <v>853</v>
      </c>
      <c r="B659" s="170" t="s">
        <v>238</v>
      </c>
      <c r="C659" s="198" t="s">
        <v>1310</v>
      </c>
      <c r="D659" s="191" t="s">
        <v>1794</v>
      </c>
      <c r="E659" s="165">
        <f t="shared" si="22"/>
        <v>638</v>
      </c>
      <c r="F659" s="203" t="b">
        <f>IF(('14.Outflows-SC2'!C13*'14.Outflows-SC2'!$D$8='14.Outflows-SC2'!E13),TRUE,FALSE)</f>
        <v>1</v>
      </c>
    </row>
    <row r="660" spans="1:6" ht="30">
      <c r="A660" s="186" t="s">
        <v>854</v>
      </c>
      <c r="B660" s="170" t="s">
        <v>238</v>
      </c>
      <c r="C660" s="198" t="s">
        <v>1311</v>
      </c>
      <c r="D660" s="191" t="s">
        <v>1795</v>
      </c>
      <c r="E660" s="165">
        <f t="shared" si="22"/>
        <v>639</v>
      </c>
      <c r="F660" s="203" t="b">
        <f>IF(('14.Outflows-SC2'!C14*'14.Outflows-SC2'!$D$8='14.Outflows-SC2'!E14),TRUE,FALSE)</f>
        <v>1</v>
      </c>
    </row>
    <row r="661" spans="1:6" ht="30">
      <c r="A661" s="186" t="s">
        <v>855</v>
      </c>
      <c r="B661" s="170" t="s">
        <v>238</v>
      </c>
      <c r="C661" s="198" t="s">
        <v>1312</v>
      </c>
      <c r="D661" s="191" t="s">
        <v>1796</v>
      </c>
      <c r="E661" s="165">
        <f t="shared" si="22"/>
        <v>640</v>
      </c>
      <c r="F661" s="203" t="b">
        <f>IF(('14.Outflows-SC2'!C15*'14.Outflows-SC2'!$D$8='14.Outflows-SC2'!E15),TRUE,FALSE)</f>
        <v>1</v>
      </c>
    </row>
    <row r="662" spans="1:6" ht="30">
      <c r="A662" s="186" t="s">
        <v>856</v>
      </c>
      <c r="B662" s="170" t="s">
        <v>238</v>
      </c>
      <c r="C662" s="198" t="s">
        <v>1313</v>
      </c>
      <c r="D662" s="191" t="s">
        <v>1797</v>
      </c>
      <c r="E662" s="165">
        <f t="shared" si="22"/>
        <v>641</v>
      </c>
      <c r="F662" s="203" t="b">
        <f>IF(('14.Outflows-SC2'!C16*'14.Outflows-SC2'!$D$8='14.Outflows-SC2'!E16),TRUE,FALSE)</f>
        <v>1</v>
      </c>
    </row>
    <row r="663" spans="1:6" ht="30">
      <c r="A663" s="186" t="s">
        <v>857</v>
      </c>
      <c r="B663" s="170" t="s">
        <v>238</v>
      </c>
      <c r="C663" s="198" t="s">
        <v>1314</v>
      </c>
      <c r="D663" s="191" t="s">
        <v>1798</v>
      </c>
      <c r="E663" s="165">
        <f t="shared" si="22"/>
        <v>642</v>
      </c>
      <c r="F663" s="203" t="b">
        <f>IF(('14.Outflows-SC2'!C18*'14.Outflows-SC2'!$D$8='14.Outflows-SC2'!E18),TRUE,FALSE)</f>
        <v>1</v>
      </c>
    </row>
    <row r="664" spans="1:6" ht="30">
      <c r="A664" s="186" t="s">
        <v>858</v>
      </c>
      <c r="B664" s="170" t="s">
        <v>238</v>
      </c>
      <c r="C664" s="198" t="s">
        <v>1315</v>
      </c>
      <c r="D664" s="191" t="s">
        <v>1799</v>
      </c>
      <c r="E664" s="165">
        <f t="shared" si="22"/>
        <v>643</v>
      </c>
      <c r="F664" s="203" t="b">
        <f>IF(('14.Outflows-SC2'!C19*'14.Outflows-SC2'!$D$8='14.Outflows-SC2'!E19),TRUE,FALSE)</f>
        <v>1</v>
      </c>
    </row>
    <row r="665" spans="1:6" ht="30">
      <c r="A665" s="186" t="s">
        <v>859</v>
      </c>
      <c r="B665" s="170" t="s">
        <v>238</v>
      </c>
      <c r="C665" s="198" t="s">
        <v>1995</v>
      </c>
      <c r="D665" s="191" t="s">
        <v>1800</v>
      </c>
      <c r="E665" s="165">
        <f t="shared" si="22"/>
        <v>644</v>
      </c>
      <c r="F665" s="203" t="b">
        <f>IF(('14.Outflows-SC2'!C20*'14.Outflows-SC2'!$D$8='14.Outflows-SC2'!E20),TRUE,FALSE)</f>
        <v>1</v>
      </c>
    </row>
    <row r="666" spans="1:6" ht="30">
      <c r="A666" s="186" t="s">
        <v>860</v>
      </c>
      <c r="B666" s="170" t="s">
        <v>238</v>
      </c>
      <c r="C666" s="198" t="s">
        <v>1316</v>
      </c>
      <c r="D666" s="191" t="s">
        <v>1801</v>
      </c>
      <c r="E666" s="165">
        <f t="shared" si="22"/>
        <v>645</v>
      </c>
      <c r="F666" s="203" t="b">
        <f>IF(('14.Outflows-SC2'!C21*'14.Outflows-SC2'!$D$8='14.Outflows-SC2'!E21),TRUE,FALSE)</f>
        <v>1</v>
      </c>
    </row>
    <row r="667" spans="1:6" ht="30">
      <c r="A667" s="186" t="s">
        <v>861</v>
      </c>
      <c r="B667" s="170" t="s">
        <v>238</v>
      </c>
      <c r="C667" s="198" t="s">
        <v>1317</v>
      </c>
      <c r="D667" s="191" t="s">
        <v>1802</v>
      </c>
      <c r="E667" s="165">
        <f t="shared" si="22"/>
        <v>646</v>
      </c>
      <c r="F667" s="203" t="b">
        <f>IF(('14.Outflows-SC2'!C22*'14.Outflows-SC2'!$D$8='14.Outflows-SC2'!E22),TRUE,FALSE)</f>
        <v>1</v>
      </c>
    </row>
    <row r="668" spans="1:6" ht="30">
      <c r="A668" s="186" t="s">
        <v>862</v>
      </c>
      <c r="B668" s="170" t="s">
        <v>238</v>
      </c>
      <c r="C668" s="198" t="s">
        <v>1318</v>
      </c>
      <c r="D668" s="191" t="s">
        <v>1803</v>
      </c>
      <c r="E668" s="165">
        <f t="shared" si="22"/>
        <v>647</v>
      </c>
      <c r="F668" s="203" t="b">
        <f>IF(('14.Outflows-SC2'!C23*'14.Outflows-SC2'!$D$8='14.Outflows-SC2'!E23),TRUE,FALSE)</f>
        <v>1</v>
      </c>
    </row>
    <row r="669" spans="1:6">
      <c r="A669" s="186" t="s">
        <v>863</v>
      </c>
      <c r="B669" s="170" t="s">
        <v>238</v>
      </c>
      <c r="C669" s="198" t="s">
        <v>1319</v>
      </c>
      <c r="D669" s="191" t="s">
        <v>1996</v>
      </c>
      <c r="E669" s="165">
        <f t="shared" si="22"/>
        <v>648</v>
      </c>
      <c r="F669" s="203" t="b">
        <f>IF('14.Outflows-SC2'!E24=SUM('14.Outflows-SC2'!E9:E23),TRUE,FALSE)</f>
        <v>1</v>
      </c>
    </row>
    <row r="670" spans="1:6" ht="30">
      <c r="A670" s="186" t="s">
        <v>864</v>
      </c>
      <c r="B670" s="170" t="s">
        <v>238</v>
      </c>
      <c r="C670" s="198" t="s">
        <v>1320</v>
      </c>
      <c r="D670" s="191" t="s">
        <v>1804</v>
      </c>
      <c r="E670" s="165">
        <f t="shared" si="22"/>
        <v>649</v>
      </c>
      <c r="F670" s="203" t="b">
        <f>IF(('14.Outflows-SC2'!C28*'14.Outflows-SC2'!$D$8='14.Outflows-SC2'!E28),TRUE,FALSE)</f>
        <v>1</v>
      </c>
    </row>
    <row r="671" spans="1:6" ht="30">
      <c r="A671" s="186" t="s">
        <v>865</v>
      </c>
      <c r="B671" s="170" t="s">
        <v>238</v>
      </c>
      <c r="C671" s="198" t="s">
        <v>1321</v>
      </c>
      <c r="D671" s="191" t="s">
        <v>1805</v>
      </c>
      <c r="E671" s="165">
        <f t="shared" si="22"/>
        <v>650</v>
      </c>
      <c r="F671" s="203" t="b">
        <f>IF(('14.Outflows-SC2'!C29*'14.Outflows-SC2'!$D$8='14.Outflows-SC2'!E29),TRUE,FALSE)</f>
        <v>1</v>
      </c>
    </row>
    <row r="672" spans="1:6" ht="30">
      <c r="A672" s="186" t="s">
        <v>866</v>
      </c>
      <c r="B672" s="170" t="s">
        <v>238</v>
      </c>
      <c r="C672" s="198" t="s">
        <v>1322</v>
      </c>
      <c r="D672" s="191" t="s">
        <v>1806</v>
      </c>
      <c r="E672" s="165">
        <f t="shared" si="22"/>
        <v>651</v>
      </c>
      <c r="F672" s="203" t="b">
        <f>IF(('14.Outflows-SC2'!C30*'14.Outflows-SC2'!$D$8='14.Outflows-SC2'!E30),TRUE,FALSE)</f>
        <v>1</v>
      </c>
    </row>
    <row r="673" spans="1:6" ht="30">
      <c r="A673" s="186" t="s">
        <v>867</v>
      </c>
      <c r="B673" s="170" t="s">
        <v>238</v>
      </c>
      <c r="C673" s="198" t="s">
        <v>1323</v>
      </c>
      <c r="D673" s="191" t="s">
        <v>1807</v>
      </c>
      <c r="E673" s="165">
        <f t="shared" si="22"/>
        <v>652</v>
      </c>
      <c r="F673" s="203" t="b">
        <f>IF(('14.Outflows-SC2'!C31*'14.Outflows-SC2'!$D$8='14.Outflows-SC2'!E31),TRUE,FALSE)</f>
        <v>1</v>
      </c>
    </row>
    <row r="674" spans="1:6" ht="30">
      <c r="A674" s="186" t="s">
        <v>868</v>
      </c>
      <c r="B674" s="170" t="s">
        <v>238</v>
      </c>
      <c r="C674" s="198" t="s">
        <v>1324</v>
      </c>
      <c r="D674" s="191" t="s">
        <v>1808</v>
      </c>
      <c r="E674" s="165">
        <f t="shared" si="22"/>
        <v>653</v>
      </c>
      <c r="F674" s="203" t="b">
        <f>IF(('14.Outflows-SC2'!C32*'14.Outflows-SC2'!$D$8='14.Outflows-SC2'!E32),TRUE,FALSE)</f>
        <v>1</v>
      </c>
    </row>
    <row r="675" spans="1:6" ht="30">
      <c r="A675" s="186" t="s">
        <v>869</v>
      </c>
      <c r="B675" s="170" t="s">
        <v>238</v>
      </c>
      <c r="C675" s="198" t="s">
        <v>1325</v>
      </c>
      <c r="D675" s="191" t="s">
        <v>1809</v>
      </c>
      <c r="E675" s="165">
        <f t="shared" si="22"/>
        <v>654</v>
      </c>
      <c r="F675" s="203" t="b">
        <f>IF(('14.Outflows-SC2'!C33*'14.Outflows-SC2'!$D$8='14.Outflows-SC2'!E33),TRUE,FALSE)</f>
        <v>1</v>
      </c>
    </row>
    <row r="676" spans="1:6" ht="30">
      <c r="A676" s="186" t="s">
        <v>870</v>
      </c>
      <c r="B676" s="170" t="s">
        <v>238</v>
      </c>
      <c r="C676" s="198" t="s">
        <v>1326</v>
      </c>
      <c r="D676" s="191" t="s">
        <v>1810</v>
      </c>
      <c r="E676" s="165">
        <f t="shared" si="22"/>
        <v>655</v>
      </c>
      <c r="F676" s="203" t="b">
        <f>IF(('14.Outflows-SC2'!C35*'14.Outflows-SC2'!$D$8='14.Outflows-SC2'!E35),TRUE,FALSE)</f>
        <v>1</v>
      </c>
    </row>
    <row r="677" spans="1:6" ht="30">
      <c r="A677" s="186" t="s">
        <v>871</v>
      </c>
      <c r="B677" s="170" t="s">
        <v>238</v>
      </c>
      <c r="C677" s="198" t="s">
        <v>1327</v>
      </c>
      <c r="D677" s="191" t="s">
        <v>1811</v>
      </c>
      <c r="E677" s="165">
        <f t="shared" si="22"/>
        <v>656</v>
      </c>
      <c r="F677" s="203" t="b">
        <f>IF(('14.Outflows-SC2'!C36*'14.Outflows-SC2'!$D$8='14.Outflows-SC2'!E36),TRUE,FALSE)</f>
        <v>1</v>
      </c>
    </row>
    <row r="678" spans="1:6" ht="30">
      <c r="A678" s="186" t="s">
        <v>872</v>
      </c>
      <c r="B678" s="170" t="s">
        <v>238</v>
      </c>
      <c r="C678" s="198" t="s">
        <v>1328</v>
      </c>
      <c r="D678" s="191" t="s">
        <v>1812</v>
      </c>
      <c r="E678" s="165">
        <f t="shared" si="22"/>
        <v>657</v>
      </c>
      <c r="F678" s="203" t="b">
        <f>IF(('14.Outflows-SC2'!C37*'14.Outflows-SC2'!$D$8='14.Outflows-SC2'!E37),TRUE,FALSE)</f>
        <v>1</v>
      </c>
    </row>
    <row r="679" spans="1:6" ht="30">
      <c r="A679" s="186" t="s">
        <v>873</v>
      </c>
      <c r="B679" s="170" t="s">
        <v>238</v>
      </c>
      <c r="C679" s="198" t="s">
        <v>1329</v>
      </c>
      <c r="D679" s="191" t="s">
        <v>1813</v>
      </c>
      <c r="E679" s="165">
        <f t="shared" si="22"/>
        <v>658</v>
      </c>
      <c r="F679" s="203" t="b">
        <f>IF(('14.Outflows-SC2'!C38*'14.Outflows-SC2'!$D$8='14.Outflows-SC2'!E38),TRUE,FALSE)</f>
        <v>1</v>
      </c>
    </row>
    <row r="680" spans="1:6" ht="30">
      <c r="A680" s="186" t="s">
        <v>874</v>
      </c>
      <c r="B680" s="170" t="s">
        <v>238</v>
      </c>
      <c r="C680" s="198" t="s">
        <v>1330</v>
      </c>
      <c r="D680" s="191" t="s">
        <v>1814</v>
      </c>
      <c r="E680" s="165">
        <f t="shared" si="22"/>
        <v>659</v>
      </c>
      <c r="F680" s="203" t="b">
        <f>IF(('14.Outflows-SC2'!C39*'14.Outflows-SC2'!$D$8='14.Outflows-SC2'!E39),TRUE,FALSE)</f>
        <v>1</v>
      </c>
    </row>
    <row r="681" spans="1:6" ht="30">
      <c r="A681" s="186" t="s">
        <v>875</v>
      </c>
      <c r="B681" s="170" t="s">
        <v>238</v>
      </c>
      <c r="C681" s="198" t="s">
        <v>1331</v>
      </c>
      <c r="D681" s="191" t="s">
        <v>1815</v>
      </c>
      <c r="E681" s="165">
        <f t="shared" si="22"/>
        <v>660</v>
      </c>
      <c r="F681" s="203" t="b">
        <f>IF(('14.Outflows-SC2'!C40*'14.Outflows-SC2'!$D$8='14.Outflows-SC2'!E40),TRUE,FALSE)</f>
        <v>1</v>
      </c>
    </row>
    <row r="682" spans="1:6" ht="30">
      <c r="A682" s="186" t="s">
        <v>876</v>
      </c>
      <c r="B682" s="170" t="s">
        <v>238</v>
      </c>
      <c r="C682" s="198" t="s">
        <v>1332</v>
      </c>
      <c r="D682" s="191" t="s">
        <v>1816</v>
      </c>
      <c r="E682" s="165">
        <f t="shared" si="22"/>
        <v>661</v>
      </c>
      <c r="F682" s="203" t="b">
        <f>IF(('14.Outflows-SC2'!C41*'14.Outflows-SC2'!$D$8='14.Outflows-SC2'!E41),TRUE,FALSE)</f>
        <v>1</v>
      </c>
    </row>
    <row r="683" spans="1:6" ht="30">
      <c r="A683" s="186" t="s">
        <v>1582</v>
      </c>
      <c r="B683" s="170" t="s">
        <v>238</v>
      </c>
      <c r="C683" s="198" t="s">
        <v>1997</v>
      </c>
      <c r="D683" s="191" t="s">
        <v>1817</v>
      </c>
      <c r="E683" s="165">
        <f t="shared" ref="E683:E725" si="23">E682+1</f>
        <v>662</v>
      </c>
      <c r="F683" s="203" t="b">
        <f>IF(('14.Outflows-SC2'!C43*'14.Outflows-SC2'!$D$8='14.Outflows-SC2'!E43),TRUE,FALSE)</f>
        <v>1</v>
      </c>
    </row>
    <row r="684" spans="1:6" ht="30">
      <c r="A684" s="186" t="s">
        <v>877</v>
      </c>
      <c r="B684" s="170" t="s">
        <v>238</v>
      </c>
      <c r="C684" s="198" t="s">
        <v>1333</v>
      </c>
      <c r="D684" s="191" t="s">
        <v>1818</v>
      </c>
      <c r="E684" s="165">
        <f t="shared" si="23"/>
        <v>663</v>
      </c>
      <c r="F684" s="203" t="b">
        <f>IF(('14.Outflows-SC2'!C44*'14.Outflows-SC2'!$D$8='14.Outflows-SC2'!E44),TRUE,FALSE)</f>
        <v>1</v>
      </c>
    </row>
    <row r="685" spans="1:6" ht="30">
      <c r="A685" s="186" t="s">
        <v>878</v>
      </c>
      <c r="B685" s="170" t="s">
        <v>238</v>
      </c>
      <c r="C685" s="198" t="s">
        <v>1334</v>
      </c>
      <c r="D685" s="191" t="s">
        <v>1819</v>
      </c>
      <c r="E685" s="165">
        <f t="shared" si="23"/>
        <v>664</v>
      </c>
      <c r="F685" s="203" t="b">
        <f>IF(('14.Outflows-SC2'!C46*'14.Outflows-SC2'!$D$8='14.Outflows-SC2'!E46),TRUE,FALSE)</f>
        <v>1</v>
      </c>
    </row>
    <row r="686" spans="1:6" ht="45">
      <c r="A686" s="186" t="s">
        <v>879</v>
      </c>
      <c r="B686" s="170" t="s">
        <v>238</v>
      </c>
      <c r="C686" s="198" t="s">
        <v>1335</v>
      </c>
      <c r="D686" s="191" t="s">
        <v>1820</v>
      </c>
      <c r="E686" s="165">
        <f t="shared" si="23"/>
        <v>665</v>
      </c>
      <c r="F686" s="203" t="b">
        <f>IF(('14.Outflows-SC2'!C47*'14.Outflows-SC2'!$D$8='14.Outflows-SC2'!E47),TRUE,FALSE)</f>
        <v>1</v>
      </c>
    </row>
    <row r="687" spans="1:6" ht="30">
      <c r="A687" s="186" t="s">
        <v>880</v>
      </c>
      <c r="B687" s="170" t="s">
        <v>238</v>
      </c>
      <c r="C687" s="198" t="s">
        <v>1336</v>
      </c>
      <c r="D687" s="191" t="s">
        <v>1821</v>
      </c>
      <c r="E687" s="165">
        <f t="shared" si="23"/>
        <v>666</v>
      </c>
      <c r="F687" s="203" t="b">
        <f>IF(('14.Outflows-SC2'!C48*'14.Outflows-SC2'!$D$8='14.Outflows-SC2'!E48),TRUE,FALSE)</f>
        <v>1</v>
      </c>
    </row>
    <row r="688" spans="1:6">
      <c r="A688" s="186" t="s">
        <v>881</v>
      </c>
      <c r="B688" s="170" t="s">
        <v>238</v>
      </c>
      <c r="C688" s="198" t="s">
        <v>1337</v>
      </c>
      <c r="D688" s="191" t="s">
        <v>1822</v>
      </c>
      <c r="E688" s="165">
        <f t="shared" si="23"/>
        <v>667</v>
      </c>
      <c r="F688" s="203" t="b">
        <f>IF('14.Outflows-SC2'!E49=SUM('14.Outflows-SC2'!E28:E48),TRUE,FALSE)</f>
        <v>1</v>
      </c>
    </row>
    <row r="689" spans="1:6" ht="30">
      <c r="A689" s="186" t="s">
        <v>882</v>
      </c>
      <c r="B689" s="170" t="s">
        <v>238</v>
      </c>
      <c r="C689" s="198" t="s">
        <v>1338</v>
      </c>
      <c r="D689" s="191" t="s">
        <v>1823</v>
      </c>
      <c r="E689" s="165">
        <f t="shared" si="23"/>
        <v>668</v>
      </c>
      <c r="F689" s="203" t="b">
        <f>IF(('14.Outflows-SC2'!C51*'14.Outflows-SC2'!$D$8='14.Outflows-SC2'!E51),TRUE,FALSE)</f>
        <v>1</v>
      </c>
    </row>
    <row r="690" spans="1:6" ht="30">
      <c r="A690" s="186" t="s">
        <v>883</v>
      </c>
      <c r="B690" s="170" t="s">
        <v>238</v>
      </c>
      <c r="C690" s="198" t="s">
        <v>1339</v>
      </c>
      <c r="D690" s="191" t="s">
        <v>1824</v>
      </c>
      <c r="E690" s="165">
        <f t="shared" si="23"/>
        <v>669</v>
      </c>
      <c r="F690" s="203" t="b">
        <f>IF(('14.Outflows-SC2'!C52*'14.Outflows-SC2'!$D$8='14.Outflows-SC2'!E52),TRUE,FALSE)</f>
        <v>1</v>
      </c>
    </row>
    <row r="691" spans="1:6" ht="45">
      <c r="A691" s="186" t="s">
        <v>884</v>
      </c>
      <c r="B691" s="170" t="s">
        <v>238</v>
      </c>
      <c r="C691" s="198" t="s">
        <v>1340</v>
      </c>
      <c r="D691" s="191" t="s">
        <v>1825</v>
      </c>
      <c r="E691" s="165">
        <f t="shared" si="23"/>
        <v>670</v>
      </c>
      <c r="F691" s="203" t="b">
        <f>IF(('14.Outflows-SC2'!C53*'14.Outflows-SC2'!$D$8='14.Outflows-SC2'!E53),TRUE,FALSE)</f>
        <v>1</v>
      </c>
    </row>
    <row r="692" spans="1:6" ht="30">
      <c r="A692" s="186" t="s">
        <v>885</v>
      </c>
      <c r="B692" s="170" t="s">
        <v>238</v>
      </c>
      <c r="C692" s="198" t="s">
        <v>1341</v>
      </c>
      <c r="D692" s="191" t="s">
        <v>1826</v>
      </c>
      <c r="E692" s="165">
        <f t="shared" si="23"/>
        <v>671</v>
      </c>
      <c r="F692" s="203" t="b">
        <f>IF(('14.Outflows-SC2'!C54*'14.Outflows-SC2'!$D$8='14.Outflows-SC2'!E54),TRUE,FALSE)</f>
        <v>1</v>
      </c>
    </row>
    <row r="693" spans="1:6" ht="30">
      <c r="A693" s="186" t="s">
        <v>886</v>
      </c>
      <c r="B693" s="170" t="s">
        <v>238</v>
      </c>
      <c r="C693" s="198" t="s">
        <v>1342</v>
      </c>
      <c r="D693" s="191" t="s">
        <v>1827</v>
      </c>
      <c r="E693" s="165">
        <f t="shared" si="23"/>
        <v>672</v>
      </c>
      <c r="F693" s="203" t="b">
        <f>IF(('14.Outflows-SC2'!C55*'14.Outflows-SC2'!$D$8='14.Outflows-SC2'!E55),TRUE,FALSE)</f>
        <v>1</v>
      </c>
    </row>
    <row r="694" spans="1:6">
      <c r="A694" s="186" t="s">
        <v>887</v>
      </c>
      <c r="B694" s="170" t="s">
        <v>238</v>
      </c>
      <c r="C694" s="198" t="s">
        <v>1343</v>
      </c>
      <c r="D694" s="191" t="s">
        <v>1477</v>
      </c>
      <c r="E694" s="165">
        <f t="shared" si="23"/>
        <v>673</v>
      </c>
      <c r="F694" s="203" t="b">
        <f>IF('14.Outflows-SC2'!E56=SUM('14.Outflows-SC2'!E51:E55),TRUE,FALSE)</f>
        <v>1</v>
      </c>
    </row>
    <row r="695" spans="1:6" ht="30">
      <c r="A695" s="186" t="s">
        <v>888</v>
      </c>
      <c r="B695" s="170" t="s">
        <v>238</v>
      </c>
      <c r="C695" s="198" t="s">
        <v>1344</v>
      </c>
      <c r="D695" s="191" t="s">
        <v>1478</v>
      </c>
      <c r="E695" s="165">
        <f t="shared" si="23"/>
        <v>674</v>
      </c>
      <c r="F695" s="203" t="b">
        <f>IF(('14.Outflows-SC2'!E57='14.Outflows-SC2'!E49+'14.Outflows-SC2'!E56),TRUE,FALSE)</f>
        <v>1</v>
      </c>
    </row>
    <row r="696" spans="1:6" ht="30">
      <c r="A696" s="186" t="s">
        <v>889</v>
      </c>
      <c r="B696" s="170" t="s">
        <v>238</v>
      </c>
      <c r="C696" s="198" t="s">
        <v>1345</v>
      </c>
      <c r="D696" s="191" t="s">
        <v>1828</v>
      </c>
      <c r="E696" s="165">
        <f t="shared" si="23"/>
        <v>675</v>
      </c>
      <c r="F696" s="203" t="b">
        <f>IF(('14.Outflows-SC2'!C59*'14.Outflows-SC2'!$D$8='14.Outflows-SC2'!E59),TRUE,FALSE)</f>
        <v>1</v>
      </c>
    </row>
    <row r="697" spans="1:6" ht="45">
      <c r="A697" s="186" t="s">
        <v>890</v>
      </c>
      <c r="B697" s="170" t="s">
        <v>238</v>
      </c>
      <c r="C697" s="198" t="s">
        <v>1346</v>
      </c>
      <c r="D697" s="191" t="s">
        <v>1829</v>
      </c>
      <c r="E697" s="165">
        <f t="shared" si="23"/>
        <v>676</v>
      </c>
      <c r="F697" s="203" t="b">
        <f>IF(('14.Outflows-SC2'!C60*'14.Outflows-SC2'!$D$8='14.Outflows-SC2'!E60),TRUE,FALSE)</f>
        <v>1</v>
      </c>
    </row>
    <row r="698" spans="1:6" ht="45">
      <c r="A698" s="186" t="s">
        <v>891</v>
      </c>
      <c r="B698" s="170" t="s">
        <v>238</v>
      </c>
      <c r="C698" s="198" t="s">
        <v>1347</v>
      </c>
      <c r="D698" s="191" t="s">
        <v>1830</v>
      </c>
      <c r="E698" s="165">
        <f t="shared" si="23"/>
        <v>677</v>
      </c>
      <c r="F698" s="203" t="b">
        <f>IF(('14.Outflows-SC2'!C61*'14.Outflows-SC2'!$D$8='14.Outflows-SC2'!E61),TRUE,FALSE)</f>
        <v>1</v>
      </c>
    </row>
    <row r="699" spans="1:6" ht="45">
      <c r="A699" s="186" t="s">
        <v>892</v>
      </c>
      <c r="B699" s="170" t="s">
        <v>238</v>
      </c>
      <c r="C699" s="198" t="s">
        <v>1348</v>
      </c>
      <c r="D699" s="191" t="s">
        <v>1831</v>
      </c>
      <c r="E699" s="165">
        <f t="shared" si="23"/>
        <v>678</v>
      </c>
      <c r="F699" s="203" t="b">
        <f>IF(('14.Outflows-SC2'!C62*'14.Outflows-SC2'!$D$8='14.Outflows-SC2'!E62),TRUE,FALSE)</f>
        <v>1</v>
      </c>
    </row>
    <row r="700" spans="1:6" ht="60">
      <c r="A700" s="186" t="s">
        <v>893</v>
      </c>
      <c r="B700" s="170" t="s">
        <v>238</v>
      </c>
      <c r="C700" s="198" t="s">
        <v>1349</v>
      </c>
      <c r="D700" s="191" t="s">
        <v>1832</v>
      </c>
      <c r="E700" s="165">
        <f t="shared" si="23"/>
        <v>679</v>
      </c>
      <c r="F700" s="203" t="b">
        <f>IF(('14.Outflows-SC2'!C63*'14.Outflows-SC2'!$D$8='14.Outflows-SC2'!E63),TRUE,FALSE)</f>
        <v>1</v>
      </c>
    </row>
    <row r="701" spans="1:6" ht="60">
      <c r="A701" s="186" t="s">
        <v>894</v>
      </c>
      <c r="B701" s="170" t="s">
        <v>238</v>
      </c>
      <c r="C701" s="198" t="s">
        <v>1350</v>
      </c>
      <c r="D701" s="191" t="s">
        <v>1833</v>
      </c>
      <c r="E701" s="165">
        <f t="shared" si="23"/>
        <v>680</v>
      </c>
      <c r="F701" s="203" t="b">
        <f>IF(('14.Outflows-SC2'!C64*'14.Outflows-SC2'!$D$8='14.Outflows-SC2'!E64),TRUE,FALSE)</f>
        <v>1</v>
      </c>
    </row>
    <row r="702" spans="1:6" ht="45">
      <c r="A702" s="186" t="s">
        <v>895</v>
      </c>
      <c r="B702" s="170" t="s">
        <v>238</v>
      </c>
      <c r="C702" s="198" t="s">
        <v>1351</v>
      </c>
      <c r="D702" s="191" t="s">
        <v>1834</v>
      </c>
      <c r="E702" s="165">
        <f t="shared" si="23"/>
        <v>681</v>
      </c>
      <c r="F702" s="203" t="b">
        <f>IF(('14.Outflows-SC2'!C65*'14.Outflows-SC2'!$D$8='14.Outflows-SC2'!E65),TRUE,FALSE)</f>
        <v>1</v>
      </c>
    </row>
    <row r="703" spans="1:6" ht="45">
      <c r="A703" s="186" t="s">
        <v>896</v>
      </c>
      <c r="B703" s="170" t="s">
        <v>238</v>
      </c>
      <c r="C703" s="198" t="s">
        <v>1352</v>
      </c>
      <c r="D703" s="191" t="s">
        <v>1835</v>
      </c>
      <c r="E703" s="165">
        <f t="shared" si="23"/>
        <v>682</v>
      </c>
      <c r="F703" s="203" t="b">
        <f>IF(('14.Outflows-SC2'!C66*'14.Outflows-SC2'!$D$8='14.Outflows-SC2'!E66),TRUE,FALSE)</f>
        <v>1</v>
      </c>
    </row>
    <row r="704" spans="1:6" ht="45">
      <c r="A704" s="186" t="s">
        <v>897</v>
      </c>
      <c r="B704" s="170" t="s">
        <v>238</v>
      </c>
      <c r="C704" s="198" t="s">
        <v>1353</v>
      </c>
      <c r="D704" s="191" t="s">
        <v>1836</v>
      </c>
      <c r="E704" s="165">
        <f t="shared" si="23"/>
        <v>683</v>
      </c>
      <c r="F704" s="203" t="b">
        <f>IF(('14.Outflows-SC2'!C67*'14.Outflows-SC2'!$D$8='14.Outflows-SC2'!E67),TRUE,FALSE)</f>
        <v>1</v>
      </c>
    </row>
    <row r="705" spans="1:6">
      <c r="A705" s="186" t="s">
        <v>898</v>
      </c>
      <c r="B705" s="170" t="s">
        <v>238</v>
      </c>
      <c r="C705" s="198" t="s">
        <v>1354</v>
      </c>
      <c r="D705" s="191" t="s">
        <v>1479</v>
      </c>
      <c r="E705" s="165">
        <f t="shared" si="23"/>
        <v>684</v>
      </c>
      <c r="F705" s="203" t="b">
        <f>IF('14.Outflows-SC2'!E68=SUM('14.Outflows-SC2'!E59:E67),TRUE,FALSE)</f>
        <v>1</v>
      </c>
    </row>
    <row r="706" spans="1:6" ht="30">
      <c r="A706" s="186" t="s">
        <v>899</v>
      </c>
      <c r="B706" s="170" t="s">
        <v>238</v>
      </c>
      <c r="C706" s="198" t="s">
        <v>1355</v>
      </c>
      <c r="D706" s="191" t="s">
        <v>1837</v>
      </c>
      <c r="E706" s="165">
        <f t="shared" si="23"/>
        <v>685</v>
      </c>
      <c r="F706" s="203" t="b">
        <f>IF(('14.Outflows-SC2'!C70*'14.Outflows-SC2'!$D$8='14.Outflows-SC2'!E70),TRUE,FALSE)</f>
        <v>1</v>
      </c>
    </row>
    <row r="707" spans="1:6" ht="45">
      <c r="A707" s="186" t="s">
        <v>900</v>
      </c>
      <c r="B707" s="170" t="s">
        <v>238</v>
      </c>
      <c r="C707" s="198" t="s">
        <v>1356</v>
      </c>
      <c r="D707" s="191" t="s">
        <v>1838</v>
      </c>
      <c r="E707" s="165">
        <f t="shared" si="23"/>
        <v>686</v>
      </c>
      <c r="F707" s="203" t="b">
        <f>IF(('14.Outflows-SC2'!C71*'14.Outflows-SC2'!$D$8='14.Outflows-SC2'!E71),TRUE,FALSE)</f>
        <v>1</v>
      </c>
    </row>
    <row r="708" spans="1:6" ht="45">
      <c r="A708" s="186" t="s">
        <v>901</v>
      </c>
      <c r="B708" s="170" t="s">
        <v>238</v>
      </c>
      <c r="C708" s="198" t="s">
        <v>1357</v>
      </c>
      <c r="D708" s="191" t="s">
        <v>1839</v>
      </c>
      <c r="E708" s="165">
        <f t="shared" si="23"/>
        <v>687</v>
      </c>
      <c r="F708" s="203" t="b">
        <f>IF(('14.Outflows-SC2'!C72*'14.Outflows-SC2'!$D$8='14.Outflows-SC2'!E72),TRUE,FALSE)</f>
        <v>1</v>
      </c>
    </row>
    <row r="709" spans="1:6" ht="30">
      <c r="A709" s="186" t="s">
        <v>902</v>
      </c>
      <c r="B709" s="170" t="s">
        <v>238</v>
      </c>
      <c r="C709" s="198" t="s">
        <v>1358</v>
      </c>
      <c r="D709" s="191" t="s">
        <v>1840</v>
      </c>
      <c r="E709" s="165">
        <f t="shared" si="23"/>
        <v>688</v>
      </c>
      <c r="F709" s="203" t="b">
        <f>IF(('14.Outflows-SC2'!C73*'14.Outflows-SC2'!$D$8='14.Outflows-SC2'!E73),TRUE,FALSE)</f>
        <v>1</v>
      </c>
    </row>
    <row r="710" spans="1:6" ht="45">
      <c r="A710" s="186" t="s">
        <v>903</v>
      </c>
      <c r="B710" s="170" t="s">
        <v>238</v>
      </c>
      <c r="C710" s="198" t="s">
        <v>1359</v>
      </c>
      <c r="D710" s="191" t="s">
        <v>1841</v>
      </c>
      <c r="E710" s="165">
        <f t="shared" si="23"/>
        <v>689</v>
      </c>
      <c r="F710" s="203" t="b">
        <f>IF(('14.Outflows-SC2'!C74*'14.Outflows-SC2'!$D$8='14.Outflows-SC2'!E74),TRUE,FALSE)</f>
        <v>1</v>
      </c>
    </row>
    <row r="711" spans="1:6" ht="45">
      <c r="A711" s="186" t="s">
        <v>904</v>
      </c>
      <c r="B711" s="170" t="s">
        <v>238</v>
      </c>
      <c r="C711" s="198" t="s">
        <v>1360</v>
      </c>
      <c r="D711" s="191" t="s">
        <v>1842</v>
      </c>
      <c r="E711" s="165">
        <f t="shared" si="23"/>
        <v>690</v>
      </c>
      <c r="F711" s="203" t="b">
        <f>IF(('14.Outflows-SC2'!C75*'14.Outflows-SC2'!$D$8='14.Outflows-SC2'!E75),TRUE,FALSE)</f>
        <v>1</v>
      </c>
    </row>
    <row r="712" spans="1:6" ht="60">
      <c r="A712" s="186" t="s">
        <v>905</v>
      </c>
      <c r="B712" s="170" t="s">
        <v>238</v>
      </c>
      <c r="C712" s="198" t="s">
        <v>1361</v>
      </c>
      <c r="D712" s="191" t="s">
        <v>1843</v>
      </c>
      <c r="E712" s="165">
        <f t="shared" si="23"/>
        <v>691</v>
      </c>
      <c r="F712" s="203" t="b">
        <f>IF(('14.Outflows-SC2'!C76*'14.Outflows-SC2'!$D$8='14.Outflows-SC2'!E76),TRUE,FALSE)</f>
        <v>1</v>
      </c>
    </row>
    <row r="713" spans="1:6">
      <c r="A713" s="186" t="s">
        <v>906</v>
      </c>
      <c r="B713" s="170" t="s">
        <v>238</v>
      </c>
      <c r="C713" s="198" t="s">
        <v>1362</v>
      </c>
      <c r="D713" s="191" t="s">
        <v>3354</v>
      </c>
      <c r="E713" s="165">
        <f t="shared" si="23"/>
        <v>692</v>
      </c>
      <c r="F713" s="203" t="b">
        <f>IF('14.Outflows-SC2'!E77=SUM('14.Outflows-SC2'!E70:E76),TRUE,FALSE)</f>
        <v>1</v>
      </c>
    </row>
    <row r="714" spans="1:6" ht="30">
      <c r="A714" s="186" t="s">
        <v>1583</v>
      </c>
      <c r="B714" s="170" t="s">
        <v>238</v>
      </c>
      <c r="C714" s="198" t="s">
        <v>1363</v>
      </c>
      <c r="D714" s="191" t="s">
        <v>1844</v>
      </c>
      <c r="E714" s="165">
        <f t="shared" si="23"/>
        <v>693</v>
      </c>
      <c r="F714" s="203" t="b">
        <f>IF(('14.Outflows-SC2'!C79*'14.Outflows-SC2'!$D$8='14.Outflows-SC2'!E79),TRUE,FALSE)</f>
        <v>1</v>
      </c>
    </row>
    <row r="715" spans="1:6" ht="30">
      <c r="A715" s="186" t="s">
        <v>907</v>
      </c>
      <c r="B715" s="170" t="s">
        <v>238</v>
      </c>
      <c r="C715" s="198" t="s">
        <v>1364</v>
      </c>
      <c r="D715" s="191" t="s">
        <v>1845</v>
      </c>
      <c r="E715" s="165">
        <f t="shared" si="23"/>
        <v>694</v>
      </c>
      <c r="F715" s="203" t="b">
        <f>IF(('14.Outflows-SC2'!C81*'14.Outflows-SC2'!$D$8='14.Outflows-SC2'!E81),TRUE,FALSE)</f>
        <v>1</v>
      </c>
    </row>
    <row r="716" spans="1:6" ht="30">
      <c r="A716" s="186" t="s">
        <v>908</v>
      </c>
      <c r="B716" s="170" t="s">
        <v>238</v>
      </c>
      <c r="C716" s="198" t="s">
        <v>1365</v>
      </c>
      <c r="D716" s="191" t="s">
        <v>1846</v>
      </c>
      <c r="E716" s="165">
        <f t="shared" si="23"/>
        <v>695</v>
      </c>
      <c r="F716" s="203" t="b">
        <f>IF(('14.Outflows-SC2'!C83*'14.Outflows-SC2'!$D$8='14.Outflows-SC2'!E83),TRUE,FALSE)</f>
        <v>1</v>
      </c>
    </row>
    <row r="717" spans="1:6" ht="30">
      <c r="A717" s="186" t="s">
        <v>909</v>
      </c>
      <c r="B717" s="170" t="s">
        <v>238</v>
      </c>
      <c r="C717" s="198" t="s">
        <v>1366</v>
      </c>
      <c r="D717" s="191" t="s">
        <v>1847</v>
      </c>
      <c r="E717" s="165">
        <f t="shared" si="23"/>
        <v>696</v>
      </c>
      <c r="F717" s="203" t="b">
        <f>IF(('14.Outflows-SC2'!C84*'14.Outflows-SC2'!$D$8='14.Outflows-SC2'!E84),TRUE,FALSE)</f>
        <v>1</v>
      </c>
    </row>
    <row r="718" spans="1:6" ht="30">
      <c r="A718" s="186" t="s">
        <v>910</v>
      </c>
      <c r="B718" s="170" t="s">
        <v>238</v>
      </c>
      <c r="C718" s="198" t="s">
        <v>1367</v>
      </c>
      <c r="D718" s="191" t="s">
        <v>1848</v>
      </c>
      <c r="E718" s="165">
        <f t="shared" si="23"/>
        <v>697</v>
      </c>
      <c r="F718" s="203" t="b">
        <f>IF(('14.Outflows-SC2'!C86*'14.Outflows-SC2'!$D$8='14.Outflows-SC2'!E86),TRUE,FALSE)</f>
        <v>1</v>
      </c>
    </row>
    <row r="719" spans="1:6" ht="30">
      <c r="A719" s="186" t="s">
        <v>911</v>
      </c>
      <c r="B719" s="170" t="s">
        <v>238</v>
      </c>
      <c r="C719" s="198" t="s">
        <v>1368</v>
      </c>
      <c r="D719" s="191" t="s">
        <v>1849</v>
      </c>
      <c r="E719" s="165">
        <f t="shared" si="23"/>
        <v>698</v>
      </c>
      <c r="F719" s="203" t="b">
        <f>IF(('14.Outflows-SC2'!C87*'14.Outflows-SC2'!$D$8='14.Outflows-SC2'!E87),TRUE,FALSE)</f>
        <v>1</v>
      </c>
    </row>
    <row r="720" spans="1:6" ht="45">
      <c r="A720" s="186" t="s">
        <v>912</v>
      </c>
      <c r="B720" s="170" t="s">
        <v>238</v>
      </c>
      <c r="C720" s="198" t="s">
        <v>1369</v>
      </c>
      <c r="D720" s="191" t="s">
        <v>1850</v>
      </c>
      <c r="E720" s="165">
        <f t="shared" si="23"/>
        <v>699</v>
      </c>
      <c r="F720" s="203" t="b">
        <f>IF(('14.Outflows-SC2'!C88*'14.Outflows-SC2'!$D$8='14.Outflows-SC2'!E88),TRUE,FALSE)</f>
        <v>1</v>
      </c>
    </row>
    <row r="721" spans="1:6" ht="45">
      <c r="A721" s="186" t="s">
        <v>913</v>
      </c>
      <c r="B721" s="170" t="s">
        <v>238</v>
      </c>
      <c r="C721" s="198" t="s">
        <v>1370</v>
      </c>
      <c r="D721" s="191" t="s">
        <v>1851</v>
      </c>
      <c r="E721" s="165">
        <f t="shared" si="23"/>
        <v>700</v>
      </c>
      <c r="F721" s="203" t="b">
        <f>IF(('14.Outflows-SC2'!C89*'14.Outflows-SC2'!$D$8='14.Outflows-SC2'!E89),TRUE,FALSE)</f>
        <v>1</v>
      </c>
    </row>
    <row r="722" spans="1:6" ht="30">
      <c r="A722" s="186" t="s">
        <v>914</v>
      </c>
      <c r="B722" s="170" t="s">
        <v>238</v>
      </c>
      <c r="C722" s="198" t="s">
        <v>1371</v>
      </c>
      <c r="D722" s="191" t="s">
        <v>1852</v>
      </c>
      <c r="E722" s="165">
        <f t="shared" si="23"/>
        <v>701</v>
      </c>
      <c r="F722" s="203" t="b">
        <f>IF(('14.Outflows-SC2'!C90*'14.Outflows-SC2'!$D$8='14.Outflows-SC2'!E90),TRUE,FALSE)</f>
        <v>1</v>
      </c>
    </row>
    <row r="723" spans="1:6">
      <c r="A723" s="186" t="s">
        <v>915</v>
      </c>
      <c r="B723" s="170" t="s">
        <v>238</v>
      </c>
      <c r="C723" s="198" t="s">
        <v>1372</v>
      </c>
      <c r="D723" s="191" t="s">
        <v>1480</v>
      </c>
      <c r="E723" s="165">
        <f t="shared" si="23"/>
        <v>702</v>
      </c>
      <c r="F723" s="203" t="b">
        <f>IF('14.Outflows-SC2'!E91=SUM('14.Outflows-SC2'!E83:E90),TRUE,FALSE)</f>
        <v>1</v>
      </c>
    </row>
    <row r="724" spans="1:6" ht="30">
      <c r="A724" s="186" t="s">
        <v>916</v>
      </c>
      <c r="B724" s="170" t="s">
        <v>238</v>
      </c>
      <c r="C724" s="198" t="s">
        <v>1998</v>
      </c>
      <c r="D724" s="191" t="s">
        <v>1853</v>
      </c>
      <c r="E724" s="165">
        <f t="shared" si="23"/>
        <v>703</v>
      </c>
      <c r="F724" s="203" t="b">
        <f>IF(('14.Outflows-SC2'!C93*'14.Outflows-SC2'!$D$8='14.Outflows-SC2'!E93),TRUE,FALSE)</f>
        <v>1</v>
      </c>
    </row>
    <row r="725" spans="1:6" ht="60">
      <c r="A725" s="186" t="s">
        <v>917</v>
      </c>
      <c r="B725" s="170" t="s">
        <v>238</v>
      </c>
      <c r="C725" s="198" t="s">
        <v>1999</v>
      </c>
      <c r="D725" s="191" t="s">
        <v>1854</v>
      </c>
      <c r="E725" s="165">
        <f t="shared" si="23"/>
        <v>704</v>
      </c>
      <c r="F725" s="203" t="b">
        <f>IF(('14.Outflows-SC2'!E94='14.Outflows-SC2'!E24+'14.Outflows-SC2'!E57+'14.Outflows-SC2'!E68+'14.Outflows-SC2'!E77+'14.Outflows-SC2'!E79+'14.Outflows-SC2'!E81+'14.Outflows-SC2'!E91+'14.Outflows-SC2'!E93),TRUE,FALSE)</f>
        <v>1</v>
      </c>
    </row>
    <row r="726" spans="1:6" ht="18.75">
      <c r="A726" s="158" t="s">
        <v>1218</v>
      </c>
      <c r="B726" s="159"/>
      <c r="C726" s="159"/>
      <c r="D726" s="190"/>
      <c r="E726" s="159"/>
      <c r="F726" s="160"/>
    </row>
    <row r="727" spans="1:6">
      <c r="A727" s="161" t="s">
        <v>305</v>
      </c>
      <c r="B727" s="162" t="s">
        <v>238</v>
      </c>
      <c r="C727" s="161" t="s">
        <v>1025</v>
      </c>
      <c r="D727" s="191" t="s">
        <v>1860</v>
      </c>
      <c r="E727" s="165">
        <f>E725+1</f>
        <v>705</v>
      </c>
      <c r="F727" s="168" t="b">
        <f>IF(('15.Inflows-SC2'!E10*'15.Inflows-SC2'!F10='15.Inflows-SC2'!G10),TRUE,FALSE)</f>
        <v>1</v>
      </c>
    </row>
    <row r="728" spans="1:6">
      <c r="A728" s="161" t="s">
        <v>306</v>
      </c>
      <c r="B728" s="162" t="s">
        <v>238</v>
      </c>
      <c r="C728" s="161" t="s">
        <v>1383</v>
      </c>
      <c r="D728" s="191" t="s">
        <v>1861</v>
      </c>
      <c r="E728" s="165">
        <f>E727+1</f>
        <v>706</v>
      </c>
      <c r="F728" s="168" t="b">
        <f>IF(('15.Inflows-SC2'!E11*'15.Inflows-SC2'!F11='15.Inflows-SC2'!G11),TRUE,FALSE)</f>
        <v>1</v>
      </c>
    </row>
    <row r="729" spans="1:6">
      <c r="A729" s="161" t="s">
        <v>307</v>
      </c>
      <c r="B729" s="162" t="s">
        <v>238</v>
      </c>
      <c r="C729" s="161" t="s">
        <v>1384</v>
      </c>
      <c r="D729" s="191" t="s">
        <v>1862</v>
      </c>
      <c r="E729" s="165">
        <f t="shared" ref="E729:E745" si="24">E728+1</f>
        <v>707</v>
      </c>
      <c r="F729" s="168" t="b">
        <f>IF(('15.Inflows-SC2'!E12*'15.Inflows-SC2'!F12='15.Inflows-SC2'!G12),TRUE,FALSE)</f>
        <v>1</v>
      </c>
    </row>
    <row r="730" spans="1:6" ht="30">
      <c r="A730" s="161" t="s">
        <v>308</v>
      </c>
      <c r="B730" s="162" t="s">
        <v>238</v>
      </c>
      <c r="C730" s="161" t="s">
        <v>1385</v>
      </c>
      <c r="D730" s="191" t="s">
        <v>1863</v>
      </c>
      <c r="E730" s="165">
        <f t="shared" si="24"/>
        <v>708</v>
      </c>
      <c r="F730" s="168" t="b">
        <f>IF(('15.Inflows-SC2'!E13*'15.Inflows-SC2'!F13='15.Inflows-SC2'!G13),TRUE,FALSE)</f>
        <v>1</v>
      </c>
    </row>
    <row r="731" spans="1:6">
      <c r="A731" s="161" t="s">
        <v>309</v>
      </c>
      <c r="B731" s="162" t="s">
        <v>238</v>
      </c>
      <c r="C731" s="161" t="s">
        <v>1386</v>
      </c>
      <c r="D731" s="191" t="s">
        <v>1864</v>
      </c>
      <c r="E731" s="165">
        <f t="shared" si="24"/>
        <v>709</v>
      </c>
      <c r="F731" s="168" t="b">
        <f>IF(('15.Inflows-SC2'!E14*'15.Inflows-SC2'!F14='15.Inflows-SC2'!G14),TRUE,FALSE)</f>
        <v>1</v>
      </c>
    </row>
    <row r="732" spans="1:6" ht="30">
      <c r="A732" s="161" t="s">
        <v>310</v>
      </c>
      <c r="B732" s="162" t="s">
        <v>238</v>
      </c>
      <c r="C732" s="161" t="s">
        <v>1387</v>
      </c>
      <c r="D732" s="191" t="s">
        <v>1865</v>
      </c>
      <c r="E732" s="165">
        <f t="shared" si="24"/>
        <v>710</v>
      </c>
      <c r="F732" s="168" t="b">
        <f>IF(('15.Inflows-SC2'!E15*'15.Inflows-SC2'!F15='15.Inflows-SC2'!G15),TRUE,FALSE)</f>
        <v>1</v>
      </c>
    </row>
    <row r="733" spans="1:6">
      <c r="A733" s="161" t="s">
        <v>104</v>
      </c>
      <c r="B733" s="162" t="s">
        <v>238</v>
      </c>
      <c r="C733" s="161" t="s">
        <v>1388</v>
      </c>
      <c r="D733" s="191" t="s">
        <v>1770</v>
      </c>
      <c r="E733" s="165">
        <f t="shared" si="24"/>
        <v>711</v>
      </c>
      <c r="F733" s="168" t="b">
        <f>IF('15.Inflows-SC2'!G16=SUM('15.Inflows-SC2'!G10:G15),TRUE,FALSE)</f>
        <v>1</v>
      </c>
    </row>
    <row r="734" spans="1:6" ht="45">
      <c r="A734" s="161" t="s">
        <v>1580</v>
      </c>
      <c r="B734" s="162" t="s">
        <v>238</v>
      </c>
      <c r="C734" s="161" t="s">
        <v>1389</v>
      </c>
      <c r="D734" s="191" t="s">
        <v>1866</v>
      </c>
      <c r="E734" s="165">
        <f t="shared" si="24"/>
        <v>712</v>
      </c>
      <c r="F734" s="168" t="b">
        <f>IF(('15.Inflows-SC2'!E18*'15.Inflows-SC2'!F18='15.Inflows-SC2'!G18),TRUE,FALSE)</f>
        <v>1</v>
      </c>
    </row>
    <row r="735" spans="1:6">
      <c r="A735" s="161" t="s">
        <v>225</v>
      </c>
      <c r="B735" s="162" t="s">
        <v>238</v>
      </c>
      <c r="C735" s="161" t="s">
        <v>1390</v>
      </c>
      <c r="D735" s="191" t="s">
        <v>1771</v>
      </c>
      <c r="E735" s="165">
        <f t="shared" si="24"/>
        <v>713</v>
      </c>
      <c r="F735" s="168" t="b">
        <f>IF(('15.Inflows-SC2'!G19='15.Inflows-SC2'!G18),TRUE,FALSE)</f>
        <v>1</v>
      </c>
    </row>
    <row r="736" spans="1:6">
      <c r="A736" s="161" t="s">
        <v>109</v>
      </c>
      <c r="B736" s="162" t="s">
        <v>238</v>
      </c>
      <c r="C736" s="161" t="s">
        <v>1391</v>
      </c>
      <c r="D736" s="191" t="s">
        <v>1867</v>
      </c>
      <c r="E736" s="165">
        <f t="shared" si="24"/>
        <v>714</v>
      </c>
      <c r="F736" s="168" t="b">
        <f>IF(('15.Inflows-SC2'!E21*'15.Inflows-SC2'!F21='15.Inflows-SC2'!G21),TRUE,FALSE)</f>
        <v>1</v>
      </c>
    </row>
    <row r="737" spans="1:6" ht="30">
      <c r="A737" s="161" t="s">
        <v>111</v>
      </c>
      <c r="B737" s="162" t="s">
        <v>238</v>
      </c>
      <c r="C737" s="161" t="s">
        <v>1419</v>
      </c>
      <c r="D737" s="191" t="s">
        <v>1868</v>
      </c>
      <c r="E737" s="165">
        <f t="shared" si="24"/>
        <v>715</v>
      </c>
      <c r="F737" s="168" t="b">
        <f>IF(('15.Inflows-SC2'!E22*'15.Inflows-SC2'!F22='15.Inflows-SC2'!G22),TRUE,FALSE)</f>
        <v>1</v>
      </c>
    </row>
    <row r="738" spans="1:6" ht="30">
      <c r="A738" s="161" t="s">
        <v>110</v>
      </c>
      <c r="B738" s="162" t="s">
        <v>238</v>
      </c>
      <c r="C738" s="161" t="s">
        <v>1392</v>
      </c>
      <c r="D738" s="191" t="s">
        <v>1869</v>
      </c>
      <c r="E738" s="165">
        <f t="shared" si="24"/>
        <v>716</v>
      </c>
      <c r="F738" s="168" t="b">
        <f>IF(('15.Inflows-SC2'!E23*'15.Inflows-SC2'!F23='15.Inflows-SC2'!G23),TRUE,FALSE)</f>
        <v>1</v>
      </c>
    </row>
    <row r="739" spans="1:6">
      <c r="A739" s="161" t="s">
        <v>157</v>
      </c>
      <c r="B739" s="162" t="s">
        <v>238</v>
      </c>
      <c r="C739" s="161" t="s">
        <v>1393</v>
      </c>
      <c r="D739" s="191" t="s">
        <v>1870</v>
      </c>
      <c r="E739" s="165">
        <f t="shared" si="24"/>
        <v>717</v>
      </c>
      <c r="F739" s="168" t="b">
        <f>IF(('15.Inflows-SC2'!E24*'15.Inflows-SC2'!F24='15.Inflows-SC2'!G24),TRUE,FALSE)</f>
        <v>1</v>
      </c>
    </row>
    <row r="740" spans="1:6" ht="30">
      <c r="A740" s="161" t="s">
        <v>112</v>
      </c>
      <c r="B740" s="162" t="s">
        <v>238</v>
      </c>
      <c r="C740" s="161" t="s">
        <v>1394</v>
      </c>
      <c r="D740" s="191" t="s">
        <v>1871</v>
      </c>
      <c r="E740" s="165">
        <f t="shared" si="24"/>
        <v>718</v>
      </c>
      <c r="F740" s="168" t="b">
        <f>IF(('15.Inflows-SC2'!E25*'15.Inflows-SC2'!F25='15.Inflows-SC2'!G25),TRUE,FALSE)</f>
        <v>1</v>
      </c>
    </row>
    <row r="741" spans="1:6" ht="30">
      <c r="A741" s="161" t="s">
        <v>113</v>
      </c>
      <c r="B741" s="162" t="s">
        <v>238</v>
      </c>
      <c r="C741" s="161" t="s">
        <v>1395</v>
      </c>
      <c r="D741" s="191" t="s">
        <v>1872</v>
      </c>
      <c r="E741" s="165">
        <f t="shared" si="24"/>
        <v>719</v>
      </c>
      <c r="F741" s="168" t="b">
        <f>IF(('15.Inflows-SC2'!E26*'15.Inflows-SC2'!F26='15.Inflows-SC2'!G26),TRUE,FALSE)</f>
        <v>1</v>
      </c>
    </row>
    <row r="742" spans="1:6">
      <c r="A742" s="161" t="s">
        <v>311</v>
      </c>
      <c r="B742" s="162" t="s">
        <v>238</v>
      </c>
      <c r="C742" s="161" t="s">
        <v>1396</v>
      </c>
      <c r="D742" s="191" t="s">
        <v>1772</v>
      </c>
      <c r="E742" s="165">
        <f t="shared" si="24"/>
        <v>720</v>
      </c>
      <c r="F742" s="168" t="b">
        <f>IF('15.Inflows-SC2'!G27=SUM('15.Inflows-SC2'!G21:G26),TRUE,FALSE)</f>
        <v>1</v>
      </c>
    </row>
    <row r="743" spans="1:6">
      <c r="A743" s="161" t="s">
        <v>117</v>
      </c>
      <c r="B743" s="162" t="s">
        <v>238</v>
      </c>
      <c r="C743" s="161" t="s">
        <v>1397</v>
      </c>
      <c r="D743" s="191" t="s">
        <v>1873</v>
      </c>
      <c r="E743" s="165">
        <f t="shared" si="24"/>
        <v>721</v>
      </c>
      <c r="F743" s="168" t="b">
        <f>IF(('15.Inflows-SC2'!E29*'15.Inflows-SC2'!F29='15.Inflows-SC2'!G29),TRUE,FALSE)</f>
        <v>1</v>
      </c>
    </row>
    <row r="744" spans="1:6">
      <c r="A744" s="161" t="s">
        <v>118</v>
      </c>
      <c r="B744" s="162" t="s">
        <v>238</v>
      </c>
      <c r="C744" s="161" t="s">
        <v>1398</v>
      </c>
      <c r="D744" s="191" t="s">
        <v>1874</v>
      </c>
      <c r="E744" s="165">
        <f t="shared" si="24"/>
        <v>722</v>
      </c>
      <c r="F744" s="168" t="b">
        <f>IF(('15.Inflows-SC2'!E30*'15.Inflows-SC2'!F30='15.Inflows-SC2'!G30),TRUE,FALSE)</f>
        <v>1</v>
      </c>
    </row>
    <row r="745" spans="1:6">
      <c r="A745" s="161" t="s">
        <v>116</v>
      </c>
      <c r="B745" s="162" t="s">
        <v>238</v>
      </c>
      <c r="C745" s="161" t="s">
        <v>1645</v>
      </c>
      <c r="D745" s="191" t="s">
        <v>1773</v>
      </c>
      <c r="E745" s="165">
        <f t="shared" si="24"/>
        <v>723</v>
      </c>
      <c r="F745" s="168" t="b">
        <f>IF('15.Inflows-SC2'!G31=SUM('15.Inflows-SC2'!G29:G30),TRUE,FALSE)</f>
        <v>1</v>
      </c>
    </row>
    <row r="746" spans="1:6" ht="30">
      <c r="A746" s="161" t="s">
        <v>312</v>
      </c>
      <c r="B746" s="162" t="s">
        <v>238</v>
      </c>
      <c r="C746" s="161" t="s">
        <v>1399</v>
      </c>
      <c r="D746" s="191" t="s">
        <v>1774</v>
      </c>
      <c r="E746" s="165">
        <f>E745+1</f>
        <v>724</v>
      </c>
      <c r="F746" s="168" t="b">
        <f>IF(('15.Inflows-SC2'!G32='15.Inflows-SC2'!G16+'15.Inflows-SC2'!G19+'15.Inflows-SC2'!G27+'15.Inflows-SC2'!G31),TRUE,FALSE)</f>
        <v>1</v>
      </c>
    </row>
    <row r="747" spans="1:6" ht="30">
      <c r="A747" s="186" t="s">
        <v>988</v>
      </c>
      <c r="B747" s="162" t="s">
        <v>238</v>
      </c>
      <c r="C747" s="198" t="s">
        <v>1400</v>
      </c>
      <c r="D747" s="191" t="s">
        <v>1875</v>
      </c>
      <c r="E747" s="165">
        <f t="shared" ref="E747:E766" si="25">E746+1</f>
        <v>725</v>
      </c>
      <c r="F747" s="203" t="b">
        <f>IF(('15.Inflows-SC2'!C10*'15.Inflows-SC2'!$D$8='15.Inflows-SC2'!E10),TRUE,FALSE)</f>
        <v>1</v>
      </c>
    </row>
    <row r="748" spans="1:6" ht="30">
      <c r="A748" s="186" t="s">
        <v>989</v>
      </c>
      <c r="B748" s="162" t="s">
        <v>238</v>
      </c>
      <c r="C748" s="198" t="s">
        <v>1401</v>
      </c>
      <c r="D748" s="191" t="s">
        <v>1876</v>
      </c>
      <c r="E748" s="165">
        <f t="shared" si="25"/>
        <v>726</v>
      </c>
      <c r="F748" s="203" t="b">
        <f>IF(('15.Inflows-SC2'!C11*'15.Inflows-SC2'!$D$8='15.Inflows-SC2'!E11),TRUE,FALSE)</f>
        <v>1</v>
      </c>
    </row>
    <row r="749" spans="1:6" ht="30">
      <c r="A749" s="186" t="s">
        <v>990</v>
      </c>
      <c r="B749" s="162" t="s">
        <v>238</v>
      </c>
      <c r="C749" s="198" t="s">
        <v>1402</v>
      </c>
      <c r="D749" s="191" t="s">
        <v>1877</v>
      </c>
      <c r="E749" s="165">
        <f t="shared" si="25"/>
        <v>727</v>
      </c>
      <c r="F749" s="203" t="b">
        <f>IF(('15.Inflows-SC2'!C12*'15.Inflows-SC2'!$D$8='15.Inflows-SC2'!E12),TRUE,FALSE)</f>
        <v>1</v>
      </c>
    </row>
    <row r="750" spans="1:6" ht="30">
      <c r="A750" s="186" t="s">
        <v>991</v>
      </c>
      <c r="B750" s="162" t="s">
        <v>238</v>
      </c>
      <c r="C750" s="198" t="s">
        <v>1403</v>
      </c>
      <c r="D750" s="191" t="s">
        <v>1878</v>
      </c>
      <c r="E750" s="165">
        <f t="shared" si="25"/>
        <v>728</v>
      </c>
      <c r="F750" s="203" t="b">
        <f>IF(('15.Inflows-SC2'!C13*'15.Inflows-SC2'!$D$8='15.Inflows-SC2'!E13),TRUE,FALSE)</f>
        <v>1</v>
      </c>
    </row>
    <row r="751" spans="1:6" ht="30">
      <c r="A751" s="186" t="s">
        <v>992</v>
      </c>
      <c r="B751" s="162" t="s">
        <v>238</v>
      </c>
      <c r="C751" s="198" t="s">
        <v>1404</v>
      </c>
      <c r="D751" s="191" t="s">
        <v>1879</v>
      </c>
      <c r="E751" s="165">
        <f t="shared" si="25"/>
        <v>729</v>
      </c>
      <c r="F751" s="203" t="b">
        <f>IF(('15.Inflows-SC2'!C14*'15.Inflows-SC2'!$D$8='15.Inflows-SC2'!E14),TRUE,FALSE)</f>
        <v>1</v>
      </c>
    </row>
    <row r="752" spans="1:6" ht="30">
      <c r="A752" s="186" t="s">
        <v>993</v>
      </c>
      <c r="B752" s="162" t="s">
        <v>238</v>
      </c>
      <c r="C752" s="198" t="s">
        <v>1405</v>
      </c>
      <c r="D752" s="191" t="s">
        <v>1880</v>
      </c>
      <c r="E752" s="165">
        <f t="shared" si="25"/>
        <v>730</v>
      </c>
      <c r="F752" s="203" t="b">
        <f>IF(('15.Inflows-SC2'!C15*'15.Inflows-SC2'!$D$8='15.Inflows-SC2'!E15),TRUE,FALSE)</f>
        <v>1</v>
      </c>
    </row>
    <row r="753" spans="1:6">
      <c r="A753" s="186" t="s">
        <v>994</v>
      </c>
      <c r="B753" s="162" t="s">
        <v>238</v>
      </c>
      <c r="C753" s="198" t="s">
        <v>1406</v>
      </c>
      <c r="D753" s="191" t="s">
        <v>1855</v>
      </c>
      <c r="E753" s="165">
        <f t="shared" si="25"/>
        <v>731</v>
      </c>
      <c r="F753" s="203" t="b">
        <f>IF('15.Inflows-SC2'!E16=SUM('15.Inflows-SC2'!E10:E15),TRUE,FALSE)</f>
        <v>1</v>
      </c>
    </row>
    <row r="754" spans="1:6" ht="45">
      <c r="A754" s="186" t="s">
        <v>1584</v>
      </c>
      <c r="B754" s="162" t="s">
        <v>238</v>
      </c>
      <c r="C754" s="198" t="s">
        <v>1407</v>
      </c>
      <c r="D754" s="191" t="s">
        <v>1881</v>
      </c>
      <c r="E754" s="165">
        <f t="shared" si="25"/>
        <v>732</v>
      </c>
      <c r="F754" s="203" t="b">
        <f>IF(('15.Inflows-SC2'!C18*'15.Inflows-SC2'!$D$8='15.Inflows-SC2'!E18),TRUE,FALSE)</f>
        <v>1</v>
      </c>
    </row>
    <row r="755" spans="1:6">
      <c r="A755" s="186" t="s">
        <v>995</v>
      </c>
      <c r="B755" s="162" t="s">
        <v>238</v>
      </c>
      <c r="C755" s="198" t="s">
        <v>1408</v>
      </c>
      <c r="D755" s="191" t="s">
        <v>1856</v>
      </c>
      <c r="E755" s="165">
        <f t="shared" si="25"/>
        <v>733</v>
      </c>
      <c r="F755" s="203" t="b">
        <f>IF(('15.Inflows-SC2'!E19='15.Inflows-SC2'!E18),TRUE,FALSE)</f>
        <v>1</v>
      </c>
    </row>
    <row r="756" spans="1:6" ht="30">
      <c r="A756" s="186" t="s">
        <v>996</v>
      </c>
      <c r="B756" s="162" t="s">
        <v>238</v>
      </c>
      <c r="C756" s="198" t="s">
        <v>1409</v>
      </c>
      <c r="D756" s="191" t="s">
        <v>1882</v>
      </c>
      <c r="E756" s="165">
        <f t="shared" si="25"/>
        <v>734</v>
      </c>
      <c r="F756" s="203" t="b">
        <f>IF(('15.Inflows-SC2'!C21*'15.Inflows-SC2'!$D$8='15.Inflows-SC2'!E21),TRUE,FALSE)</f>
        <v>1</v>
      </c>
    </row>
    <row r="757" spans="1:6" ht="45">
      <c r="A757" s="186" t="s">
        <v>997</v>
      </c>
      <c r="B757" s="162" t="s">
        <v>238</v>
      </c>
      <c r="C757" s="198" t="s">
        <v>1420</v>
      </c>
      <c r="D757" s="191" t="s">
        <v>1883</v>
      </c>
      <c r="E757" s="165">
        <f t="shared" si="25"/>
        <v>735</v>
      </c>
      <c r="F757" s="203" t="b">
        <f>IF(('15.Inflows-SC2'!C22*'15.Inflows-SC2'!$D$8='15.Inflows-SC2'!E22),TRUE,FALSE)</f>
        <v>1</v>
      </c>
    </row>
    <row r="758" spans="1:6" ht="30">
      <c r="A758" s="186" t="s">
        <v>998</v>
      </c>
      <c r="B758" s="162" t="s">
        <v>238</v>
      </c>
      <c r="C758" s="198" t="s">
        <v>1410</v>
      </c>
      <c r="D758" s="191" t="s">
        <v>1884</v>
      </c>
      <c r="E758" s="165">
        <f t="shared" si="25"/>
        <v>736</v>
      </c>
      <c r="F758" s="203" t="b">
        <f>IF(('15.Inflows-SC2'!C23*'15.Inflows-SC2'!$D$8='15.Inflows-SC2'!E23),TRUE,FALSE)</f>
        <v>1</v>
      </c>
    </row>
    <row r="759" spans="1:6" ht="30">
      <c r="A759" s="186" t="s">
        <v>999</v>
      </c>
      <c r="B759" s="162" t="s">
        <v>238</v>
      </c>
      <c r="C759" s="198" t="s">
        <v>1411</v>
      </c>
      <c r="D759" s="191" t="s">
        <v>1885</v>
      </c>
      <c r="E759" s="165">
        <f t="shared" si="25"/>
        <v>737</v>
      </c>
      <c r="F759" s="203" t="b">
        <f>IF(('15.Inflows-SC2'!C24*'15.Inflows-SC2'!$D$8='15.Inflows-SC2'!E24),TRUE,FALSE)</f>
        <v>1</v>
      </c>
    </row>
    <row r="760" spans="1:6" ht="45">
      <c r="A760" s="186" t="s">
        <v>1000</v>
      </c>
      <c r="B760" s="162" t="s">
        <v>238</v>
      </c>
      <c r="C760" s="198" t="s">
        <v>1412</v>
      </c>
      <c r="D760" s="191" t="s">
        <v>1886</v>
      </c>
      <c r="E760" s="165">
        <f t="shared" si="25"/>
        <v>738</v>
      </c>
      <c r="F760" s="203" t="b">
        <f>IF(('15.Inflows-SC2'!C25*'15.Inflows-SC2'!$D$8='15.Inflows-SC2'!E25),TRUE,FALSE)</f>
        <v>1</v>
      </c>
    </row>
    <row r="761" spans="1:6" ht="30">
      <c r="A761" s="186" t="s">
        <v>1001</v>
      </c>
      <c r="B761" s="162" t="s">
        <v>238</v>
      </c>
      <c r="C761" s="198" t="s">
        <v>1413</v>
      </c>
      <c r="D761" s="191" t="s">
        <v>1887</v>
      </c>
      <c r="E761" s="165">
        <f t="shared" si="25"/>
        <v>739</v>
      </c>
      <c r="F761" s="203" t="b">
        <f>IF(('15.Inflows-SC2'!C26*'15.Inflows-SC2'!$D$8='15.Inflows-SC2'!E26),TRUE,FALSE)</f>
        <v>1</v>
      </c>
    </row>
    <row r="762" spans="1:6">
      <c r="A762" s="186" t="s">
        <v>1002</v>
      </c>
      <c r="B762" s="162" t="s">
        <v>238</v>
      </c>
      <c r="C762" s="198" t="s">
        <v>1414</v>
      </c>
      <c r="D762" s="191" t="s">
        <v>1857</v>
      </c>
      <c r="E762" s="165">
        <f t="shared" si="25"/>
        <v>740</v>
      </c>
      <c r="F762" s="203" t="b">
        <f>IF('15.Inflows-SC2'!E27=SUM('15.Inflows-SC2'!E21:E26),TRUE,FALSE)</f>
        <v>1</v>
      </c>
    </row>
    <row r="763" spans="1:6">
      <c r="A763" s="186" t="s">
        <v>1003</v>
      </c>
      <c r="B763" s="162" t="s">
        <v>238</v>
      </c>
      <c r="C763" s="198" t="s">
        <v>1415</v>
      </c>
      <c r="D763" s="191" t="s">
        <v>1888</v>
      </c>
      <c r="E763" s="165">
        <f t="shared" si="25"/>
        <v>741</v>
      </c>
      <c r="F763" s="203" t="b">
        <f>IF(('15.Inflows-SC2'!C29*'15.Inflows-SC2'!$D$8='15.Inflows-SC2'!E29),TRUE,FALSE)</f>
        <v>1</v>
      </c>
    </row>
    <row r="764" spans="1:6">
      <c r="A764" s="186" t="s">
        <v>1004</v>
      </c>
      <c r="B764" s="162" t="s">
        <v>238</v>
      </c>
      <c r="C764" s="198" t="s">
        <v>1416</v>
      </c>
      <c r="D764" s="191" t="s">
        <v>1889</v>
      </c>
      <c r="E764" s="165">
        <f t="shared" si="25"/>
        <v>742</v>
      </c>
      <c r="F764" s="203" t="b">
        <f>IF(('15.Inflows-SC2'!C30*'15.Inflows-SC2'!$D$8='15.Inflows-SC2'!E30),TRUE,FALSE)</f>
        <v>1</v>
      </c>
    </row>
    <row r="765" spans="1:6">
      <c r="A765" s="186" t="s">
        <v>1005</v>
      </c>
      <c r="B765" s="162" t="s">
        <v>238</v>
      </c>
      <c r="C765" s="198" t="s">
        <v>1417</v>
      </c>
      <c r="D765" s="191" t="s">
        <v>1858</v>
      </c>
      <c r="E765" s="165">
        <f t="shared" si="25"/>
        <v>743</v>
      </c>
      <c r="F765" s="203" t="b">
        <f>IF('15.Inflows-SC2'!E31=SUM('15.Inflows-SC2'!E29:E30),TRUE,FALSE)</f>
        <v>1</v>
      </c>
    </row>
    <row r="766" spans="1:6" ht="30">
      <c r="A766" s="186" t="s">
        <v>987</v>
      </c>
      <c r="B766" s="162" t="s">
        <v>238</v>
      </c>
      <c r="C766" s="198" t="s">
        <v>1418</v>
      </c>
      <c r="D766" s="191" t="s">
        <v>1859</v>
      </c>
      <c r="E766" s="165">
        <f t="shared" si="25"/>
        <v>744</v>
      </c>
      <c r="F766" s="203" t="b">
        <f>IF(('15.Inflows-SC2'!E32='15.Inflows-SC2'!E16+'15.Inflows-SC2'!E19+'15.Inflows-SC2'!E27+'15.Inflows-SC2'!E31),TRUE,FALSE)</f>
        <v>1</v>
      </c>
    </row>
    <row r="767" spans="1:6" ht="18.75">
      <c r="A767" s="158" t="s">
        <v>1219</v>
      </c>
      <c r="B767" s="159"/>
      <c r="C767" s="159"/>
      <c r="D767" s="193"/>
      <c r="E767" s="159"/>
      <c r="F767" s="160"/>
    </row>
    <row r="768" spans="1:6">
      <c r="A768" s="169" t="s">
        <v>121</v>
      </c>
      <c r="B768" s="162" t="s">
        <v>316</v>
      </c>
      <c r="C768" s="161" t="s">
        <v>1421</v>
      </c>
      <c r="D768" s="191" t="s">
        <v>2139</v>
      </c>
      <c r="E768" s="165">
        <f>E766+1</f>
        <v>745</v>
      </c>
      <c r="F768" s="168" t="b">
        <f>IF(('16.LCR calculation-SC2'!C8='13. HQLA-SC2'!G22),TRUE,FALSE)</f>
        <v>1</v>
      </c>
    </row>
    <row r="769" spans="1:6" ht="30">
      <c r="A769" s="169" t="s">
        <v>122</v>
      </c>
      <c r="B769" s="162" t="s">
        <v>238</v>
      </c>
      <c r="C769" s="161" t="s">
        <v>1422</v>
      </c>
      <c r="D769" s="191" t="s">
        <v>1890</v>
      </c>
      <c r="E769" s="165">
        <f>E768+1</f>
        <v>746</v>
      </c>
      <c r="F769" s="168" t="b">
        <f>IF(('16.LCR calculation-SC2'!C9='16.LCR calculation-SC2'!C10+'16.LCR calculation-SC2'!C11),TRUE,FALSE)</f>
        <v>1</v>
      </c>
    </row>
    <row r="770" spans="1:6">
      <c r="A770" s="169" t="s">
        <v>123</v>
      </c>
      <c r="B770" s="162" t="s">
        <v>316</v>
      </c>
      <c r="C770" s="161" t="s">
        <v>1423</v>
      </c>
      <c r="D770" s="191" t="s">
        <v>2140</v>
      </c>
      <c r="E770" s="165">
        <f t="shared" ref="E770:E790" si="26">E769+1</f>
        <v>747</v>
      </c>
      <c r="F770" s="168" t="b">
        <f>IF(('16.LCR calculation-SC2'!C10='13. HQLA-SC2'!G30),TRUE,FALSE)</f>
        <v>1</v>
      </c>
    </row>
    <row r="771" spans="1:6">
      <c r="A771" s="169" t="s">
        <v>124</v>
      </c>
      <c r="B771" s="162" t="s">
        <v>316</v>
      </c>
      <c r="C771" s="161" t="s">
        <v>1424</v>
      </c>
      <c r="D771" s="191" t="s">
        <v>2141</v>
      </c>
      <c r="E771" s="165">
        <f t="shared" si="26"/>
        <v>748</v>
      </c>
      <c r="F771" s="168" t="b">
        <f>IF(('16.LCR calculation-SC2'!C11='13. HQLA-SC2'!G34),TRUE,FALSE)</f>
        <v>1</v>
      </c>
    </row>
    <row r="772" spans="1:6">
      <c r="A772" s="169" t="s">
        <v>31</v>
      </c>
      <c r="B772" s="162" t="s">
        <v>316</v>
      </c>
      <c r="C772" s="161" t="s">
        <v>1425</v>
      </c>
      <c r="D772" s="191" t="s">
        <v>2142</v>
      </c>
      <c r="E772" s="165">
        <f t="shared" si="26"/>
        <v>749</v>
      </c>
      <c r="F772" s="168" t="b">
        <f>IF(('16.LCR calculation-SC2'!C12='13. HQLA-SC2'!G36),TRUE,FALSE)</f>
        <v>1</v>
      </c>
    </row>
    <row r="773" spans="1:6">
      <c r="A773" s="169" t="s">
        <v>30</v>
      </c>
      <c r="B773" s="162" t="s">
        <v>316</v>
      </c>
      <c r="C773" s="161" t="s">
        <v>1426</v>
      </c>
      <c r="D773" s="191" t="s">
        <v>2143</v>
      </c>
      <c r="E773" s="165">
        <f t="shared" si="26"/>
        <v>750</v>
      </c>
      <c r="F773" s="168" t="b">
        <f>IF(('16.LCR calculation-SC2'!C13='13. HQLA-SC2'!G37),TRUE,FALSE)</f>
        <v>1</v>
      </c>
    </row>
    <row r="774" spans="1:6" ht="45">
      <c r="A774" s="169" t="s">
        <v>125</v>
      </c>
      <c r="B774" s="162" t="s">
        <v>238</v>
      </c>
      <c r="C774" s="161" t="s">
        <v>1427</v>
      </c>
      <c r="D774" s="191" t="s">
        <v>1891</v>
      </c>
      <c r="E774" s="165">
        <f t="shared" si="26"/>
        <v>751</v>
      </c>
      <c r="F774" s="168" t="b">
        <f>IF(('16.LCR calculation-SC2'!C14='16.LCR calculation-SC2'!C8+'16.LCR calculation-SC2'!C9-'16.LCR calculation-SC2'!C12-'16.LCR calculation-SC2'!C13),TRUE,FALSE)</f>
        <v>1</v>
      </c>
    </row>
    <row r="775" spans="1:6">
      <c r="A775" s="169" t="s">
        <v>126</v>
      </c>
      <c r="B775" s="162" t="s">
        <v>316</v>
      </c>
      <c r="C775" s="161" t="s">
        <v>1441</v>
      </c>
      <c r="D775" s="191" t="s">
        <v>1892</v>
      </c>
      <c r="E775" s="165">
        <f t="shared" si="26"/>
        <v>752</v>
      </c>
      <c r="F775" s="168" t="b">
        <f>IF(('16.LCR calculation-SC2'!C16='14.Outflows-SC2'!G24),TRUE,FALSE)</f>
        <v>1</v>
      </c>
    </row>
    <row r="776" spans="1:6">
      <c r="A776" s="169" t="s">
        <v>127</v>
      </c>
      <c r="B776" s="162" t="s">
        <v>316</v>
      </c>
      <c r="C776" s="161" t="s">
        <v>1428</v>
      </c>
      <c r="D776" s="191" t="s">
        <v>1893</v>
      </c>
      <c r="E776" s="165">
        <f t="shared" si="26"/>
        <v>753</v>
      </c>
      <c r="F776" s="168" t="b">
        <f>IF(('16.LCR calculation-SC2'!C17='14.Outflows-SC2'!G57),TRUE,FALSE)</f>
        <v>1</v>
      </c>
    </row>
    <row r="777" spans="1:6">
      <c r="A777" s="169" t="s">
        <v>128</v>
      </c>
      <c r="B777" s="162" t="s">
        <v>316</v>
      </c>
      <c r="C777" s="161" t="s">
        <v>1429</v>
      </c>
      <c r="D777" s="191" t="s">
        <v>1894</v>
      </c>
      <c r="E777" s="165">
        <f t="shared" si="26"/>
        <v>754</v>
      </c>
      <c r="F777" s="168" t="b">
        <f>IF(('16.LCR calculation-SC2'!C18='14.Outflows-SC2'!G68),TRUE,FALSE)</f>
        <v>1</v>
      </c>
    </row>
    <row r="778" spans="1:6">
      <c r="A778" s="169" t="s">
        <v>228</v>
      </c>
      <c r="B778" s="162" t="s">
        <v>316</v>
      </c>
      <c r="C778" s="161" t="s">
        <v>1430</v>
      </c>
      <c r="D778" s="191" t="s">
        <v>1895</v>
      </c>
      <c r="E778" s="165">
        <f t="shared" si="26"/>
        <v>755</v>
      </c>
      <c r="F778" s="168" t="b">
        <f>IF(('16.LCR calculation-SC2'!C19='14.Outflows-SC2'!G77),TRUE,FALSE)</f>
        <v>1</v>
      </c>
    </row>
    <row r="779" spans="1:6">
      <c r="A779" s="169" t="s">
        <v>229</v>
      </c>
      <c r="B779" s="162" t="s">
        <v>316</v>
      </c>
      <c r="C779" s="161" t="s">
        <v>1431</v>
      </c>
      <c r="D779" s="191" t="s">
        <v>1896</v>
      </c>
      <c r="E779" s="165">
        <f t="shared" si="26"/>
        <v>756</v>
      </c>
      <c r="F779" s="168" t="b">
        <f>IF(('16.LCR calculation-SC2'!C20='14.Outflows-SC2'!G79),TRUE,FALSE)</f>
        <v>1</v>
      </c>
    </row>
    <row r="780" spans="1:6">
      <c r="A780" s="169" t="s">
        <v>145</v>
      </c>
      <c r="B780" s="162" t="s">
        <v>316</v>
      </c>
      <c r="C780" s="161" t="s">
        <v>1432</v>
      </c>
      <c r="D780" s="191" t="s">
        <v>1897</v>
      </c>
      <c r="E780" s="165">
        <f t="shared" si="26"/>
        <v>757</v>
      </c>
      <c r="F780" s="168" t="b">
        <f>IF(('16.LCR calculation-SC2'!C21='14.Outflows-SC2'!G81),TRUE,FALSE)</f>
        <v>1</v>
      </c>
    </row>
    <row r="781" spans="1:6">
      <c r="A781" s="169" t="s">
        <v>92</v>
      </c>
      <c r="B781" s="162" t="s">
        <v>316</v>
      </c>
      <c r="C781" s="161" t="s">
        <v>1433</v>
      </c>
      <c r="D781" s="191" t="s">
        <v>1898</v>
      </c>
      <c r="E781" s="165">
        <f t="shared" si="26"/>
        <v>758</v>
      </c>
      <c r="F781" s="168" t="b">
        <f>IF(('16.LCR calculation-SC2'!C22='14.Outflows-SC2'!G91),TRUE,FALSE)</f>
        <v>1</v>
      </c>
    </row>
    <row r="782" spans="1:6">
      <c r="A782" s="169" t="s">
        <v>93</v>
      </c>
      <c r="B782" s="162" t="s">
        <v>316</v>
      </c>
      <c r="C782" s="161" t="s">
        <v>1434</v>
      </c>
      <c r="D782" s="191" t="s">
        <v>1899</v>
      </c>
      <c r="E782" s="165">
        <f t="shared" si="26"/>
        <v>759</v>
      </c>
      <c r="F782" s="168" t="b">
        <f>IF(('16.LCR calculation-SC2'!C23='14.Outflows-SC2'!G93),TRUE,FALSE)</f>
        <v>1</v>
      </c>
    </row>
    <row r="783" spans="1:6" ht="30">
      <c r="A783" s="169" t="s">
        <v>302</v>
      </c>
      <c r="B783" s="162" t="s">
        <v>238</v>
      </c>
      <c r="C783" s="161" t="s">
        <v>1435</v>
      </c>
      <c r="D783" s="191" t="s">
        <v>1900</v>
      </c>
      <c r="E783" s="165">
        <f t="shared" si="26"/>
        <v>760</v>
      </c>
      <c r="F783" s="168" t="b">
        <f>IF('16.LCR calculation-SC2'!C24=SUM('16.LCR calculation-SC2'!C16:C23),TRUE,FALSE)</f>
        <v>1</v>
      </c>
    </row>
    <row r="784" spans="1:6">
      <c r="A784" s="169" t="s">
        <v>129</v>
      </c>
      <c r="B784" s="162" t="s">
        <v>316</v>
      </c>
      <c r="C784" s="161" t="s">
        <v>1436</v>
      </c>
      <c r="D784" s="191" t="s">
        <v>1901</v>
      </c>
      <c r="E784" s="165">
        <f t="shared" si="26"/>
        <v>761</v>
      </c>
      <c r="F784" s="168" t="b">
        <f>IF(('16.LCR calculation-SC2'!C26='15.Inflows-SC2'!G16),TRUE,FALSE)</f>
        <v>1</v>
      </c>
    </row>
    <row r="785" spans="1:6">
      <c r="A785" s="169" t="s">
        <v>230</v>
      </c>
      <c r="B785" s="162" t="s">
        <v>316</v>
      </c>
      <c r="C785" s="161" t="s">
        <v>1437</v>
      </c>
      <c r="D785" s="191" t="s">
        <v>1902</v>
      </c>
      <c r="E785" s="165">
        <f t="shared" si="26"/>
        <v>762</v>
      </c>
      <c r="F785" s="168" t="b">
        <f>IF(('16.LCR calculation-SC2'!C27='15.Inflows-SC2'!G19),TRUE,FALSE)</f>
        <v>1</v>
      </c>
    </row>
    <row r="786" spans="1:6">
      <c r="A786" s="169" t="s">
        <v>130</v>
      </c>
      <c r="B786" s="162" t="s">
        <v>316</v>
      </c>
      <c r="C786" s="161" t="s">
        <v>1438</v>
      </c>
      <c r="D786" s="191" t="s">
        <v>1903</v>
      </c>
      <c r="E786" s="165">
        <f t="shared" si="26"/>
        <v>763</v>
      </c>
      <c r="F786" s="168" t="b">
        <f>IF(('16.LCR calculation-SC2'!C28='15.Inflows-SC2'!G27),TRUE,FALSE)</f>
        <v>1</v>
      </c>
    </row>
    <row r="787" spans="1:6">
      <c r="A787" s="169" t="s">
        <v>12</v>
      </c>
      <c r="B787" s="162" t="s">
        <v>316</v>
      </c>
      <c r="C787" s="161" t="s">
        <v>1439</v>
      </c>
      <c r="D787" s="191" t="s">
        <v>1904</v>
      </c>
      <c r="E787" s="165">
        <f t="shared" si="26"/>
        <v>764</v>
      </c>
      <c r="F787" s="168" t="b">
        <f>IF(('16.LCR calculation-SC2'!C29='15.Inflows-SC2'!G31),TRUE,FALSE)</f>
        <v>1</v>
      </c>
    </row>
    <row r="788" spans="1:6" ht="30">
      <c r="A788" s="169" t="s">
        <v>312</v>
      </c>
      <c r="B788" s="162" t="s">
        <v>238</v>
      </c>
      <c r="C788" s="161" t="s">
        <v>1650</v>
      </c>
      <c r="D788" s="191" t="s">
        <v>1905</v>
      </c>
      <c r="E788" s="165">
        <f t="shared" si="26"/>
        <v>765</v>
      </c>
      <c r="F788" s="168" t="b">
        <f>IF('16.LCR calculation-SC2'!C30=SUM('16.LCR calculation-SC2'!C26:C29),TRUE,FALSE)</f>
        <v>1</v>
      </c>
    </row>
    <row r="789" spans="1:6" ht="45">
      <c r="A789" s="169" t="s">
        <v>314</v>
      </c>
      <c r="B789" s="162" t="s">
        <v>238</v>
      </c>
      <c r="C789" s="161" t="s">
        <v>2007</v>
      </c>
      <c r="D789" s="191" t="s">
        <v>2031</v>
      </c>
      <c r="E789" s="165">
        <f t="shared" si="26"/>
        <v>766</v>
      </c>
      <c r="F789" s="168" t="b">
        <f>IF('16.LCR calculation-SC2'!C31='16.LCR calculation-SC2'!C24-MIN('16.LCR calculation-SC2'!C30,0.75*'16.LCR calculation-SC2'!C24),TRUE,FALSE)</f>
        <v>1</v>
      </c>
    </row>
    <row r="790" spans="1:6" ht="30">
      <c r="A790" s="169" t="s">
        <v>315</v>
      </c>
      <c r="B790" s="162" t="s">
        <v>238</v>
      </c>
      <c r="C790" s="161" t="s">
        <v>1440</v>
      </c>
      <c r="D790" s="191" t="s">
        <v>3375</v>
      </c>
      <c r="E790" s="165">
        <f t="shared" si="26"/>
        <v>767</v>
      </c>
      <c r="F790" s="168" t="b">
        <f>IF('16.LCR calculation-SC2'!C33=IFERROR('16.LCR calculation-SC2'!C14/'16.LCR calculation-SC2'!C31,0),TRUE,FALSE)</f>
        <v>1</v>
      </c>
    </row>
    <row r="791" spans="1:6" ht="18.75">
      <c r="A791" s="158" t="s">
        <v>2030</v>
      </c>
      <c r="B791" s="159"/>
      <c r="C791" s="159"/>
      <c r="D791" s="193"/>
      <c r="E791" s="159"/>
      <c r="F791" s="160"/>
    </row>
    <row r="792" spans="1:6">
      <c r="A792" s="196" t="s">
        <v>1520</v>
      </c>
      <c r="B792" s="238" t="s">
        <v>316</v>
      </c>
      <c r="C792" s="238" t="s">
        <v>1524</v>
      </c>
      <c r="D792" s="205" t="s">
        <v>1552</v>
      </c>
      <c r="E792" s="165">
        <f>E790+1</f>
        <v>768</v>
      </c>
      <c r="F792" s="204" t="b">
        <f>IF(('Summary LCR'!C5='1.HQLA'!E38),TRUE,FALSE)</f>
        <v>1</v>
      </c>
    </row>
    <row r="793" spans="1:6">
      <c r="A793" s="196" t="s">
        <v>1529</v>
      </c>
      <c r="B793" s="238" t="s">
        <v>316</v>
      </c>
      <c r="C793" s="238" t="s">
        <v>1525</v>
      </c>
      <c r="D793" s="205" t="s">
        <v>1555</v>
      </c>
      <c r="E793" s="165">
        <f>E792+1</f>
        <v>769</v>
      </c>
      <c r="F793" s="204" t="b">
        <f>IF(('Summary LCR'!D5='2.Outflows'!E94),TRUE,FALSE)</f>
        <v>1</v>
      </c>
    </row>
    <row r="794" spans="1:6">
      <c r="A794" s="196" t="s">
        <v>1532</v>
      </c>
      <c r="B794" s="238" t="s">
        <v>316</v>
      </c>
      <c r="C794" s="238" t="s">
        <v>1526</v>
      </c>
      <c r="D794" s="205" t="s">
        <v>1556</v>
      </c>
      <c r="E794" s="165">
        <f t="shared" ref="E794:E807" si="27">E793+1</f>
        <v>770</v>
      </c>
      <c r="F794" s="204" t="b">
        <f>IF(('Summary LCR'!E5='3.Inflows'!E32),TRUE,FALSE)</f>
        <v>1</v>
      </c>
    </row>
    <row r="795" spans="1:6">
      <c r="A795" s="196" t="s">
        <v>1536</v>
      </c>
      <c r="B795" s="238" t="s">
        <v>316</v>
      </c>
      <c r="C795" s="238" t="s">
        <v>1527</v>
      </c>
      <c r="D795" s="205" t="s">
        <v>1557</v>
      </c>
      <c r="E795" s="165">
        <f t="shared" si="27"/>
        <v>771</v>
      </c>
      <c r="F795" s="204" t="b">
        <f>IF(('Summary LCR'!F5='4.LCR calculation'!C33),TRUE,FALSE)</f>
        <v>1</v>
      </c>
    </row>
    <row r="796" spans="1:6">
      <c r="A796" s="196" t="s">
        <v>1521</v>
      </c>
      <c r="B796" s="238" t="s">
        <v>316</v>
      </c>
      <c r="C796" s="238" t="s">
        <v>1540</v>
      </c>
      <c r="D796" s="238" t="s">
        <v>1553</v>
      </c>
      <c r="E796" s="165">
        <f t="shared" si="27"/>
        <v>772</v>
      </c>
      <c r="F796" s="204" t="b">
        <f>IF(('Summary LCR'!C6='5.HQLA-TTD'!E38),TRUE,FALSE)</f>
        <v>1</v>
      </c>
    </row>
    <row r="797" spans="1:6">
      <c r="A797" s="196" t="s">
        <v>1528</v>
      </c>
      <c r="B797" s="238" t="s">
        <v>316</v>
      </c>
      <c r="C797" s="238" t="s">
        <v>1543</v>
      </c>
      <c r="D797" s="239" t="s">
        <v>1558</v>
      </c>
      <c r="E797" s="165">
        <f t="shared" si="27"/>
        <v>773</v>
      </c>
      <c r="F797" s="204" t="b">
        <f>IF(('Summary LCR'!D6='6.Outflows-TTD'!E94),TRUE,FALSE)</f>
        <v>1</v>
      </c>
    </row>
    <row r="798" spans="1:6">
      <c r="A798" s="196" t="s">
        <v>1533</v>
      </c>
      <c r="B798" s="238" t="s">
        <v>316</v>
      </c>
      <c r="C798" s="238" t="s">
        <v>1544</v>
      </c>
      <c r="D798" s="239" t="s">
        <v>1559</v>
      </c>
      <c r="E798" s="165">
        <f t="shared" si="27"/>
        <v>774</v>
      </c>
      <c r="F798" s="204" t="b">
        <f>IF(('Summary LCR'!E6='7.Inflows-TTD'!E32),TRUE,FALSE)</f>
        <v>1</v>
      </c>
    </row>
    <row r="799" spans="1:6">
      <c r="A799" s="196" t="s">
        <v>1537</v>
      </c>
      <c r="B799" s="238" t="s">
        <v>316</v>
      </c>
      <c r="C799" s="238" t="s">
        <v>1545</v>
      </c>
      <c r="D799" s="239" t="s">
        <v>1560</v>
      </c>
      <c r="E799" s="165">
        <f t="shared" si="27"/>
        <v>775</v>
      </c>
      <c r="F799" s="204" t="b">
        <f>IF(('Summary LCR'!F6='8.LCR Calculation-TTD'!C33),TRUE,FALSE)</f>
        <v>1</v>
      </c>
    </row>
    <row r="800" spans="1:6">
      <c r="A800" s="196" t="s">
        <v>1522</v>
      </c>
      <c r="B800" s="238" t="s">
        <v>316</v>
      </c>
      <c r="C800" s="238" t="s">
        <v>1541</v>
      </c>
      <c r="D800" s="239" t="s">
        <v>2033</v>
      </c>
      <c r="E800" s="165">
        <f t="shared" si="27"/>
        <v>776</v>
      </c>
      <c r="F800" s="204" t="b">
        <f>IF(('Summary LCR'!C7='9.HQLA-SC1'!G38),TRUE,FALSE)</f>
        <v>1</v>
      </c>
    </row>
    <row r="801" spans="1:6">
      <c r="A801" s="196" t="s">
        <v>1530</v>
      </c>
      <c r="B801" s="238" t="s">
        <v>316</v>
      </c>
      <c r="C801" s="238" t="s">
        <v>1546</v>
      </c>
      <c r="D801" s="205" t="s">
        <v>1561</v>
      </c>
      <c r="E801" s="165">
        <f t="shared" si="27"/>
        <v>777</v>
      </c>
      <c r="F801" s="204" t="b">
        <f>IF(('Summary LCR'!D7='10.Outflows-SC1'!G94),TRUE,FALSE)</f>
        <v>1</v>
      </c>
    </row>
    <row r="802" spans="1:6">
      <c r="A802" s="196" t="s">
        <v>1534</v>
      </c>
      <c r="B802" s="238" t="s">
        <v>316</v>
      </c>
      <c r="C802" s="238" t="s">
        <v>1547</v>
      </c>
      <c r="D802" s="205" t="s">
        <v>1562</v>
      </c>
      <c r="E802" s="165">
        <f t="shared" si="27"/>
        <v>778</v>
      </c>
      <c r="F802" s="204" t="b">
        <f>IF(('Summary LCR'!E7='11.Inflows-SC1'!G32),TRUE,FALSE)</f>
        <v>1</v>
      </c>
    </row>
    <row r="803" spans="1:6">
      <c r="A803" s="196" t="s">
        <v>1538</v>
      </c>
      <c r="B803" s="238" t="s">
        <v>316</v>
      </c>
      <c r="C803" s="238" t="s">
        <v>1548</v>
      </c>
      <c r="D803" s="205" t="s">
        <v>1563</v>
      </c>
      <c r="E803" s="165">
        <f t="shared" si="27"/>
        <v>779</v>
      </c>
      <c r="F803" s="204" t="b">
        <f>IF(('Summary LCR'!F7='12.LCR calculation-SC1'!C33),TRUE,FALSE)</f>
        <v>1</v>
      </c>
    </row>
    <row r="804" spans="1:6">
      <c r="A804" s="196" t="s">
        <v>1523</v>
      </c>
      <c r="B804" s="238" t="s">
        <v>316</v>
      </c>
      <c r="C804" s="238" t="s">
        <v>1542</v>
      </c>
      <c r="D804" s="239" t="s">
        <v>1554</v>
      </c>
      <c r="E804" s="165">
        <f t="shared" si="27"/>
        <v>780</v>
      </c>
      <c r="F804" s="204" t="b">
        <f>IF(('Summary LCR'!C8='13. HQLA-SC2'!G38),TRUE,FALSE)</f>
        <v>1</v>
      </c>
    </row>
    <row r="805" spans="1:6">
      <c r="A805" s="196" t="s">
        <v>1531</v>
      </c>
      <c r="B805" s="238" t="s">
        <v>316</v>
      </c>
      <c r="C805" s="238" t="s">
        <v>1549</v>
      </c>
      <c r="D805" s="205" t="s">
        <v>1564</v>
      </c>
      <c r="E805" s="165">
        <f t="shared" si="27"/>
        <v>781</v>
      </c>
      <c r="F805" s="204" t="b">
        <f>IF(('Summary LCR'!D8='14.Outflows-SC2'!G94),TRUE,FALSE)</f>
        <v>1</v>
      </c>
    </row>
    <row r="806" spans="1:6">
      <c r="A806" s="196" t="s">
        <v>1535</v>
      </c>
      <c r="B806" s="238" t="s">
        <v>316</v>
      </c>
      <c r="C806" s="238" t="s">
        <v>1550</v>
      </c>
      <c r="D806" s="205" t="s">
        <v>1565</v>
      </c>
      <c r="E806" s="165">
        <f t="shared" si="27"/>
        <v>782</v>
      </c>
      <c r="F806" s="204" t="b">
        <f>IF(('Summary LCR'!E8='15.Inflows-SC2'!G32),TRUE,FALSE)</f>
        <v>1</v>
      </c>
    </row>
    <row r="807" spans="1:6">
      <c r="A807" s="196" t="s">
        <v>1539</v>
      </c>
      <c r="B807" s="238" t="s">
        <v>316</v>
      </c>
      <c r="C807" s="238" t="s">
        <v>1551</v>
      </c>
      <c r="D807" s="205" t="s">
        <v>1566</v>
      </c>
      <c r="E807" s="165">
        <f t="shared" si="27"/>
        <v>783</v>
      </c>
      <c r="F807" s="204" t="b">
        <f>IF(('Summary LCR'!F8='16.LCR calculation-SC2'!C33),TRUE,FALSE)</f>
        <v>1</v>
      </c>
    </row>
  </sheetData>
  <sheetProtection algorithmName="SHA-512" hashValue="Yn8znOkGVuGF/YhvdghR3eUlB6lETG6NTx7KVfqpEq0AzMfPyZ7WkEZJAeb+HKovB6bv6n1j29Kzgdmk4dsCxQ==" saltValue="J+wlAugqOz3pLcPlS3JcnQ==" spinCount="100000" sheet="1"/>
  <mergeCells count="1">
    <mergeCell ref="I2:M2"/>
  </mergeCells>
  <conditionalFormatting sqref="F2">
    <cfRule type="cellIs" dxfId="51" priority="72" operator="greaterThan">
      <formula>0</formula>
    </cfRule>
  </conditionalFormatting>
  <conditionalFormatting sqref="F1:F2 F30:F99 F101:F120 F122:F144">
    <cfRule type="containsText" dxfId="50" priority="71" operator="containsText" text="FALSE">
      <formula>NOT(ISERROR(SEARCH("FALSE",F1)))</formula>
    </cfRule>
  </conditionalFormatting>
  <conditionalFormatting sqref="F1:F2 F30:F99 F101:F120 F122:F144">
    <cfRule type="containsText" dxfId="49" priority="70" operator="containsText" text="FALSE">
      <formula>NOT(ISERROR(SEARCH("FALSE",F1)))</formula>
    </cfRule>
  </conditionalFormatting>
  <conditionalFormatting sqref="D30:D61 D63:D99">
    <cfRule type="containsText" dxfId="48" priority="69" operator="containsText" text="FALSE">
      <formula>NOT(ISERROR(SEARCH("FALSE",D30)))</formula>
    </cfRule>
  </conditionalFormatting>
  <conditionalFormatting sqref="D30:D61 D63:D99">
    <cfRule type="containsText" dxfId="47" priority="68" operator="containsText" text="FALSE">
      <formula>NOT(ISERROR(SEARCH("FALSE",D30)))</formula>
    </cfRule>
  </conditionalFormatting>
  <conditionalFormatting sqref="D101:D120 D122:D127 D129:D144">
    <cfRule type="containsText" dxfId="46" priority="64" operator="containsText" text="FALSE">
      <formula>NOT(ISERROR(SEARCH("FALSE",D101)))</formula>
    </cfRule>
  </conditionalFormatting>
  <conditionalFormatting sqref="D62">
    <cfRule type="containsText" dxfId="45" priority="67" operator="containsText" text="FALSE">
      <formula>NOT(ISERROR(SEARCH("FALSE",D62)))</formula>
    </cfRule>
  </conditionalFormatting>
  <conditionalFormatting sqref="D62">
    <cfRule type="containsText" dxfId="44" priority="66" operator="containsText" text="FALSE">
      <formula>NOT(ISERROR(SEARCH("FALSE",D62)))</formula>
    </cfRule>
  </conditionalFormatting>
  <conditionalFormatting sqref="D101:D120 D122:D127 D129:D144">
    <cfRule type="containsText" dxfId="43" priority="65" operator="containsText" text="FALSE">
      <formula>NOT(ISERROR(SEARCH("FALSE",D101)))</formula>
    </cfRule>
  </conditionalFormatting>
  <conditionalFormatting sqref="D128">
    <cfRule type="containsText" dxfId="42" priority="63" operator="containsText" text="FALSE">
      <formula>NOT(ISERROR(SEARCH("FALSE",D128)))</formula>
    </cfRule>
  </conditionalFormatting>
  <conditionalFormatting sqref="D128">
    <cfRule type="containsText" dxfId="41" priority="62" operator="containsText" text="FALSE">
      <formula>NOT(ISERROR(SEARCH("FALSE",D128)))</formula>
    </cfRule>
  </conditionalFormatting>
  <conditionalFormatting sqref="F264:F286 F172:F241 F243:F262">
    <cfRule type="containsText" dxfId="40" priority="61" operator="containsText" text="FALSE">
      <formula>NOT(ISERROR(SEARCH("FALSE",F172)))</formula>
    </cfRule>
  </conditionalFormatting>
  <conditionalFormatting sqref="F264:F286 F172:F241 F243:F262">
    <cfRule type="containsText" dxfId="39" priority="60" operator="containsText" text="FALSE">
      <formula>NOT(ISERROR(SEARCH("FALSE",F172)))</formula>
    </cfRule>
  </conditionalFormatting>
  <conditionalFormatting sqref="D172:D203 D205:D241">
    <cfRule type="containsText" dxfId="38" priority="59" operator="containsText" text="FALSE">
      <formula>NOT(ISERROR(SEARCH("FALSE",D172)))</formula>
    </cfRule>
  </conditionalFormatting>
  <conditionalFormatting sqref="D172:D203 D205:D241">
    <cfRule type="containsText" dxfId="37" priority="58" operator="containsText" text="FALSE">
      <formula>NOT(ISERROR(SEARCH("FALSE",D172)))</formula>
    </cfRule>
  </conditionalFormatting>
  <conditionalFormatting sqref="D243:D262 D264:D269 D271:D286">
    <cfRule type="containsText" dxfId="36" priority="54" operator="containsText" text="FALSE">
      <formula>NOT(ISERROR(SEARCH("FALSE",D243)))</formula>
    </cfRule>
  </conditionalFormatting>
  <conditionalFormatting sqref="D204">
    <cfRule type="containsText" dxfId="35" priority="57" operator="containsText" text="FALSE">
      <formula>NOT(ISERROR(SEARCH("FALSE",D204)))</formula>
    </cfRule>
  </conditionalFormatting>
  <conditionalFormatting sqref="D204">
    <cfRule type="containsText" dxfId="34" priority="56" operator="containsText" text="FALSE">
      <formula>NOT(ISERROR(SEARCH("FALSE",D204)))</formula>
    </cfRule>
  </conditionalFormatting>
  <conditionalFormatting sqref="D243:D262 D264:D269 D271:D286">
    <cfRule type="containsText" dxfId="33" priority="55" operator="containsText" text="FALSE">
      <formula>NOT(ISERROR(SEARCH("FALSE",D243)))</formula>
    </cfRule>
  </conditionalFormatting>
  <conditionalFormatting sqref="D270">
    <cfRule type="containsText" dxfId="32" priority="53" operator="containsText" text="FALSE">
      <formula>NOT(ISERROR(SEARCH("FALSE",D270)))</formula>
    </cfRule>
  </conditionalFormatting>
  <conditionalFormatting sqref="D270">
    <cfRule type="containsText" dxfId="31" priority="52" operator="containsText" text="FALSE">
      <formula>NOT(ISERROR(SEARCH("FALSE",D270)))</formula>
    </cfRule>
  </conditionalFormatting>
  <conditionalFormatting sqref="F475:F514 F516:F538 F334:F473">
    <cfRule type="containsText" dxfId="30" priority="51" operator="containsText" text="FALSE">
      <formula>NOT(ISERROR(SEARCH("FALSE",F334)))</formula>
    </cfRule>
  </conditionalFormatting>
  <conditionalFormatting sqref="F475:F514 F516:F538 F334:F473">
    <cfRule type="containsText" dxfId="29" priority="50" operator="containsText" text="FALSE">
      <formula>NOT(ISERROR(SEARCH("FALSE",F334)))</formula>
    </cfRule>
  </conditionalFormatting>
  <conditionalFormatting sqref="D334:D365 D367:D403">
    <cfRule type="containsText" dxfId="28" priority="49" operator="containsText" text="FALSE">
      <formula>NOT(ISERROR(SEARCH("FALSE",D334)))</formula>
    </cfRule>
  </conditionalFormatting>
  <conditionalFormatting sqref="D334:D365 D367:D403">
    <cfRule type="containsText" dxfId="27" priority="48" operator="containsText" text="FALSE">
      <formula>NOT(ISERROR(SEARCH("FALSE",D334)))</formula>
    </cfRule>
  </conditionalFormatting>
  <conditionalFormatting sqref="D475:D494">
    <cfRule type="containsText" dxfId="26" priority="44" operator="containsText" text="FALSE">
      <formula>NOT(ISERROR(SEARCH("FALSE",D475)))</formula>
    </cfRule>
  </conditionalFormatting>
  <conditionalFormatting sqref="D366">
    <cfRule type="containsText" dxfId="25" priority="47" operator="containsText" text="FALSE">
      <formula>NOT(ISERROR(SEARCH("FALSE",D366)))</formula>
    </cfRule>
  </conditionalFormatting>
  <conditionalFormatting sqref="D366">
    <cfRule type="containsText" dxfId="24" priority="46" operator="containsText" text="FALSE">
      <formula>NOT(ISERROR(SEARCH("FALSE",D366)))</formula>
    </cfRule>
  </conditionalFormatting>
  <conditionalFormatting sqref="D475:D494">
    <cfRule type="containsText" dxfId="23" priority="45" operator="containsText" text="FALSE">
      <formula>NOT(ISERROR(SEARCH("FALSE",D475)))</formula>
    </cfRule>
  </conditionalFormatting>
  <conditionalFormatting sqref="D727:D766">
    <cfRule type="containsText" dxfId="22" priority="13" operator="containsText" text="FALSE">
      <formula>NOT(ISERROR(SEARCH("FALSE",D727)))</formula>
    </cfRule>
  </conditionalFormatting>
  <conditionalFormatting sqref="D727:D766">
    <cfRule type="containsText" dxfId="21" priority="12" operator="containsText" text="FALSE">
      <formula>NOT(ISERROR(SEARCH("FALSE",D727)))</formula>
    </cfRule>
  </conditionalFormatting>
  <conditionalFormatting sqref="D404:D473">
    <cfRule type="containsText" dxfId="20" priority="41" operator="containsText" text="FALSE">
      <formula>NOT(ISERROR(SEARCH("FALSE",D404)))</formula>
    </cfRule>
  </conditionalFormatting>
  <conditionalFormatting sqref="D404:D473">
    <cfRule type="containsText" dxfId="19" priority="40" operator="containsText" text="FALSE">
      <formula>NOT(ISERROR(SEARCH("FALSE",D404)))</formula>
    </cfRule>
  </conditionalFormatting>
  <conditionalFormatting sqref="D768:D790">
    <cfRule type="containsText" dxfId="18" priority="8" operator="containsText" text="FALSE">
      <formula>NOT(ISERROR(SEARCH("FALSE",D768)))</formula>
    </cfRule>
  </conditionalFormatting>
  <conditionalFormatting sqref="D495:D514">
    <cfRule type="containsText" dxfId="17" priority="39" operator="containsText" text="FALSE">
      <formula>NOT(ISERROR(SEARCH("FALSE",D495)))</formula>
    </cfRule>
  </conditionalFormatting>
  <conditionalFormatting sqref="D495:D514">
    <cfRule type="containsText" dxfId="16" priority="38" operator="containsText" text="FALSE">
      <formula>NOT(ISERROR(SEARCH("FALSE",D495)))</formula>
    </cfRule>
  </conditionalFormatting>
  <conditionalFormatting sqref="D516:D538">
    <cfRule type="containsText" dxfId="15" priority="37" operator="containsText" text="FALSE">
      <formula>NOT(ISERROR(SEARCH("FALSE",D516)))</formula>
    </cfRule>
  </conditionalFormatting>
  <conditionalFormatting sqref="D516:D538">
    <cfRule type="containsText" dxfId="14" priority="36" operator="containsText" text="FALSE">
      <formula>NOT(ISERROR(SEARCH("FALSE",D516)))</formula>
    </cfRule>
  </conditionalFormatting>
  <conditionalFormatting sqref="F768:F790 F586:F655 F706:F725 F727:F766">
    <cfRule type="containsText" dxfId="13" priority="35" operator="containsText" text="FALSE">
      <formula>NOT(ISERROR(SEARCH("FALSE",F586)))</formula>
    </cfRule>
  </conditionalFormatting>
  <conditionalFormatting sqref="F768:F790 F586:F655 F706:F725 F727:F766">
    <cfRule type="containsText" dxfId="12" priority="34" operator="containsText" text="FALSE">
      <formula>NOT(ISERROR(SEARCH("FALSE",F586)))</formula>
    </cfRule>
  </conditionalFormatting>
  <conditionalFormatting sqref="D586:D655 D706:D725">
    <cfRule type="containsText" dxfId="11" priority="17" operator="containsText" text="FALSE">
      <formula>NOT(ISERROR(SEARCH("FALSE",D586)))</formula>
    </cfRule>
  </conditionalFormatting>
  <conditionalFormatting sqref="D586:D655 D706:D725">
    <cfRule type="containsText" dxfId="10" priority="16" operator="containsText" text="FALSE">
      <formula>NOT(ISERROR(SEARCH("FALSE",D586)))</formula>
    </cfRule>
  </conditionalFormatting>
  <conditionalFormatting sqref="F656:F705">
    <cfRule type="containsText" dxfId="9" priority="19" operator="containsText" text="FALSE">
      <formula>NOT(ISERROR(SEARCH("FALSE",F656)))</formula>
    </cfRule>
  </conditionalFormatting>
  <conditionalFormatting sqref="F656:F705">
    <cfRule type="containsText" dxfId="8" priority="18" operator="containsText" text="FALSE">
      <formula>NOT(ISERROR(SEARCH("FALSE",F656)))</formula>
    </cfRule>
  </conditionalFormatting>
  <conditionalFormatting sqref="D656:D705">
    <cfRule type="containsText" dxfId="7" priority="15" operator="containsText" text="FALSE">
      <formula>NOT(ISERROR(SEARCH("FALSE",D656)))</formula>
    </cfRule>
  </conditionalFormatting>
  <conditionalFormatting sqref="D656:D705">
    <cfRule type="containsText" dxfId="6" priority="14" operator="containsText" text="FALSE">
      <formula>NOT(ISERROR(SEARCH("FALSE",D656)))</formula>
    </cfRule>
  </conditionalFormatting>
  <conditionalFormatting sqref="D768:D790">
    <cfRule type="containsText" dxfId="5" priority="9" operator="containsText" text="FALSE">
      <formula>NOT(ISERROR(SEARCH("FALSE",D768)))</formula>
    </cfRule>
  </conditionalFormatting>
  <conditionalFormatting sqref="H1">
    <cfRule type="containsText" dxfId="4" priority="7" operator="containsText" text="FALSE">
      <formula>NOT(ISERROR(SEARCH("FALSE",H1)))</formula>
    </cfRule>
  </conditionalFormatting>
  <conditionalFormatting sqref="H1">
    <cfRule type="containsText" dxfId="3" priority="6" operator="containsText" text="FALSE">
      <formula>NOT(ISERROR(SEARCH("FALSE",H1)))</formula>
    </cfRule>
  </conditionalFormatting>
  <conditionalFormatting sqref="H2">
    <cfRule type="containsText" dxfId="2" priority="3" operator="containsText" text="FALSE">
      <formula>NOT(ISERROR(SEARCH("FALSE",H2)))</formula>
    </cfRule>
  </conditionalFormatting>
  <conditionalFormatting sqref="I2:M2">
    <cfRule type="containsText" dxfId="1" priority="2" operator="containsText" text="Please select your institution on the Cover Page.">
      <formula>NOT(ISERROR(SEARCH("Please select your institution on the Cover Page.",I2)))</formula>
    </cfRule>
  </conditionalFormatting>
  <conditionalFormatting sqref="F4:F807">
    <cfRule type="containsText" dxfId="0" priority="1" operator="containsText" text="FALSE">
      <formula>NOT(ISERROR(SEARCH("FALSE",F4)))</formula>
    </cfRule>
  </conditionalFormatting>
  <pageMargins left="0.7" right="0.7" top="0.75" bottom="0.75" header="0.3" footer="0.3"/>
  <pageSetup paperSize="8" scale="96" fitToHeight="0" orientation="landscape" r:id="rId1"/>
  <drawing r:id="rId2"/>
  <legacyDrawing r:id="rId3"/>
  <controls>
    <mc:AlternateContent xmlns:mc="http://schemas.openxmlformats.org/markup-compatibility/2006">
      <mc:Choice Requires="x14">
        <control shapeId="7169" r:id="rId4" name="CommandButton1">
          <controlPr defaultSize="0" autoLine="0" r:id="rId5">
            <anchor moveWithCells="1">
              <from>
                <xdr:col>6</xdr:col>
                <xdr:colOff>57150</xdr:colOff>
                <xdr:row>3</xdr:row>
                <xdr:rowOff>38100</xdr:rowOff>
              </from>
              <to>
                <xdr:col>8</xdr:col>
                <xdr:colOff>285750</xdr:colOff>
                <xdr:row>6</xdr:row>
                <xdr:rowOff>123825</xdr:rowOff>
              </to>
            </anchor>
          </controlPr>
        </control>
      </mc:Choice>
      <mc:Fallback>
        <control shapeId="7169"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Cover Page</vt:lpstr>
      <vt:lpstr>General Instructions</vt:lpstr>
      <vt:lpstr>Summary LCR</vt:lpstr>
      <vt:lpstr>1.HQLA</vt:lpstr>
      <vt:lpstr>2.Outflows</vt:lpstr>
      <vt:lpstr>3.Inflows</vt:lpstr>
      <vt:lpstr>4.LCR calculation</vt:lpstr>
      <vt:lpstr>5.HQLA-TTD</vt:lpstr>
      <vt:lpstr>6.Outflows-TTD</vt:lpstr>
      <vt:lpstr>7.Inflows-TTD</vt:lpstr>
      <vt:lpstr>8.LCR Calculation-TTD</vt:lpstr>
      <vt:lpstr>9.HQLA-SC1</vt:lpstr>
      <vt:lpstr>10.Outflows-SC1</vt:lpstr>
      <vt:lpstr>11.Inflows-SC1</vt:lpstr>
      <vt:lpstr>12.LCR calculation-SC1</vt:lpstr>
      <vt:lpstr>13. HQLA-SC2</vt:lpstr>
      <vt:lpstr>14.Outflows-SC2</vt:lpstr>
      <vt:lpstr>15.Inflows-SC2</vt:lpstr>
      <vt:lpstr>16.LCR calculation-SC2</vt:lpstr>
      <vt:lpstr>Signature</vt:lpstr>
      <vt:lpstr>Validations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crisale</dc:creator>
  <cp:lastModifiedBy>Windell Balgobin</cp:lastModifiedBy>
  <cp:lastPrinted>2025-02-13T20:10:34Z</cp:lastPrinted>
  <dcterms:created xsi:type="dcterms:W3CDTF">2021-08-12T18:09:15Z</dcterms:created>
  <dcterms:modified xsi:type="dcterms:W3CDTF">2026-01-13T14:35:36Z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CS AutoSave">
    <vt:lpwstr/>
  </property>
</Properties>
</file>