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entral-bank.org.tt\cbtt\data\Supervision\FISD Shared\IFRS17 Project_Insurance\MCTB Training\CapAd\Parallel Run 2\20260630\Sent to OIFI for approval\"/>
    </mc:Choice>
  </mc:AlternateContent>
  <bookViews>
    <workbookView xWindow="0" yWindow="0" windowWidth="21330" windowHeight="11835" tabRatio="775"/>
  </bookViews>
  <sheets>
    <sheet name="Cover" sheetId="3" r:id="rId1"/>
    <sheet name="Input" sheetId="4" r:id="rId2"/>
    <sheet name="Legend" sheetId="5" r:id="rId3"/>
    <sheet name="TABLE OF CONTENTS" sheetId="6" r:id="rId4"/>
    <sheet name="23.010" sheetId="1" r:id="rId5"/>
    <sheet name="23.011" sheetId="2" r:id="rId6"/>
    <sheet name="40.010" sheetId="8" r:id="rId7"/>
    <sheet name="40.011" sheetId="9" r:id="rId8"/>
    <sheet name="40.012" sheetId="10" r:id="rId9"/>
    <sheet name="40.013" sheetId="11" r:id="rId10"/>
    <sheet name="40.014" sheetId="12" r:id="rId11"/>
    <sheet name="40.020" sheetId="13" r:id="rId12"/>
    <sheet name="40.021" sheetId="14" r:id="rId13"/>
    <sheet name="40.022" sheetId="15" r:id="rId14"/>
    <sheet name="40.023" sheetId="16" r:id="rId15"/>
    <sheet name="40.030" sheetId="17" r:id="rId16"/>
    <sheet name="40.031" sheetId="18" r:id="rId17"/>
    <sheet name="40.032" sheetId="19" r:id="rId18"/>
    <sheet name="40.033" sheetId="20" r:id="rId19"/>
    <sheet name="40.034" sheetId="22" r:id="rId20"/>
    <sheet name="40.035" sheetId="23" r:id="rId21"/>
    <sheet name="40.036" sheetId="24" r:id="rId22"/>
    <sheet name="40.040" sheetId="25" r:id="rId23"/>
    <sheet name="40.041" sheetId="26" r:id="rId24"/>
    <sheet name="40.042" sheetId="27" r:id="rId25"/>
    <sheet name="40.050" sheetId="28" r:id="rId26"/>
    <sheet name="40.051" sheetId="29" r:id="rId27"/>
    <sheet name="40.052" sheetId="30" r:id="rId28"/>
    <sheet name="40.060" sheetId="31" r:id="rId29"/>
    <sheet name="40.061" sheetId="46" r:id="rId30"/>
    <sheet name="40.062" sheetId="44" r:id="rId31"/>
    <sheet name="NOTES " sheetId="37" r:id="rId32"/>
  </sheets>
  <definedNames>
    <definedName name="_Fil" localSheetId="6" hidden="1">#REF!</definedName>
    <definedName name="_Fil" localSheetId="3" hidden="1">#REF!</definedName>
    <definedName name="_Fil" hidden="1">#REF!</definedName>
    <definedName name="_Fill" localSheetId="6" hidden="1">#REF!</definedName>
    <definedName name="_Fill" localSheetId="0" hidden="1">#REF!</definedName>
    <definedName name="_Fill" localSheetId="31" hidden="1">#REF!</definedName>
    <definedName name="_Fill" localSheetId="3" hidden="1">#REF!</definedName>
    <definedName name="_Fill" hidden="1">#REF!</definedName>
    <definedName name="_Filll" localSheetId="6" hidden="1">#REF!</definedName>
    <definedName name="_Filll" localSheetId="3" hidden="1">#REF!</definedName>
    <definedName name="_Filll" hidden="1">#REF!</definedName>
    <definedName name="_Key1" localSheetId="6" hidden="1">#REF!</definedName>
    <definedName name="_Key1" localSheetId="0" hidden="1">#REF!</definedName>
    <definedName name="_Key1" localSheetId="31" hidden="1">#REF!</definedName>
    <definedName name="_Key1" localSheetId="3" hidden="1">#REF!</definedName>
    <definedName name="_Key1" hidden="1">#REF!</definedName>
    <definedName name="_key2" localSheetId="6" hidden="1">#REF!</definedName>
    <definedName name="_key2" localSheetId="3" hidden="1">#REF!</definedName>
    <definedName name="_key2" hidden="1">#REF!</definedName>
    <definedName name="_keys" localSheetId="6" hidden="1">#REF!</definedName>
    <definedName name="_keys" localSheetId="0" hidden="1">#REF!</definedName>
    <definedName name="_keys" localSheetId="31" hidden="1">#REF!</definedName>
    <definedName name="_keys" localSheetId="3" hidden="1">#REF!</definedName>
    <definedName name="_keys" hidden="1">#REF!</definedName>
    <definedName name="_Order1" hidden="1">255</definedName>
    <definedName name="_Order2" hidden="1">0</definedName>
    <definedName name="_Parse_In" localSheetId="6" hidden="1">#REF!</definedName>
    <definedName name="_Parse_In" localSheetId="0" hidden="1">#REF!</definedName>
    <definedName name="_Parse_In" localSheetId="31" hidden="1">#REF!</definedName>
    <definedName name="_Parse_In" localSheetId="3" hidden="1">#REF!</definedName>
    <definedName name="_Parse_In" hidden="1">#REF!</definedName>
    <definedName name="_Parse_In2" localSheetId="6" hidden="1">#REF!</definedName>
    <definedName name="_Parse_In2" localSheetId="3" hidden="1">#REF!</definedName>
    <definedName name="_Parse_In2" hidden="1">#REF!</definedName>
    <definedName name="_Sort" localSheetId="6" hidden="1">#REF!</definedName>
    <definedName name="_Sort" localSheetId="0" hidden="1">#REF!</definedName>
    <definedName name="_Sort" localSheetId="31" hidden="1">#REF!</definedName>
    <definedName name="_Sort" localSheetId="3" hidden="1">#REF!</definedName>
    <definedName name="_Sort" hidden="1">#REF!</definedName>
    <definedName name="_Sort2" localSheetId="6" hidden="1">#REF!</definedName>
    <definedName name="_Sort2" localSheetId="3" hidden="1">#REF!</definedName>
    <definedName name="_Sort2" hidden="1">#REF!</definedName>
    <definedName name="aaa" localSheetId="6" hidden="1">#REF!</definedName>
    <definedName name="aaa" localSheetId="3" hidden="1">#REF!</definedName>
    <definedName name="aaa" hidden="1">#REF!</definedName>
    <definedName name="ACronym">Input!$D$11</definedName>
    <definedName name="anscount" hidden="1">1</definedName>
    <definedName name="Authority">Input!$D$12</definedName>
    <definedName name="Contact">Input!$D$15</definedName>
    <definedName name="del" localSheetId="6" hidden="1">#REF!</definedName>
    <definedName name="del" hidden="1">#REF!</definedName>
    <definedName name="delet" localSheetId="6" hidden="1">#REF!</definedName>
    <definedName name="delet" hidden="1">#REF!</definedName>
    <definedName name="email">Input!$D$16</definedName>
    <definedName name="f" localSheetId="6" hidden="1">#REF!</definedName>
    <definedName name="f" localSheetId="0" hidden="1">#REF!</definedName>
    <definedName name="f" localSheetId="2" hidden="1">#REF!</definedName>
    <definedName name="f" localSheetId="31" hidden="1">#REF!</definedName>
    <definedName name="f" localSheetId="3" hidden="1">#REF!</definedName>
    <definedName name="f" hidden="1">#REF!</definedName>
    <definedName name="f_2" localSheetId="6" hidden="1">#REF!</definedName>
    <definedName name="f_2" localSheetId="3" hidden="1">#REF!</definedName>
    <definedName name="f_2" hidden="1">#REF!</definedName>
    <definedName name="fffff" localSheetId="6" hidden="1">#REF!</definedName>
    <definedName name="fffff" localSheetId="0" hidden="1">#REF!</definedName>
    <definedName name="fffff" localSheetId="31" hidden="1">#REF!</definedName>
    <definedName name="fffff" localSheetId="3" hidden="1">#REF!</definedName>
    <definedName name="fffff" hidden="1">#REF!</definedName>
    <definedName name="fffff2" localSheetId="6" hidden="1">#REF!</definedName>
    <definedName name="fffff2" localSheetId="3" hidden="1">#REF!</definedName>
    <definedName name="fffff2" hidden="1">#REF!</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Z_44A9B407_01D8_4884_B7C4_4543B07C7B59_.wvu.Cols" localSheetId="11" hidden="1">'40.020'!$H:$XFD</definedName>
    <definedName name="Z_44A9B407_01D8_4884_B7C4_4543B07C7B59_.wvu.Cols" localSheetId="12" hidden="1">'40.021'!$H:$XFD</definedName>
    <definedName name="Z_44A9B407_01D8_4884_B7C4_4543B07C7B59_.wvu.Cols" localSheetId="13" hidden="1">'40.022'!$E:$XFD</definedName>
    <definedName name="Z_44A9B407_01D8_4884_B7C4_4543B07C7B59_.wvu.Cols" localSheetId="14" hidden="1">'40.023'!$K:$XFD</definedName>
    <definedName name="Z_44A9B407_01D8_4884_B7C4_4543B07C7B59_.wvu.Cols" localSheetId="15" hidden="1">'40.030'!$P:$XFD</definedName>
    <definedName name="Z_44A9B407_01D8_4884_B7C4_4543B07C7B59_.wvu.Cols" localSheetId="16" hidden="1">'40.031'!$N:$XFD</definedName>
    <definedName name="Z_44A9B407_01D8_4884_B7C4_4543B07C7B59_.wvu.Cols" localSheetId="17" hidden="1">'40.032'!$I:$XFD</definedName>
    <definedName name="Z_44A9B407_01D8_4884_B7C4_4543B07C7B59_.wvu.Cols" localSheetId="19" hidden="1">'40.034'!$E:$XFD</definedName>
    <definedName name="Z_44A9B407_01D8_4884_B7C4_4543B07C7B59_.wvu.Cols" localSheetId="20" hidden="1">'40.035'!$E:$XFD</definedName>
    <definedName name="Z_44A9B407_01D8_4884_B7C4_4543B07C7B59_.wvu.Cols" localSheetId="21" hidden="1">'40.036'!$F:$XFD</definedName>
    <definedName name="Z_44A9B407_01D8_4884_B7C4_4543B07C7B59_.wvu.Cols" localSheetId="22" hidden="1">'40.040'!$E:$XFD</definedName>
    <definedName name="Z_44A9B407_01D8_4884_B7C4_4543B07C7B59_.wvu.Cols" localSheetId="23" hidden="1">'40.041'!$F:$XFD</definedName>
    <definedName name="Z_44A9B407_01D8_4884_B7C4_4543B07C7B59_.wvu.Cols" localSheetId="24" hidden="1">'40.042'!$C:$XFD</definedName>
    <definedName name="Z_44A9B407_01D8_4884_B7C4_4543B07C7B59_.wvu.Cols" localSheetId="25" hidden="1">'40.050'!$I:$XFD</definedName>
    <definedName name="Z_44A9B407_01D8_4884_B7C4_4543B07C7B59_.wvu.Cols" localSheetId="26" hidden="1">'40.051'!$G:$XFD</definedName>
    <definedName name="Z_44A9B407_01D8_4884_B7C4_4543B07C7B59_.wvu.Cols" localSheetId="27" hidden="1">'40.052'!$I:$XFD</definedName>
    <definedName name="Z_44A9B407_01D8_4884_B7C4_4543B07C7B59_.wvu.Cols" localSheetId="28" hidden="1">'40.060'!$F:$XFD</definedName>
    <definedName name="Z_44A9B407_01D8_4884_B7C4_4543B07C7B59_.wvu.Cols" localSheetId="0" hidden="1">Cover!$F:$XFD</definedName>
    <definedName name="Z_44A9B407_01D8_4884_B7C4_4543B07C7B59_.wvu.Cols" localSheetId="31" hidden="1">'NOTES '!$F:$XFD</definedName>
    <definedName name="Z_44A9B407_01D8_4884_B7C4_4543B07C7B59_.wvu.Rows" localSheetId="6" hidden="1">'40.010'!$42:$1048576,'40.010'!#REF!</definedName>
    <definedName name="Z_44A9B407_01D8_4884_B7C4_4543B07C7B59_.wvu.Rows" localSheetId="7" hidden="1">'40.011'!$109:$1048576,'40.011'!$107:$108</definedName>
    <definedName name="Z_44A9B407_01D8_4884_B7C4_4543B07C7B59_.wvu.Rows" localSheetId="8" hidden="1">'40.012'!$132:$1048576,'40.012'!$1:$1,'40.012'!$56:$57</definedName>
    <definedName name="Z_44A9B407_01D8_4884_B7C4_4543B07C7B59_.wvu.Rows" localSheetId="11" hidden="1">'40.020'!$168:$1048576,'40.020'!$156:$167</definedName>
    <definedName name="Z_44A9B407_01D8_4884_B7C4_4543B07C7B59_.wvu.Rows" localSheetId="12" hidden="1">'40.021'!$82:$1048576,'40.021'!$60:$81</definedName>
    <definedName name="Z_44A9B407_01D8_4884_B7C4_4543B07C7B59_.wvu.Rows" localSheetId="13" hidden="1">'40.022'!$30:$1048576</definedName>
    <definedName name="Z_44A9B407_01D8_4884_B7C4_4543B07C7B59_.wvu.Rows" localSheetId="14" hidden="1">'40.023'!$51:$1048576,'40.023'!$48:$50</definedName>
    <definedName name="Z_44A9B407_01D8_4884_B7C4_4543B07C7B59_.wvu.Rows" localSheetId="15" hidden="1">'40.030'!$43:$1048576,'40.030'!$41:$42</definedName>
    <definedName name="Z_44A9B407_01D8_4884_B7C4_4543B07C7B59_.wvu.Rows" localSheetId="16" hidden="1">'40.031'!$78:$1048576,'40.031'!$77:$77</definedName>
    <definedName name="Z_44A9B407_01D8_4884_B7C4_4543B07C7B59_.wvu.Rows" localSheetId="17" hidden="1">'40.032'!$59:$1048576</definedName>
    <definedName name="Z_44A9B407_01D8_4884_B7C4_4543B07C7B59_.wvu.Rows" localSheetId="19" hidden="1">'40.034'!$24:$1048576</definedName>
    <definedName name="Z_44A9B407_01D8_4884_B7C4_4543B07C7B59_.wvu.Rows" localSheetId="20" hidden="1">'40.035'!$22:$1048576</definedName>
    <definedName name="Z_44A9B407_01D8_4884_B7C4_4543B07C7B59_.wvu.Rows" localSheetId="21" hidden="1">'40.036'!$25:$1048576</definedName>
    <definedName name="Z_44A9B407_01D8_4884_B7C4_4543B07C7B59_.wvu.Rows" localSheetId="22" hidden="1">'40.040'!$35:$1048576</definedName>
    <definedName name="Z_44A9B407_01D8_4884_B7C4_4543B07C7B59_.wvu.Rows" localSheetId="23" hidden="1">'40.041'!$36:$1048576,'40.041'!$35:$35</definedName>
    <definedName name="Z_44A9B407_01D8_4884_B7C4_4543B07C7B59_.wvu.Rows" localSheetId="24" hidden="1">'40.042'!$41:$1048576</definedName>
    <definedName name="Z_44A9B407_01D8_4884_B7C4_4543B07C7B59_.wvu.Rows" localSheetId="25" hidden="1">'40.050'!$64:$1048576</definedName>
    <definedName name="Z_44A9B407_01D8_4884_B7C4_4543B07C7B59_.wvu.Rows" localSheetId="26" hidden="1">'40.051'!$168:$1048576</definedName>
    <definedName name="Z_44A9B407_01D8_4884_B7C4_4543B07C7B59_.wvu.Rows" localSheetId="27" hidden="1">'40.052'!$167:$1048576,'40.052'!$166:$166</definedName>
    <definedName name="Z_44A9B407_01D8_4884_B7C4_4543B07C7B59_.wvu.Rows" localSheetId="28" hidden="1">'40.060'!$45:$1048576</definedName>
    <definedName name="Z_44A9B407_01D8_4884_B7C4_4543B07C7B59_.wvu.Rows" localSheetId="0" hidden="1">Cover!$54:$1048576,Cover!$47:$53</definedName>
    <definedName name="Z_44A9B407_01D8_4884_B7C4_4543B07C7B59_.wvu.Rows" localSheetId="31" hidden="1">'NOTES '!$394:$1048576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2" l="1"/>
  <c r="H30" i="2"/>
  <c r="H34" i="2"/>
  <c r="F42" i="2"/>
  <c r="F34" i="2"/>
  <c r="F30" i="2"/>
  <c r="E42" i="2"/>
  <c r="D42" i="2"/>
  <c r="H44" i="2" l="1"/>
  <c r="F44" i="2"/>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18" i="20"/>
  <c r="F24" i="11" l="1"/>
  <c r="J7" i="20" l="1"/>
  <c r="A3" i="20"/>
  <c r="G7" i="10" l="1"/>
  <c r="D22" i="9" l="1"/>
  <c r="D25" i="8" l="1"/>
  <c r="D24" i="8"/>
  <c r="D23" i="8"/>
  <c r="D21" i="8"/>
  <c r="D20" i="8"/>
  <c r="D19" i="8"/>
  <c r="D18" i="8"/>
  <c r="A73" i="11" l="1" a="1"/>
  <c r="A73" i="11" s="1"/>
  <c r="A74" i="11" l="1" a="1"/>
  <c r="A74" i="11" s="1"/>
  <c r="A75" i="11" s="1" a="1"/>
  <c r="A75" i="11" s="1"/>
  <c r="L56" i="20"/>
  <c r="L55" i="20"/>
  <c r="J56" i="20"/>
  <c r="J55" i="20"/>
  <c r="J68" i="12"/>
  <c r="J67" i="12"/>
  <c r="J66" i="12"/>
  <c r="J65" i="12"/>
  <c r="J64" i="12"/>
  <c r="J63" i="12"/>
  <c r="J62" i="12"/>
  <c r="J61" i="12"/>
  <c r="J60" i="12"/>
  <c r="J59" i="12"/>
  <c r="J58" i="12"/>
  <c r="J57" i="12"/>
  <c r="J56" i="12"/>
  <c r="J55" i="12"/>
  <c r="J54" i="12"/>
  <c r="J53" i="12"/>
  <c r="J52" i="12"/>
  <c r="J51" i="12"/>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F7" i="46"/>
  <c r="A3" i="46"/>
  <c r="F7" i="44"/>
  <c r="A3" i="44"/>
  <c r="J8" i="12"/>
  <c r="A3" i="12"/>
  <c r="A3" i="11"/>
  <c r="E7" i="11"/>
  <c r="J71" i="12" l="1"/>
  <c r="A76" i="11" a="1"/>
  <c r="A76" i="11" s="1"/>
  <c r="A77" i="11" s="1" a="1"/>
  <c r="A77" i="11" s="1"/>
  <c r="F21" i="11"/>
  <c r="F20" i="11"/>
  <c r="F19" i="11"/>
  <c r="F100" i="11"/>
  <c r="E100" i="11"/>
  <c r="D100" i="11"/>
  <c r="E75" i="11"/>
  <c r="D75" i="11"/>
  <c r="E74" i="11"/>
  <c r="D74" i="11"/>
  <c r="E73" i="11"/>
  <c r="D73" i="11"/>
  <c r="E72" i="11"/>
  <c r="F72" i="11" s="1"/>
  <c r="D72" i="11"/>
  <c r="F68" i="11"/>
  <c r="F67" i="11"/>
  <c r="F66" i="11"/>
  <c r="F65" i="11"/>
  <c r="F64" i="11"/>
  <c r="F63" i="11"/>
  <c r="F62" i="11"/>
  <c r="F61" i="11"/>
  <c r="F60" i="11"/>
  <c r="F59" i="11"/>
  <c r="F58" i="11"/>
  <c r="F57" i="11"/>
  <c r="F56" i="11"/>
  <c r="F55" i="11"/>
  <c r="F54" i="11"/>
  <c r="F53" i="11"/>
  <c r="F52" i="11"/>
  <c r="F51" i="11"/>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3" i="11"/>
  <c r="F22" i="11"/>
  <c r="V128" i="44"/>
  <c r="P128" i="44"/>
  <c r="J128" i="44"/>
  <c r="D128" i="44"/>
  <c r="V127" i="44"/>
  <c r="P127" i="44"/>
  <c r="J127" i="44"/>
  <c r="D127" i="44"/>
  <c r="V126" i="44"/>
  <c r="P126" i="44"/>
  <c r="J126" i="44"/>
  <c r="D126" i="44"/>
  <c r="V125" i="44"/>
  <c r="P125" i="44"/>
  <c r="J125" i="44"/>
  <c r="D125" i="44"/>
  <c r="V124" i="44"/>
  <c r="P124" i="44"/>
  <c r="J124" i="44"/>
  <c r="D124" i="44"/>
  <c r="V123" i="44"/>
  <c r="P123" i="44"/>
  <c r="J123" i="44"/>
  <c r="D123" i="44"/>
  <c r="V122" i="44"/>
  <c r="P122" i="44"/>
  <c r="J122" i="44"/>
  <c r="D122" i="44"/>
  <c r="V121" i="44"/>
  <c r="P121" i="44"/>
  <c r="J121" i="44"/>
  <c r="D121" i="44"/>
  <c r="V120" i="44"/>
  <c r="P120" i="44"/>
  <c r="J120" i="44"/>
  <c r="D120" i="44"/>
  <c r="V119" i="44"/>
  <c r="P119" i="44"/>
  <c r="J119" i="44"/>
  <c r="D119" i="44"/>
  <c r="V118" i="44"/>
  <c r="P118" i="44"/>
  <c r="J118" i="44"/>
  <c r="D118" i="44"/>
  <c r="V117" i="44"/>
  <c r="P117" i="44"/>
  <c r="J117" i="44"/>
  <c r="D117" i="44"/>
  <c r="V116" i="44"/>
  <c r="P116" i="44"/>
  <c r="J116" i="44"/>
  <c r="D116" i="44"/>
  <c r="V115" i="44"/>
  <c r="P115" i="44"/>
  <c r="J115" i="44"/>
  <c r="D115" i="44"/>
  <c r="V114" i="44"/>
  <c r="P114" i="44"/>
  <c r="J114" i="44"/>
  <c r="D114" i="44"/>
  <c r="V113" i="44"/>
  <c r="P113" i="44"/>
  <c r="J113" i="44"/>
  <c r="D113" i="44"/>
  <c r="V112" i="44"/>
  <c r="P112" i="44"/>
  <c r="J112" i="44"/>
  <c r="D112" i="44"/>
  <c r="V111" i="44"/>
  <c r="P111" i="44"/>
  <c r="J111" i="44"/>
  <c r="D111" i="44"/>
  <c r="V110" i="44"/>
  <c r="P110" i="44"/>
  <c r="J110" i="44"/>
  <c r="D110" i="44"/>
  <c r="V109" i="44"/>
  <c r="P109" i="44"/>
  <c r="J109" i="44"/>
  <c r="D109" i="44"/>
  <c r="V108" i="44"/>
  <c r="P108" i="44"/>
  <c r="J108" i="44"/>
  <c r="D108" i="44"/>
  <c r="V107" i="44"/>
  <c r="P107" i="44"/>
  <c r="J107" i="44"/>
  <c r="D107" i="44"/>
  <c r="V106" i="44"/>
  <c r="P106" i="44"/>
  <c r="J106" i="44"/>
  <c r="D106" i="44"/>
  <c r="V105" i="44"/>
  <c r="P105" i="44"/>
  <c r="J105" i="44"/>
  <c r="D105" i="44"/>
  <c r="V104" i="44"/>
  <c r="P104" i="44"/>
  <c r="J104" i="44"/>
  <c r="D104" i="44"/>
  <c r="V103" i="44"/>
  <c r="P103" i="44"/>
  <c r="J103" i="44"/>
  <c r="D103" i="44"/>
  <c r="V102" i="44"/>
  <c r="P102" i="44"/>
  <c r="J102" i="44"/>
  <c r="D102" i="44"/>
  <c r="V101" i="44"/>
  <c r="P101" i="44"/>
  <c r="J101" i="44"/>
  <c r="D101" i="44"/>
  <c r="V100" i="44"/>
  <c r="P100" i="44"/>
  <c r="J100" i="44"/>
  <c r="D100" i="44"/>
  <c r="V99" i="44"/>
  <c r="P99" i="44"/>
  <c r="J99" i="44"/>
  <c r="D99" i="44"/>
  <c r="V98" i="44"/>
  <c r="P98" i="44"/>
  <c r="J98" i="44"/>
  <c r="D98" i="44"/>
  <c r="V97" i="44"/>
  <c r="P97" i="44"/>
  <c r="J97" i="44"/>
  <c r="D97" i="44"/>
  <c r="V96" i="44"/>
  <c r="P96" i="44"/>
  <c r="J96" i="44"/>
  <c r="D96" i="44"/>
  <c r="V95" i="44"/>
  <c r="P95" i="44"/>
  <c r="J95" i="44"/>
  <c r="D95" i="44"/>
  <c r="V94" i="44"/>
  <c r="P94" i="44"/>
  <c r="J94" i="44"/>
  <c r="D94" i="44"/>
  <c r="V93" i="44"/>
  <c r="P93" i="44"/>
  <c r="J93" i="44"/>
  <c r="D93" i="44"/>
  <c r="V92" i="44"/>
  <c r="P92" i="44"/>
  <c r="J92" i="44"/>
  <c r="D92" i="44"/>
  <c r="V91" i="44"/>
  <c r="P91" i="44"/>
  <c r="J91" i="44"/>
  <c r="D91" i="44"/>
  <c r="V90" i="44"/>
  <c r="P90" i="44"/>
  <c r="J90" i="44"/>
  <c r="D90" i="44"/>
  <c r="V89" i="44"/>
  <c r="P89" i="44"/>
  <c r="J89" i="44"/>
  <c r="D89" i="44"/>
  <c r="V88" i="44"/>
  <c r="P88" i="44"/>
  <c r="J88" i="44"/>
  <c r="D88" i="44"/>
  <c r="V87" i="44"/>
  <c r="P87" i="44"/>
  <c r="J87" i="44"/>
  <c r="D87" i="44"/>
  <c r="V86" i="44"/>
  <c r="P86" i="44"/>
  <c r="J86" i="44"/>
  <c r="D86" i="44"/>
  <c r="V85" i="44"/>
  <c r="P85" i="44"/>
  <c r="J85" i="44"/>
  <c r="D85" i="44"/>
  <c r="V84" i="44"/>
  <c r="P84" i="44"/>
  <c r="J84" i="44"/>
  <c r="D84" i="44"/>
  <c r="V83" i="44"/>
  <c r="P83" i="44"/>
  <c r="J83" i="44"/>
  <c r="D83" i="44"/>
  <c r="V82" i="44"/>
  <c r="P82" i="44"/>
  <c r="J82" i="44"/>
  <c r="D82" i="44"/>
  <c r="V81" i="44"/>
  <c r="P81" i="44"/>
  <c r="J81" i="44"/>
  <c r="D81" i="44"/>
  <c r="V80" i="44"/>
  <c r="P80" i="44"/>
  <c r="J80" i="44"/>
  <c r="D80" i="44"/>
  <c r="V79" i="44"/>
  <c r="P79" i="44"/>
  <c r="J79" i="44"/>
  <c r="D79" i="44"/>
  <c r="V78" i="44"/>
  <c r="P78" i="44"/>
  <c r="J78" i="44"/>
  <c r="D78" i="44"/>
  <c r="V77" i="44"/>
  <c r="P77" i="44"/>
  <c r="J77" i="44"/>
  <c r="D77" i="44"/>
  <c r="V76" i="44"/>
  <c r="P76" i="44"/>
  <c r="J76" i="44"/>
  <c r="D76" i="44"/>
  <c r="V75" i="44"/>
  <c r="P75" i="44"/>
  <c r="J75" i="44"/>
  <c r="D75" i="44"/>
  <c r="V74" i="44"/>
  <c r="P74" i="44"/>
  <c r="J74" i="44"/>
  <c r="D74" i="44"/>
  <c r="V73" i="44"/>
  <c r="P73" i="44"/>
  <c r="J73" i="44"/>
  <c r="D73" i="44"/>
  <c r="V72" i="44"/>
  <c r="P72" i="44"/>
  <c r="J72" i="44"/>
  <c r="D72" i="44"/>
  <c r="V71" i="44"/>
  <c r="P71" i="44"/>
  <c r="J71" i="44"/>
  <c r="D71" i="44"/>
  <c r="V70" i="44"/>
  <c r="P70" i="44"/>
  <c r="J70" i="44"/>
  <c r="D70" i="44"/>
  <c r="V69" i="44"/>
  <c r="P69" i="44"/>
  <c r="J69" i="44"/>
  <c r="D69" i="44"/>
  <c r="V68" i="44"/>
  <c r="P68" i="44"/>
  <c r="J68" i="44"/>
  <c r="D68" i="44"/>
  <c r="V67" i="44"/>
  <c r="P67" i="44"/>
  <c r="J67" i="44"/>
  <c r="D67" i="44"/>
  <c r="V66" i="44"/>
  <c r="P66" i="44"/>
  <c r="J66" i="44"/>
  <c r="D66" i="44"/>
  <c r="V65" i="44"/>
  <c r="P65" i="44"/>
  <c r="J65" i="44"/>
  <c r="D65" i="44"/>
  <c r="V64" i="44"/>
  <c r="P64" i="44"/>
  <c r="J64" i="44"/>
  <c r="D64" i="44"/>
  <c r="V63" i="44"/>
  <c r="P63" i="44"/>
  <c r="J63" i="44"/>
  <c r="D63" i="44"/>
  <c r="V62" i="44"/>
  <c r="P62" i="44"/>
  <c r="J62" i="44"/>
  <c r="D62" i="44"/>
  <c r="V61" i="44"/>
  <c r="P61" i="44"/>
  <c r="J61" i="44"/>
  <c r="D61" i="44"/>
  <c r="V60" i="44"/>
  <c r="P60" i="44"/>
  <c r="J60" i="44"/>
  <c r="D60" i="44"/>
  <c r="V59" i="44"/>
  <c r="P59" i="44"/>
  <c r="J59" i="44"/>
  <c r="D59" i="44"/>
  <c r="V58" i="44"/>
  <c r="P58" i="44"/>
  <c r="J58" i="44"/>
  <c r="D58" i="44"/>
  <c r="V57" i="44"/>
  <c r="P57" i="44"/>
  <c r="J57" i="44"/>
  <c r="D57" i="44"/>
  <c r="V56" i="44"/>
  <c r="P56" i="44"/>
  <c r="J56" i="44"/>
  <c r="D56" i="44"/>
  <c r="V55" i="44"/>
  <c r="P55" i="44"/>
  <c r="J55" i="44"/>
  <c r="D55" i="44"/>
  <c r="V54" i="44"/>
  <c r="P54" i="44"/>
  <c r="J54" i="44"/>
  <c r="D54" i="44"/>
  <c r="V53" i="44"/>
  <c r="P53" i="44"/>
  <c r="J53" i="44"/>
  <c r="D53" i="44"/>
  <c r="V52" i="44"/>
  <c r="P52" i="44"/>
  <c r="J52" i="44"/>
  <c r="D52" i="44"/>
  <c r="V51" i="44"/>
  <c r="P51" i="44"/>
  <c r="J51" i="44"/>
  <c r="D51" i="44"/>
  <c r="V50" i="44"/>
  <c r="P50" i="44"/>
  <c r="J50" i="44"/>
  <c r="D50" i="44"/>
  <c r="V49" i="44"/>
  <c r="P49" i="44"/>
  <c r="J49" i="44"/>
  <c r="D49" i="44"/>
  <c r="V48" i="44"/>
  <c r="P48" i="44"/>
  <c r="J48" i="44"/>
  <c r="D48" i="44"/>
  <c r="V47" i="44"/>
  <c r="P47" i="44"/>
  <c r="J47" i="44"/>
  <c r="D47" i="44"/>
  <c r="V46" i="44"/>
  <c r="P46" i="44"/>
  <c r="J46" i="44"/>
  <c r="D46" i="44"/>
  <c r="V45" i="44"/>
  <c r="P45" i="44"/>
  <c r="J45" i="44"/>
  <c r="D45" i="44"/>
  <c r="V44" i="44"/>
  <c r="P44" i="44"/>
  <c r="J44" i="44"/>
  <c r="D44" i="44"/>
  <c r="V43" i="44"/>
  <c r="P43" i="44"/>
  <c r="J43" i="44"/>
  <c r="D43" i="44"/>
  <c r="V42" i="44"/>
  <c r="P42" i="44"/>
  <c r="J42" i="44"/>
  <c r="D42" i="44"/>
  <c r="V41" i="44"/>
  <c r="P41" i="44"/>
  <c r="J41" i="44"/>
  <c r="D41" i="44"/>
  <c r="V40" i="44"/>
  <c r="P40" i="44"/>
  <c r="J40" i="44"/>
  <c r="D40" i="44"/>
  <c r="V39" i="44"/>
  <c r="P39" i="44"/>
  <c r="J39" i="44"/>
  <c r="D39" i="44"/>
  <c r="V38" i="44"/>
  <c r="P38" i="44"/>
  <c r="J38" i="44"/>
  <c r="D38" i="44"/>
  <c r="V37" i="44"/>
  <c r="P37" i="44"/>
  <c r="J37" i="44"/>
  <c r="D37" i="44"/>
  <c r="V36" i="44"/>
  <c r="P36" i="44"/>
  <c r="J36" i="44"/>
  <c r="D36" i="44"/>
  <c r="V35" i="44"/>
  <c r="P35" i="44"/>
  <c r="J35" i="44"/>
  <c r="D35" i="44"/>
  <c r="V34" i="44"/>
  <c r="P34" i="44"/>
  <c r="J34" i="44"/>
  <c r="D34" i="44"/>
  <c r="V33" i="44"/>
  <c r="P33" i="44"/>
  <c r="J33" i="44"/>
  <c r="D33" i="44"/>
  <c r="V32" i="44"/>
  <c r="P32" i="44"/>
  <c r="J32" i="44"/>
  <c r="D32" i="44"/>
  <c r="V31" i="44"/>
  <c r="P31" i="44"/>
  <c r="J31" i="44"/>
  <c r="D31" i="44"/>
  <c r="V30" i="44"/>
  <c r="P30" i="44"/>
  <c r="J30" i="44"/>
  <c r="D30" i="44"/>
  <c r="V29" i="44"/>
  <c r="P29" i="44"/>
  <c r="J29" i="44"/>
  <c r="D29" i="44"/>
  <c r="T23" i="44"/>
  <c r="T24" i="44" s="1"/>
  <c r="N23" i="44"/>
  <c r="N24" i="44" s="1"/>
  <c r="H23" i="44"/>
  <c r="H24" i="44" s="1"/>
  <c r="B23" i="44"/>
  <c r="B24" i="44" s="1"/>
  <c r="E77" i="11" l="1"/>
  <c r="D77" i="11"/>
  <c r="E76" i="11"/>
  <c r="D76" i="11"/>
  <c r="A78" i="11" a="1"/>
  <c r="A78" i="11" s="1"/>
  <c r="F73" i="11"/>
  <c r="F74" i="11"/>
  <c r="F75" i="11"/>
  <c r="E126" i="44"/>
  <c r="E68" i="44"/>
  <c r="E36" i="44"/>
  <c r="E56" i="44"/>
  <c r="E48" i="44"/>
  <c r="E64" i="44"/>
  <c r="E32" i="44"/>
  <c r="E60" i="44"/>
  <c r="E52" i="44"/>
  <c r="E44" i="44"/>
  <c r="E40" i="44"/>
  <c r="L127" i="44"/>
  <c r="L57" i="44"/>
  <c r="L33" i="44"/>
  <c r="L61" i="44"/>
  <c r="L41" i="44"/>
  <c r="L37" i="44"/>
  <c r="L29" i="44"/>
  <c r="L53" i="44"/>
  <c r="L49" i="44"/>
  <c r="L45" i="44"/>
  <c r="L65" i="44"/>
  <c r="R128" i="44"/>
  <c r="R124" i="44"/>
  <c r="R120" i="44"/>
  <c r="R116" i="44"/>
  <c r="R112" i="44"/>
  <c r="R108" i="44"/>
  <c r="R104" i="44"/>
  <c r="R100" i="44"/>
  <c r="R96" i="44"/>
  <c r="R92" i="44"/>
  <c r="R88" i="44"/>
  <c r="R84" i="44"/>
  <c r="R80" i="44"/>
  <c r="R76" i="44"/>
  <c r="R72" i="44"/>
  <c r="R68" i="44"/>
  <c r="R64" i="44"/>
  <c r="R60" i="44"/>
  <c r="R56" i="44"/>
  <c r="R52" i="44"/>
  <c r="R48" i="44"/>
  <c r="R44" i="44"/>
  <c r="R40" i="44"/>
  <c r="R36" i="44"/>
  <c r="R32" i="44"/>
  <c r="Q128" i="44"/>
  <c r="Q124" i="44"/>
  <c r="Q120" i="44"/>
  <c r="Q116" i="44"/>
  <c r="Q112" i="44"/>
  <c r="Q108" i="44"/>
  <c r="Q104" i="44"/>
  <c r="Q100" i="44"/>
  <c r="Q96" i="44"/>
  <c r="Q92" i="44"/>
  <c r="Q88" i="44"/>
  <c r="Q84" i="44"/>
  <c r="Q80" i="44"/>
  <c r="Q76" i="44"/>
  <c r="Q72" i="44"/>
  <c r="Q68" i="44"/>
  <c r="Q64" i="44"/>
  <c r="Q60" i="44"/>
  <c r="Q56" i="44"/>
  <c r="Q52" i="44"/>
  <c r="Q48" i="44"/>
  <c r="Q44" i="44"/>
  <c r="Q40" i="44"/>
  <c r="Q36" i="44"/>
  <c r="Q32" i="44"/>
  <c r="R125" i="44"/>
  <c r="R121" i="44"/>
  <c r="R117" i="44"/>
  <c r="R113" i="44"/>
  <c r="R109" i="44"/>
  <c r="R105" i="44"/>
  <c r="R101" i="44"/>
  <c r="R97" i="44"/>
  <c r="R93" i="44"/>
  <c r="R89" i="44"/>
  <c r="R85" i="44"/>
  <c r="R81" i="44"/>
  <c r="R77" i="44"/>
  <c r="R73" i="44"/>
  <c r="R69" i="44"/>
  <c r="R65" i="44"/>
  <c r="R61" i="44"/>
  <c r="R57" i="44"/>
  <c r="R53" i="44"/>
  <c r="R49" i="44"/>
  <c r="R45" i="44"/>
  <c r="R41" i="44"/>
  <c r="R37" i="44"/>
  <c r="R33" i="44"/>
  <c r="R29" i="44"/>
  <c r="Q125" i="44"/>
  <c r="Q121" i="44"/>
  <c r="Q117" i="44"/>
  <c r="Q113" i="44"/>
  <c r="Q109" i="44"/>
  <c r="Q105" i="44"/>
  <c r="Q101" i="44"/>
  <c r="Q97" i="44"/>
  <c r="Q93" i="44"/>
  <c r="Q89" i="44"/>
  <c r="Q85" i="44"/>
  <c r="Q81" i="44"/>
  <c r="Q77" i="44"/>
  <c r="Q73" i="44"/>
  <c r="Q69" i="44"/>
  <c r="Q65" i="44"/>
  <c r="Q61" i="44"/>
  <c r="Q57" i="44"/>
  <c r="Q53" i="44"/>
  <c r="Q49" i="44"/>
  <c r="Q45" i="44"/>
  <c r="Q41" i="44"/>
  <c r="Q37" i="44"/>
  <c r="Q33" i="44"/>
  <c r="Q29" i="44"/>
  <c r="R126" i="44"/>
  <c r="R122" i="44"/>
  <c r="R118" i="44"/>
  <c r="R114" i="44"/>
  <c r="R110" i="44"/>
  <c r="R106" i="44"/>
  <c r="R102" i="44"/>
  <c r="R98" i="44"/>
  <c r="R94" i="44"/>
  <c r="R90" i="44"/>
  <c r="R86" i="44"/>
  <c r="R82" i="44"/>
  <c r="R78" i="44"/>
  <c r="R74" i="44"/>
  <c r="R70" i="44"/>
  <c r="R66" i="44"/>
  <c r="R62" i="44"/>
  <c r="R58" i="44"/>
  <c r="R54" i="44"/>
  <c r="R50" i="44"/>
  <c r="R46" i="44"/>
  <c r="R42" i="44"/>
  <c r="R38" i="44"/>
  <c r="R34" i="44"/>
  <c r="R30" i="44"/>
  <c r="Q126" i="44"/>
  <c r="Q122" i="44"/>
  <c r="Q118" i="44"/>
  <c r="Q114" i="44"/>
  <c r="Q110" i="44"/>
  <c r="Q106" i="44"/>
  <c r="Q102" i="44"/>
  <c r="Q98" i="44"/>
  <c r="Q94" i="44"/>
  <c r="Q90" i="44"/>
  <c r="Q86" i="44"/>
  <c r="Q82" i="44"/>
  <c r="Q78" i="44"/>
  <c r="Q74" i="44"/>
  <c r="Q70" i="44"/>
  <c r="Q66" i="44"/>
  <c r="Q62" i="44"/>
  <c r="Q58" i="44"/>
  <c r="Q54" i="44"/>
  <c r="Q50" i="44"/>
  <c r="Q46" i="44"/>
  <c r="Q42" i="44"/>
  <c r="Q38" i="44"/>
  <c r="Q34" i="44"/>
  <c r="Q30" i="44"/>
  <c r="R127" i="44"/>
  <c r="R123" i="44"/>
  <c r="R119" i="44"/>
  <c r="R115" i="44"/>
  <c r="R111" i="44"/>
  <c r="R107" i="44"/>
  <c r="R103" i="44"/>
  <c r="R99" i="44"/>
  <c r="R95" i="44"/>
  <c r="R91" i="44"/>
  <c r="R87" i="44"/>
  <c r="R83" i="44"/>
  <c r="R79" i="44"/>
  <c r="R75" i="44"/>
  <c r="R71" i="44"/>
  <c r="R67" i="44"/>
  <c r="R63" i="44"/>
  <c r="R59" i="44"/>
  <c r="R55" i="44"/>
  <c r="R51" i="44"/>
  <c r="R47" i="44"/>
  <c r="R43" i="44"/>
  <c r="R39" i="44"/>
  <c r="R35" i="44"/>
  <c r="R31" i="44"/>
  <c r="Q127" i="44"/>
  <c r="Q123" i="44"/>
  <c r="Q119" i="44"/>
  <c r="Q115" i="44"/>
  <c r="Q111" i="44"/>
  <c r="Q107" i="44"/>
  <c r="Q103" i="44"/>
  <c r="Q99" i="44"/>
  <c r="Q95" i="44"/>
  <c r="Q91" i="44"/>
  <c r="Q87" i="44"/>
  <c r="Q83" i="44"/>
  <c r="Q79" i="44"/>
  <c r="Q75" i="44"/>
  <c r="Q71" i="44"/>
  <c r="Q67" i="44"/>
  <c r="Q63" i="44"/>
  <c r="Q59" i="44"/>
  <c r="Q55" i="44"/>
  <c r="Q51" i="44"/>
  <c r="Q47" i="44"/>
  <c r="Q43" i="44"/>
  <c r="Q39" i="44"/>
  <c r="Q35" i="44"/>
  <c r="Q31" i="44"/>
  <c r="X125" i="44"/>
  <c r="X121" i="44"/>
  <c r="X117" i="44"/>
  <c r="X113" i="44"/>
  <c r="X109" i="44"/>
  <c r="X105" i="44"/>
  <c r="X101" i="44"/>
  <c r="X97" i="44"/>
  <c r="X93" i="44"/>
  <c r="X89" i="44"/>
  <c r="X85" i="44"/>
  <c r="X81" i="44"/>
  <c r="X77" i="44"/>
  <c r="X73" i="44"/>
  <c r="X69" i="44"/>
  <c r="X65" i="44"/>
  <c r="X61" i="44"/>
  <c r="X57" i="44"/>
  <c r="X53" i="44"/>
  <c r="X49" i="44"/>
  <c r="X45" i="44"/>
  <c r="X41" i="44"/>
  <c r="X37" i="44"/>
  <c r="X33" i="44"/>
  <c r="X29" i="44"/>
  <c r="W125" i="44"/>
  <c r="W121" i="44"/>
  <c r="W117" i="44"/>
  <c r="W113" i="44"/>
  <c r="W109" i="44"/>
  <c r="W105" i="44"/>
  <c r="W101" i="44"/>
  <c r="W97" i="44"/>
  <c r="W93" i="44"/>
  <c r="W89" i="44"/>
  <c r="W85" i="44"/>
  <c r="W81" i="44"/>
  <c r="W77" i="44"/>
  <c r="W73" i="44"/>
  <c r="W69" i="44"/>
  <c r="W65" i="44"/>
  <c r="W61" i="44"/>
  <c r="W57" i="44"/>
  <c r="W53" i="44"/>
  <c r="W49" i="44"/>
  <c r="W45" i="44"/>
  <c r="W41" i="44"/>
  <c r="W37" i="44"/>
  <c r="W33" i="44"/>
  <c r="W29" i="44"/>
  <c r="X126" i="44"/>
  <c r="X122" i="44"/>
  <c r="X118" i="44"/>
  <c r="X114" i="44"/>
  <c r="X110" i="44"/>
  <c r="X106" i="44"/>
  <c r="X102" i="44"/>
  <c r="X98" i="44"/>
  <c r="X94" i="44"/>
  <c r="X90" i="44"/>
  <c r="X86" i="44"/>
  <c r="X82" i="44"/>
  <c r="X78" i="44"/>
  <c r="X74" i="44"/>
  <c r="X70" i="44"/>
  <c r="X66" i="44"/>
  <c r="X62" i="44"/>
  <c r="X58" i="44"/>
  <c r="X54" i="44"/>
  <c r="X50" i="44"/>
  <c r="X46" i="44"/>
  <c r="X42" i="44"/>
  <c r="X38" i="44"/>
  <c r="X34" i="44"/>
  <c r="X30" i="44"/>
  <c r="W126" i="44"/>
  <c r="W122" i="44"/>
  <c r="W118" i="44"/>
  <c r="W114" i="44"/>
  <c r="W110" i="44"/>
  <c r="W106" i="44"/>
  <c r="W102" i="44"/>
  <c r="W98" i="44"/>
  <c r="W94" i="44"/>
  <c r="W90" i="44"/>
  <c r="W86" i="44"/>
  <c r="W82" i="44"/>
  <c r="W78" i="44"/>
  <c r="W74" i="44"/>
  <c r="W70" i="44"/>
  <c r="W66" i="44"/>
  <c r="W62" i="44"/>
  <c r="W58" i="44"/>
  <c r="W54" i="44"/>
  <c r="W50" i="44"/>
  <c r="W46" i="44"/>
  <c r="W42" i="44"/>
  <c r="W38" i="44"/>
  <c r="W34" i="44"/>
  <c r="W30" i="44"/>
  <c r="W104" i="44"/>
  <c r="X127" i="44"/>
  <c r="X123" i="44"/>
  <c r="X119" i="44"/>
  <c r="X115" i="44"/>
  <c r="X111" i="44"/>
  <c r="X107" i="44"/>
  <c r="X103" i="44"/>
  <c r="X99" i="44"/>
  <c r="X95" i="44"/>
  <c r="X91" i="44"/>
  <c r="X87" i="44"/>
  <c r="X83" i="44"/>
  <c r="X79" i="44"/>
  <c r="X75" i="44"/>
  <c r="X71" i="44"/>
  <c r="X67" i="44"/>
  <c r="X63" i="44"/>
  <c r="X59" i="44"/>
  <c r="X55" i="44"/>
  <c r="X51" i="44"/>
  <c r="X47" i="44"/>
  <c r="X43" i="44"/>
  <c r="X39" i="44"/>
  <c r="X35" i="44"/>
  <c r="X31" i="44"/>
  <c r="W128" i="44"/>
  <c r="W120" i="44"/>
  <c r="W116" i="44"/>
  <c r="W112" i="44"/>
  <c r="W84" i="44"/>
  <c r="W56" i="44"/>
  <c r="W127" i="44"/>
  <c r="W123" i="44"/>
  <c r="W119" i="44"/>
  <c r="W115" i="44"/>
  <c r="W111" i="44"/>
  <c r="W107" i="44"/>
  <c r="W103" i="44"/>
  <c r="W99" i="44"/>
  <c r="W95" i="44"/>
  <c r="W91" i="44"/>
  <c r="W87" i="44"/>
  <c r="W83" i="44"/>
  <c r="W79" i="44"/>
  <c r="W75" i="44"/>
  <c r="W71" i="44"/>
  <c r="W67" i="44"/>
  <c r="W63" i="44"/>
  <c r="W59" i="44"/>
  <c r="W55" i="44"/>
  <c r="W51" i="44"/>
  <c r="W47" i="44"/>
  <c r="W43" i="44"/>
  <c r="W39" i="44"/>
  <c r="W35" i="44"/>
  <c r="W31" i="44"/>
  <c r="W124" i="44"/>
  <c r="W108" i="44"/>
  <c r="W68" i="44"/>
  <c r="W60" i="44"/>
  <c r="W52" i="44"/>
  <c r="W36" i="44"/>
  <c r="W88" i="44"/>
  <c r="W76" i="44"/>
  <c r="W96" i="44"/>
  <c r="W72" i="44"/>
  <c r="W44" i="44"/>
  <c r="X128" i="44"/>
  <c r="X124" i="44"/>
  <c r="X120" i="44"/>
  <c r="X116" i="44"/>
  <c r="X112" i="44"/>
  <c r="X108" i="44"/>
  <c r="X104" i="44"/>
  <c r="X100" i="44"/>
  <c r="X96" i="44"/>
  <c r="X92" i="44"/>
  <c r="X88" i="44"/>
  <c r="X84" i="44"/>
  <c r="X80" i="44"/>
  <c r="X76" i="44"/>
  <c r="X72" i="44"/>
  <c r="X68" i="44"/>
  <c r="X64" i="44"/>
  <c r="X60" i="44"/>
  <c r="X56" i="44"/>
  <c r="X52" i="44"/>
  <c r="X48" i="44"/>
  <c r="X44" i="44"/>
  <c r="X40" i="44"/>
  <c r="X36" i="44"/>
  <c r="X32" i="44"/>
  <c r="W100" i="44"/>
  <c r="W92" i="44"/>
  <c r="W80" i="44"/>
  <c r="W64" i="44"/>
  <c r="W48" i="44"/>
  <c r="W40" i="44"/>
  <c r="W32" i="44"/>
  <c r="F86" i="44"/>
  <c r="F38" i="44"/>
  <c r="F54" i="44"/>
  <c r="F66" i="44"/>
  <c r="F90" i="44"/>
  <c r="F126" i="44"/>
  <c r="K30" i="44"/>
  <c r="K34" i="44"/>
  <c r="K38" i="44"/>
  <c r="K42" i="44"/>
  <c r="K46" i="44"/>
  <c r="K50" i="44"/>
  <c r="K54" i="44"/>
  <c r="K58" i="44"/>
  <c r="K62" i="44"/>
  <c r="K66" i="44"/>
  <c r="K70" i="44"/>
  <c r="K74" i="44"/>
  <c r="K78" i="44"/>
  <c r="K82" i="44"/>
  <c r="K86" i="44"/>
  <c r="K90" i="44"/>
  <c r="K94" i="44"/>
  <c r="K98" i="44"/>
  <c r="K102" i="44"/>
  <c r="K106" i="44"/>
  <c r="K110" i="44"/>
  <c r="K114" i="44"/>
  <c r="K118" i="44"/>
  <c r="K122" i="44"/>
  <c r="K126" i="44"/>
  <c r="F30" i="44"/>
  <c r="F46" i="44"/>
  <c r="F50" i="44"/>
  <c r="F58" i="44"/>
  <c r="F82" i="44"/>
  <c r="F94" i="44"/>
  <c r="E29" i="44"/>
  <c r="L30" i="44"/>
  <c r="E33" i="44"/>
  <c r="L34" i="44"/>
  <c r="E37" i="44"/>
  <c r="L38" i="44"/>
  <c r="E41" i="44"/>
  <c r="L42" i="44"/>
  <c r="E45" i="44"/>
  <c r="L46" i="44"/>
  <c r="E49" i="44"/>
  <c r="L50" i="44"/>
  <c r="E53" i="44"/>
  <c r="L54" i="44"/>
  <c r="E57" i="44"/>
  <c r="L58" i="44"/>
  <c r="E61" i="44"/>
  <c r="L62" i="44"/>
  <c r="E65" i="44"/>
  <c r="L66" i="44"/>
  <c r="E69" i="44"/>
  <c r="L70" i="44"/>
  <c r="E73" i="44"/>
  <c r="L74" i="44"/>
  <c r="E77" i="44"/>
  <c r="L78" i="44"/>
  <c r="E81" i="44"/>
  <c r="L82" i="44"/>
  <c r="E85" i="44"/>
  <c r="L86" i="44"/>
  <c r="E89" i="44"/>
  <c r="L90" i="44"/>
  <c r="E93" i="44"/>
  <c r="L94" i="44"/>
  <c r="E97" i="44"/>
  <c r="L98" i="44"/>
  <c r="E101" i="44"/>
  <c r="L102" i="44"/>
  <c r="E105" i="44"/>
  <c r="L106" i="44"/>
  <c r="E109" i="44"/>
  <c r="L110" i="44"/>
  <c r="E113" i="44"/>
  <c r="L114" i="44"/>
  <c r="E117" i="44"/>
  <c r="L118" i="44"/>
  <c r="E121" i="44"/>
  <c r="L122" i="44"/>
  <c r="E125" i="44"/>
  <c r="L126" i="44"/>
  <c r="F78" i="44"/>
  <c r="F118" i="44"/>
  <c r="F29" i="44"/>
  <c r="F33" i="44"/>
  <c r="F37" i="44"/>
  <c r="F41" i="44"/>
  <c r="F45" i="44"/>
  <c r="F49" i="44"/>
  <c r="F53" i="44"/>
  <c r="F57" i="44"/>
  <c r="F61" i="44"/>
  <c r="F65" i="44"/>
  <c r="F69" i="44"/>
  <c r="F73" i="44"/>
  <c r="F77" i="44"/>
  <c r="F81" i="44"/>
  <c r="F85" i="44"/>
  <c r="F89" i="44"/>
  <c r="F93" i="44"/>
  <c r="F97" i="44"/>
  <c r="F101" i="44"/>
  <c r="F105" i="44"/>
  <c r="F109" i="44"/>
  <c r="F113" i="44"/>
  <c r="F117" i="44"/>
  <c r="F121" i="44"/>
  <c r="F125" i="44"/>
  <c r="F42" i="44"/>
  <c r="F74" i="44"/>
  <c r="F102" i="44"/>
  <c r="F106" i="44"/>
  <c r="F34" i="44"/>
  <c r="F62" i="44"/>
  <c r="F70" i="44"/>
  <c r="F98" i="44"/>
  <c r="F110" i="44"/>
  <c r="F114" i="44"/>
  <c r="F122" i="44"/>
  <c r="K29" i="44"/>
  <c r="K33" i="44"/>
  <c r="K37" i="44"/>
  <c r="K41" i="44"/>
  <c r="K45" i="44"/>
  <c r="K49" i="44"/>
  <c r="K53" i="44"/>
  <c r="K57" i="44"/>
  <c r="K61" i="44"/>
  <c r="K65" i="44"/>
  <c r="K69" i="44"/>
  <c r="K73" i="44"/>
  <c r="K77" i="44"/>
  <c r="K81" i="44"/>
  <c r="K85" i="44"/>
  <c r="K89" i="44"/>
  <c r="K93" i="44"/>
  <c r="K97" i="44"/>
  <c r="K101" i="44"/>
  <c r="K105" i="44"/>
  <c r="K109" i="44"/>
  <c r="K113" i="44"/>
  <c r="K117" i="44"/>
  <c r="K121" i="44"/>
  <c r="K125" i="44"/>
  <c r="L69" i="44"/>
  <c r="E72" i="44"/>
  <c r="L73" i="44"/>
  <c r="E76" i="44"/>
  <c r="L77" i="44"/>
  <c r="E80" i="44"/>
  <c r="L81" i="44"/>
  <c r="E84" i="44"/>
  <c r="L85" i="44"/>
  <c r="E88" i="44"/>
  <c r="L89" i="44"/>
  <c r="E92" i="44"/>
  <c r="L93" i="44"/>
  <c r="E96" i="44"/>
  <c r="L97" i="44"/>
  <c r="E100" i="44"/>
  <c r="L101" i="44"/>
  <c r="E104" i="44"/>
  <c r="L105" i="44"/>
  <c r="E108" i="44"/>
  <c r="L109" i="44"/>
  <c r="E112" i="44"/>
  <c r="L113" i="44"/>
  <c r="E116" i="44"/>
  <c r="L117" i="44"/>
  <c r="E120" i="44"/>
  <c r="L121" i="44"/>
  <c r="E124" i="44"/>
  <c r="L125" i="44"/>
  <c r="E128" i="44"/>
  <c r="F32" i="44"/>
  <c r="F36" i="44"/>
  <c r="F40" i="44"/>
  <c r="F44" i="44"/>
  <c r="F48" i="44"/>
  <c r="F52" i="44"/>
  <c r="F56" i="44"/>
  <c r="F60" i="44"/>
  <c r="F64" i="44"/>
  <c r="F68" i="44"/>
  <c r="F72" i="44"/>
  <c r="F76" i="44"/>
  <c r="F80" i="44"/>
  <c r="F84" i="44"/>
  <c r="F88" i="44"/>
  <c r="F92" i="44"/>
  <c r="F96" i="44"/>
  <c r="F100" i="44"/>
  <c r="F104" i="44"/>
  <c r="F108" i="44"/>
  <c r="F112" i="44"/>
  <c r="F116" i="44"/>
  <c r="F120" i="44"/>
  <c r="F124" i="44"/>
  <c r="F128" i="44"/>
  <c r="K32" i="44"/>
  <c r="K36" i="44"/>
  <c r="K40" i="44"/>
  <c r="K44" i="44"/>
  <c r="K48" i="44"/>
  <c r="K52" i="44"/>
  <c r="K56" i="44"/>
  <c r="K60" i="44"/>
  <c r="K64" i="44"/>
  <c r="K68" i="44"/>
  <c r="K72" i="44"/>
  <c r="K76" i="44"/>
  <c r="K80" i="44"/>
  <c r="K84" i="44"/>
  <c r="K88" i="44"/>
  <c r="K92" i="44"/>
  <c r="K96" i="44"/>
  <c r="K100" i="44"/>
  <c r="K104" i="44"/>
  <c r="K108" i="44"/>
  <c r="K112" i="44"/>
  <c r="K116" i="44"/>
  <c r="K120" i="44"/>
  <c r="K124" i="44"/>
  <c r="K128" i="44"/>
  <c r="E31" i="44"/>
  <c r="L32" i="44"/>
  <c r="E35" i="44"/>
  <c r="L36" i="44"/>
  <c r="E39" i="44"/>
  <c r="L40" i="44"/>
  <c r="E43" i="44"/>
  <c r="L44" i="44"/>
  <c r="E47" i="44"/>
  <c r="L48" i="44"/>
  <c r="E51" i="44"/>
  <c r="L52" i="44"/>
  <c r="E55" i="44"/>
  <c r="L56" i="44"/>
  <c r="E59" i="44"/>
  <c r="L60" i="44"/>
  <c r="E63" i="44"/>
  <c r="L64" i="44"/>
  <c r="E67" i="44"/>
  <c r="L68" i="44"/>
  <c r="E71" i="44"/>
  <c r="L72" i="44"/>
  <c r="E75" i="44"/>
  <c r="L76" i="44"/>
  <c r="E79" i="44"/>
  <c r="L80" i="44"/>
  <c r="E83" i="44"/>
  <c r="L84" i="44"/>
  <c r="E87" i="44"/>
  <c r="L88" i="44"/>
  <c r="E91" i="44"/>
  <c r="L92" i="44"/>
  <c r="E95" i="44"/>
  <c r="L96" i="44"/>
  <c r="E99" i="44"/>
  <c r="L100" i="44"/>
  <c r="E103" i="44"/>
  <c r="L104" i="44"/>
  <c r="E107" i="44"/>
  <c r="L108" i="44"/>
  <c r="E111" i="44"/>
  <c r="L112" i="44"/>
  <c r="E115" i="44"/>
  <c r="L116" i="44"/>
  <c r="E119" i="44"/>
  <c r="L120" i="44"/>
  <c r="E123" i="44"/>
  <c r="L124" i="44"/>
  <c r="E127" i="44"/>
  <c r="L128" i="44"/>
  <c r="F31" i="44"/>
  <c r="F35" i="44"/>
  <c r="F39" i="44"/>
  <c r="F43" i="44"/>
  <c r="F47" i="44"/>
  <c r="F51" i="44"/>
  <c r="F55" i="44"/>
  <c r="F59" i="44"/>
  <c r="F63" i="44"/>
  <c r="F67" i="44"/>
  <c r="F71" i="44"/>
  <c r="F75" i="44"/>
  <c r="F79" i="44"/>
  <c r="F83" i="44"/>
  <c r="F87" i="44"/>
  <c r="F91" i="44"/>
  <c r="F95" i="44"/>
  <c r="F99" i="44"/>
  <c r="F103" i="44"/>
  <c r="F107" i="44"/>
  <c r="F111" i="44"/>
  <c r="F115" i="44"/>
  <c r="F119" i="44"/>
  <c r="F123" i="44"/>
  <c r="F127" i="44"/>
  <c r="K31" i="44"/>
  <c r="K35" i="44"/>
  <c r="K43" i="44"/>
  <c r="K47" i="44"/>
  <c r="K51" i="44"/>
  <c r="K55" i="44"/>
  <c r="K59" i="44"/>
  <c r="K63" i="44"/>
  <c r="K67" i="44"/>
  <c r="K71" i="44"/>
  <c r="K75" i="44"/>
  <c r="K79" i="44"/>
  <c r="K83" i="44"/>
  <c r="K87" i="44"/>
  <c r="K91" i="44"/>
  <c r="K95" i="44"/>
  <c r="K99" i="44"/>
  <c r="K103" i="44"/>
  <c r="K107" i="44"/>
  <c r="K111" i="44"/>
  <c r="K115" i="44"/>
  <c r="K119" i="44"/>
  <c r="K123" i="44"/>
  <c r="K127" i="44"/>
  <c r="K39" i="44"/>
  <c r="E30" i="44"/>
  <c r="L31" i="44"/>
  <c r="E34" i="44"/>
  <c r="L35" i="44"/>
  <c r="E38" i="44"/>
  <c r="L39" i="44"/>
  <c r="E42" i="44"/>
  <c r="L43" i="44"/>
  <c r="E46" i="44"/>
  <c r="L47" i="44"/>
  <c r="E50" i="44"/>
  <c r="L51" i="44"/>
  <c r="E54" i="44"/>
  <c r="L55" i="44"/>
  <c r="E58" i="44"/>
  <c r="L59" i="44"/>
  <c r="E62" i="44"/>
  <c r="L63" i="44"/>
  <c r="E66" i="44"/>
  <c r="L67" i="44"/>
  <c r="E70" i="44"/>
  <c r="L71" i="44"/>
  <c r="E74" i="44"/>
  <c r="L75" i="44"/>
  <c r="E78" i="44"/>
  <c r="L79" i="44"/>
  <c r="E82" i="44"/>
  <c r="L83" i="44"/>
  <c r="E86" i="44"/>
  <c r="L87" i="44"/>
  <c r="E90" i="44"/>
  <c r="L91" i="44"/>
  <c r="E94" i="44"/>
  <c r="L95" i="44"/>
  <c r="E98" i="44"/>
  <c r="L99" i="44"/>
  <c r="E102" i="44"/>
  <c r="L103" i="44"/>
  <c r="E106" i="44"/>
  <c r="L107" i="44"/>
  <c r="E110" i="44"/>
  <c r="L111" i="44"/>
  <c r="E114" i="44"/>
  <c r="L115" i="44"/>
  <c r="E118" i="44"/>
  <c r="L119" i="44"/>
  <c r="E122" i="44"/>
  <c r="L123" i="44"/>
  <c r="F77" i="11" l="1"/>
  <c r="F76" i="11"/>
  <c r="A79" i="11" a="1"/>
  <c r="A79" i="11" s="1"/>
  <c r="D78" i="11"/>
  <c r="E78" i="11"/>
  <c r="F78" i="11"/>
  <c r="E79" i="11" l="1"/>
  <c r="F79" i="11"/>
  <c r="D79" i="11"/>
  <c r="A80" i="11" a="1"/>
  <c r="A80" i="11" s="1"/>
  <c r="D7" i="37"/>
  <c r="A3" i="37"/>
  <c r="E15" i="31"/>
  <c r="D7" i="31"/>
  <c r="A3" i="31"/>
  <c r="H159" i="30"/>
  <c r="E159" i="30"/>
  <c r="H158" i="30"/>
  <c r="E158" i="30"/>
  <c r="H157" i="30"/>
  <c r="E157" i="30"/>
  <c r="H156" i="30"/>
  <c r="E156" i="30"/>
  <c r="H155" i="30"/>
  <c r="E155" i="30"/>
  <c r="H154" i="30"/>
  <c r="E154" i="30"/>
  <c r="H153" i="30"/>
  <c r="E153" i="30"/>
  <c r="H152" i="30"/>
  <c r="E152" i="30"/>
  <c r="H151" i="30"/>
  <c r="E151" i="30"/>
  <c r="H150" i="30"/>
  <c r="E150" i="30"/>
  <c r="H149" i="30"/>
  <c r="E149" i="30"/>
  <c r="H148" i="30"/>
  <c r="E148" i="30"/>
  <c r="H147" i="30"/>
  <c r="E147" i="30"/>
  <c r="H146" i="30"/>
  <c r="E146" i="30"/>
  <c r="H145" i="30"/>
  <c r="E145" i="30"/>
  <c r="H144" i="30"/>
  <c r="E144" i="30"/>
  <c r="H143" i="30"/>
  <c r="E143" i="30"/>
  <c r="H142" i="30"/>
  <c r="E142" i="30"/>
  <c r="H141" i="30"/>
  <c r="E141" i="30"/>
  <c r="H140" i="30"/>
  <c r="E140" i="30"/>
  <c r="H139" i="30"/>
  <c r="E139" i="30"/>
  <c r="H138" i="30"/>
  <c r="E138" i="30"/>
  <c r="H137" i="30"/>
  <c r="E137" i="30"/>
  <c r="H136" i="30"/>
  <c r="E136" i="30"/>
  <c r="H135" i="30"/>
  <c r="E135" i="30"/>
  <c r="H134" i="30"/>
  <c r="E134" i="30"/>
  <c r="H133" i="30"/>
  <c r="E133" i="30"/>
  <c r="H132" i="30"/>
  <c r="E132" i="30"/>
  <c r="H131" i="30"/>
  <c r="E131" i="30"/>
  <c r="H130" i="30"/>
  <c r="E130" i="30"/>
  <c r="H129" i="30"/>
  <c r="E129" i="30"/>
  <c r="H128" i="30"/>
  <c r="E128" i="30"/>
  <c r="H127" i="30"/>
  <c r="E127" i="30"/>
  <c r="H126" i="30"/>
  <c r="E126" i="30"/>
  <c r="H125" i="30"/>
  <c r="E125" i="30"/>
  <c r="H124" i="30"/>
  <c r="E124" i="30"/>
  <c r="H123" i="30"/>
  <c r="E123" i="30"/>
  <c r="H122" i="30"/>
  <c r="E122" i="30"/>
  <c r="H121" i="30"/>
  <c r="E121" i="30"/>
  <c r="H120" i="30"/>
  <c r="E120" i="30"/>
  <c r="H119" i="30"/>
  <c r="E119" i="30"/>
  <c r="H118" i="30"/>
  <c r="E118" i="30"/>
  <c r="H117" i="30"/>
  <c r="E117" i="30"/>
  <c r="H116" i="30"/>
  <c r="E116" i="30"/>
  <c r="H115" i="30"/>
  <c r="E115" i="30"/>
  <c r="H114" i="30"/>
  <c r="E114" i="30"/>
  <c r="H113" i="30"/>
  <c r="E113" i="30"/>
  <c r="H112" i="30"/>
  <c r="E112" i="30"/>
  <c r="H111" i="30"/>
  <c r="E111" i="30"/>
  <c r="H110" i="30"/>
  <c r="E110" i="30"/>
  <c r="H109" i="30"/>
  <c r="E109" i="30"/>
  <c r="H108" i="30"/>
  <c r="E108" i="30"/>
  <c r="H107" i="30"/>
  <c r="E107" i="30"/>
  <c r="H106" i="30"/>
  <c r="E106" i="30"/>
  <c r="H105" i="30"/>
  <c r="E105" i="30"/>
  <c r="H104" i="30"/>
  <c r="E104" i="30"/>
  <c r="H103" i="30"/>
  <c r="E103" i="30"/>
  <c r="H102" i="30"/>
  <c r="E102" i="30"/>
  <c r="H101" i="30"/>
  <c r="E101" i="30"/>
  <c r="H100" i="30"/>
  <c r="E100" i="30"/>
  <c r="H99" i="30"/>
  <c r="E99" i="30"/>
  <c r="H98" i="30"/>
  <c r="E98" i="30"/>
  <c r="H97" i="30"/>
  <c r="E97" i="30"/>
  <c r="H96" i="30"/>
  <c r="E96" i="30"/>
  <c r="H95" i="30"/>
  <c r="E95" i="30"/>
  <c r="H94" i="30"/>
  <c r="E94" i="30"/>
  <c r="H93" i="30"/>
  <c r="E93" i="30"/>
  <c r="H92" i="30"/>
  <c r="E92" i="30"/>
  <c r="H91" i="30"/>
  <c r="E91" i="30"/>
  <c r="H90" i="30"/>
  <c r="E90" i="30"/>
  <c r="H89" i="30"/>
  <c r="E89" i="30"/>
  <c r="H88" i="30"/>
  <c r="E88" i="30"/>
  <c r="H87" i="30"/>
  <c r="E87" i="30"/>
  <c r="H86" i="30"/>
  <c r="E86" i="30"/>
  <c r="H85" i="30"/>
  <c r="E85" i="30"/>
  <c r="H84" i="30"/>
  <c r="E84" i="30"/>
  <c r="H83" i="30"/>
  <c r="E83" i="30"/>
  <c r="H82" i="30"/>
  <c r="E82" i="30"/>
  <c r="H81" i="30"/>
  <c r="E81" i="30"/>
  <c r="H80" i="30"/>
  <c r="E80" i="30"/>
  <c r="H79" i="30"/>
  <c r="E79" i="30"/>
  <c r="H78" i="30"/>
  <c r="E78" i="30"/>
  <c r="H77" i="30"/>
  <c r="E77" i="30"/>
  <c r="H76" i="30"/>
  <c r="E76" i="30"/>
  <c r="H75" i="30"/>
  <c r="E75" i="30"/>
  <c r="H74" i="30"/>
  <c r="E74" i="30"/>
  <c r="H73" i="30"/>
  <c r="E73" i="30"/>
  <c r="H72" i="30"/>
  <c r="E72" i="30"/>
  <c r="H71" i="30"/>
  <c r="E71" i="30"/>
  <c r="H70" i="30"/>
  <c r="E70" i="30"/>
  <c r="H69" i="30"/>
  <c r="E69" i="30"/>
  <c r="H68" i="30"/>
  <c r="E68" i="30"/>
  <c r="H67" i="30"/>
  <c r="E67" i="30"/>
  <c r="H66" i="30"/>
  <c r="E66" i="30"/>
  <c r="H65" i="30"/>
  <c r="E65" i="30"/>
  <c r="H64" i="30"/>
  <c r="E64" i="30"/>
  <c r="H63" i="30"/>
  <c r="E63" i="30"/>
  <c r="H62" i="30"/>
  <c r="E62" i="30"/>
  <c r="H61" i="30"/>
  <c r="E61" i="30"/>
  <c r="H60" i="30"/>
  <c r="E60" i="30"/>
  <c r="H59" i="30"/>
  <c r="E59" i="30"/>
  <c r="H58" i="30"/>
  <c r="E58" i="30"/>
  <c r="H57" i="30"/>
  <c r="E57" i="30"/>
  <c r="H56" i="30"/>
  <c r="E56" i="30"/>
  <c r="H55" i="30"/>
  <c r="E55" i="30"/>
  <c r="H54" i="30"/>
  <c r="E54" i="30"/>
  <c r="H53" i="30"/>
  <c r="E53" i="30"/>
  <c r="H52" i="30"/>
  <c r="E52" i="30"/>
  <c r="H51" i="30"/>
  <c r="E51" i="30"/>
  <c r="H50" i="30"/>
  <c r="E50" i="30"/>
  <c r="H49" i="30"/>
  <c r="E49" i="30"/>
  <c r="H48" i="30"/>
  <c r="E48" i="30"/>
  <c r="H47" i="30"/>
  <c r="E47" i="30"/>
  <c r="H46" i="30"/>
  <c r="E46" i="30"/>
  <c r="H45" i="30"/>
  <c r="E45" i="30"/>
  <c r="H44" i="30"/>
  <c r="E44" i="30"/>
  <c r="H43" i="30"/>
  <c r="E43" i="30"/>
  <c r="H42" i="30"/>
  <c r="E42" i="30"/>
  <c r="H41" i="30"/>
  <c r="E41" i="30"/>
  <c r="H40" i="30"/>
  <c r="E40" i="30"/>
  <c r="H39" i="30"/>
  <c r="E39" i="30"/>
  <c r="H38" i="30"/>
  <c r="E38" i="30"/>
  <c r="H37" i="30"/>
  <c r="E37" i="30"/>
  <c r="H36" i="30"/>
  <c r="E36" i="30"/>
  <c r="H35" i="30"/>
  <c r="E35" i="30"/>
  <c r="H34" i="30"/>
  <c r="E34" i="30"/>
  <c r="H33" i="30"/>
  <c r="E33" i="30"/>
  <c r="H32" i="30"/>
  <c r="E32" i="30"/>
  <c r="H31" i="30"/>
  <c r="E31" i="30"/>
  <c r="H30" i="30"/>
  <c r="E30" i="30"/>
  <c r="H29" i="30"/>
  <c r="E29" i="30"/>
  <c r="H28" i="30"/>
  <c r="E28" i="30"/>
  <c r="H27" i="30"/>
  <c r="E27" i="30"/>
  <c r="H26" i="30"/>
  <c r="E26" i="30"/>
  <c r="H25" i="30"/>
  <c r="E25" i="30"/>
  <c r="H24" i="30"/>
  <c r="E24" i="30"/>
  <c r="H23" i="30"/>
  <c r="E23" i="30"/>
  <c r="H22" i="30"/>
  <c r="E22" i="30"/>
  <c r="H21" i="30"/>
  <c r="E21" i="30"/>
  <c r="H20" i="30"/>
  <c r="E20" i="30"/>
  <c r="H19" i="30"/>
  <c r="E19" i="30"/>
  <c r="H18" i="30"/>
  <c r="E18" i="30"/>
  <c r="E160" i="30" s="1"/>
  <c r="C19" i="14" s="1"/>
  <c r="H17" i="30"/>
  <c r="H160" i="30" s="1"/>
  <c r="F19" i="14" s="1"/>
  <c r="E17" i="30"/>
  <c r="G7" i="30"/>
  <c r="A3" i="30"/>
  <c r="F164" i="29"/>
  <c r="D164" i="29"/>
  <c r="F7" i="29"/>
  <c r="A3" i="29"/>
  <c r="H56" i="28"/>
  <c r="H55" i="28"/>
  <c r="H54" i="28"/>
  <c r="H53" i="28"/>
  <c r="H52" i="28"/>
  <c r="H51" i="28"/>
  <c r="H50" i="28"/>
  <c r="H49" i="28"/>
  <c r="H48" i="28"/>
  <c r="H47" i="28"/>
  <c r="H46" i="28"/>
  <c r="H45" i="28"/>
  <c r="H44" i="28"/>
  <c r="H43" i="28"/>
  <c r="H42" i="28"/>
  <c r="H41" i="28"/>
  <c r="H40" i="28"/>
  <c r="H39" i="28"/>
  <c r="H38" i="28"/>
  <c r="H37" i="28"/>
  <c r="H36" i="28"/>
  <c r="H35" i="28"/>
  <c r="H57" i="28" s="1"/>
  <c r="D30" i="9" s="1"/>
  <c r="E17" i="31" s="1"/>
  <c r="H32" i="28"/>
  <c r="H31" i="28"/>
  <c r="H30" i="28"/>
  <c r="H29" i="28"/>
  <c r="H28" i="28"/>
  <c r="H27" i="28"/>
  <c r="H26" i="28"/>
  <c r="H25" i="28"/>
  <c r="H24" i="28"/>
  <c r="H23" i="28"/>
  <c r="H22" i="28"/>
  <c r="H21" i="28"/>
  <c r="H20" i="28"/>
  <c r="H19" i="28"/>
  <c r="H18" i="28"/>
  <c r="H33" i="28" s="1"/>
  <c r="G7" i="28"/>
  <c r="A3" i="28"/>
  <c r="B30" i="27"/>
  <c r="B29" i="27"/>
  <c r="B28" i="27"/>
  <c r="B33" i="27" s="1"/>
  <c r="D33" i="8" s="1"/>
  <c r="B19" i="27"/>
  <c r="B7" i="27"/>
  <c r="A3" i="27"/>
  <c r="C23" i="26"/>
  <c r="B23" i="26"/>
  <c r="E22" i="26"/>
  <c r="E21" i="26"/>
  <c r="E20" i="26"/>
  <c r="E19" i="26"/>
  <c r="E18" i="26"/>
  <c r="E17" i="26"/>
  <c r="E16" i="26"/>
  <c r="E24" i="26" s="1"/>
  <c r="D32" i="8" s="1"/>
  <c r="E7" i="26"/>
  <c r="A3" i="26"/>
  <c r="D24" i="25"/>
  <c r="B23" i="25"/>
  <c r="D22" i="25"/>
  <c r="D21" i="25"/>
  <c r="D20" i="25"/>
  <c r="D19" i="25"/>
  <c r="D18" i="25"/>
  <c r="D17" i="25"/>
  <c r="D16" i="25"/>
  <c r="D7" i="25"/>
  <c r="A3" i="25"/>
  <c r="F19" i="24"/>
  <c r="D18" i="24"/>
  <c r="D7" i="24"/>
  <c r="A3" i="24"/>
  <c r="D7" i="23"/>
  <c r="A3" i="23"/>
  <c r="D20" i="22"/>
  <c r="B19" i="22"/>
  <c r="D18" i="22"/>
  <c r="D17" i="22"/>
  <c r="D16" i="22"/>
  <c r="D7" i="22"/>
  <c r="A3" i="22"/>
  <c r="M56" i="20"/>
  <c r="M55"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E52" i="19"/>
  <c r="B52" i="19"/>
  <c r="G51" i="19"/>
  <c r="F51" i="19"/>
  <c r="D51" i="19"/>
  <c r="H51" i="19" s="1"/>
  <c r="G50" i="19"/>
  <c r="F50" i="19"/>
  <c r="D50" i="19"/>
  <c r="H50" i="19" s="1"/>
  <c r="G49" i="19"/>
  <c r="H49" i="19" s="1"/>
  <c r="F49" i="19"/>
  <c r="D49" i="19"/>
  <c r="G48" i="19"/>
  <c r="F48" i="19"/>
  <c r="D48" i="19"/>
  <c r="H48" i="19" s="1"/>
  <c r="G47" i="19"/>
  <c r="F47" i="19"/>
  <c r="D47" i="19"/>
  <c r="H47" i="19" s="1"/>
  <c r="G45" i="19"/>
  <c r="F45" i="19"/>
  <c r="D45" i="19"/>
  <c r="H45" i="19" s="1"/>
  <c r="G44" i="19"/>
  <c r="H44" i="19" s="1"/>
  <c r="F44" i="19"/>
  <c r="D44" i="19"/>
  <c r="G43" i="19"/>
  <c r="F43" i="19"/>
  <c r="D43" i="19"/>
  <c r="H43" i="19" s="1"/>
  <c r="G41" i="19"/>
  <c r="F41" i="19"/>
  <c r="D41" i="19"/>
  <c r="H41" i="19" s="1"/>
  <c r="G40" i="19"/>
  <c r="F40" i="19"/>
  <c r="D40" i="19"/>
  <c r="H40" i="19" s="1"/>
  <c r="H39" i="19"/>
  <c r="G39" i="19"/>
  <c r="G52" i="19" s="1"/>
  <c r="F39" i="19"/>
  <c r="D39" i="19"/>
  <c r="D52" i="19" s="1"/>
  <c r="E29" i="19"/>
  <c r="E30" i="19" s="1"/>
  <c r="B29" i="19"/>
  <c r="B30" i="19" s="1"/>
  <c r="F28" i="19"/>
  <c r="G28" i="19" s="1"/>
  <c r="D28" i="19"/>
  <c r="H27" i="19"/>
  <c r="G27" i="19"/>
  <c r="F27" i="19"/>
  <c r="D27" i="19"/>
  <c r="D29" i="19" s="1"/>
  <c r="F26" i="19"/>
  <c r="E26" i="19"/>
  <c r="B26" i="19"/>
  <c r="G25" i="19"/>
  <c r="F25" i="19"/>
  <c r="D25" i="19"/>
  <c r="H25" i="19" s="1"/>
  <c r="G24" i="19"/>
  <c r="G26" i="19" s="1"/>
  <c r="F24" i="19"/>
  <c r="D24" i="19"/>
  <c r="G23" i="19"/>
  <c r="F23" i="19"/>
  <c r="D23" i="19"/>
  <c r="H23" i="19" s="1"/>
  <c r="E21" i="19"/>
  <c r="B21" i="19"/>
  <c r="F20" i="19"/>
  <c r="G20" i="19" s="1"/>
  <c r="D20" i="19"/>
  <c r="H20" i="19" s="1"/>
  <c r="H19" i="19"/>
  <c r="G19" i="19"/>
  <c r="F19" i="19"/>
  <c r="D19" i="19"/>
  <c r="F18" i="19"/>
  <c r="G18" i="19" s="1"/>
  <c r="D18" i="19"/>
  <c r="H7" i="19"/>
  <c r="A3" i="19"/>
  <c r="BI64" i="18"/>
  <c r="BG64" i="18"/>
  <c r="BA63" i="18"/>
  <c r="AZ63" i="18"/>
  <c r="AW63" i="18"/>
  <c r="BI63" i="18" s="1"/>
  <c r="AE63" i="18"/>
  <c r="BG63" i="18" s="1"/>
  <c r="BG62" i="18"/>
  <c r="BA62" i="18"/>
  <c r="AZ62" i="18"/>
  <c r="AW62" i="18"/>
  <c r="BI62" i="18" s="1"/>
  <c r="BI61" i="18"/>
  <c r="BG61" i="18"/>
  <c r="BA61" i="18"/>
  <c r="AZ61" i="18"/>
  <c r="AW61" i="18"/>
  <c r="BA60" i="18"/>
  <c r="AZ60" i="18"/>
  <c r="AW60" i="18"/>
  <c r="BI60" i="18" s="1"/>
  <c r="AE60" i="18"/>
  <c r="BG60" i="18" s="1"/>
  <c r="BA59" i="18"/>
  <c r="AZ59" i="18"/>
  <c r="AW59" i="18"/>
  <c r="BI59" i="18" s="1"/>
  <c r="AE59" i="18"/>
  <c r="BG59" i="18" s="1"/>
  <c r="BI58" i="18"/>
  <c r="BG58" i="18"/>
  <c r="BA58" i="18"/>
  <c r="AZ58" i="18"/>
  <c r="AW58" i="18"/>
  <c r="AE58" i="18"/>
  <c r="BA57" i="18"/>
  <c r="AZ57" i="18"/>
  <c r="AW57" i="18"/>
  <c r="BI57" i="18" s="1"/>
  <c r="AE57" i="18"/>
  <c r="BG57" i="18" s="1"/>
  <c r="BI56" i="18"/>
  <c r="BG56" i="18"/>
  <c r="BA56" i="18"/>
  <c r="AZ56" i="18"/>
  <c r="AW56" i="18"/>
  <c r="AE56" i="18"/>
  <c r="AQ53" i="18"/>
  <c r="AQ65" i="18" s="1"/>
  <c r="AP53" i="18"/>
  <c r="AP65" i="18" s="1"/>
  <c r="AO53" i="18"/>
  <c r="AO65" i="18" s="1"/>
  <c r="Z53" i="18"/>
  <c r="Z65" i="18" s="1"/>
  <c r="Y53" i="18"/>
  <c r="Y65" i="18" s="1"/>
  <c r="H55" i="19" s="1"/>
  <c r="X53" i="18"/>
  <c r="X65" i="18" s="1"/>
  <c r="BD52" i="18"/>
  <c r="AZ52" i="18"/>
  <c r="AV52" i="18"/>
  <c r="AU52" i="18"/>
  <c r="AT52" i="18"/>
  <c r="AS52" i="18"/>
  <c r="AR52" i="18"/>
  <c r="AQ52" i="18"/>
  <c r="AP52" i="18"/>
  <c r="AX52" i="18" s="1"/>
  <c r="AO52" i="18"/>
  <c r="AN52" i="18"/>
  <c r="AN53" i="18" s="1"/>
  <c r="AN65" i="18" s="1"/>
  <c r="AM52" i="18"/>
  <c r="AM53" i="18" s="1"/>
  <c r="AM65" i="18" s="1"/>
  <c r="AL52" i="18"/>
  <c r="AL53" i="18" s="1"/>
  <c r="AL65" i="18" s="1"/>
  <c r="AK52" i="18"/>
  <c r="AK53" i="18" s="1"/>
  <c r="AK65" i="18" s="1"/>
  <c r="AJ52" i="18"/>
  <c r="AJ53" i="18" s="1"/>
  <c r="AJ65" i="18" s="1"/>
  <c r="AI52" i="18"/>
  <c r="AI53" i="18" s="1"/>
  <c r="AI65" i="18" s="1"/>
  <c r="AH52" i="18"/>
  <c r="BH52" i="18" s="1"/>
  <c r="AD52" i="18"/>
  <c r="AC52" i="18"/>
  <c r="AB52" i="18"/>
  <c r="AA52" i="18"/>
  <c r="Z52" i="18"/>
  <c r="Y52" i="18"/>
  <c r="X52" i="18"/>
  <c r="W52" i="18"/>
  <c r="AF52" i="18" s="1"/>
  <c r="V52" i="18"/>
  <c r="V53" i="18" s="1"/>
  <c r="V65" i="18" s="1"/>
  <c r="U52" i="18"/>
  <c r="U53" i="18" s="1"/>
  <c r="U65" i="18" s="1"/>
  <c r="T52" i="18"/>
  <c r="T53" i="18" s="1"/>
  <c r="T65" i="18" s="1"/>
  <c r="S52" i="18"/>
  <c r="S53" i="18" s="1"/>
  <c r="S65" i="18" s="1"/>
  <c r="R52" i="18"/>
  <c r="R53" i="18" s="1"/>
  <c r="R65" i="18" s="1"/>
  <c r="Q52" i="18"/>
  <c r="Q53" i="18" s="1"/>
  <c r="Q65" i="18" s="1"/>
  <c r="P52" i="18"/>
  <c r="I52" i="18"/>
  <c r="H52" i="18"/>
  <c r="E52" i="18"/>
  <c r="D52" i="18"/>
  <c r="C52" i="18"/>
  <c r="B52" i="18"/>
  <c r="BI51" i="18"/>
  <c r="BH51" i="18"/>
  <c r="BG51" i="18"/>
  <c r="BF51" i="18"/>
  <c r="BA51" i="18"/>
  <c r="BC51" i="18" s="1"/>
  <c r="AZ51" i="18"/>
  <c r="AX51" i="18"/>
  <c r="AW51" i="18"/>
  <c r="AF51" i="18"/>
  <c r="AE51" i="18"/>
  <c r="K51" i="18"/>
  <c r="L51" i="18" s="1"/>
  <c r="J51" i="18"/>
  <c r="G51" i="18"/>
  <c r="AG51" i="18" s="1"/>
  <c r="D51" i="18"/>
  <c r="BH50" i="18"/>
  <c r="BF50" i="18"/>
  <c r="BA50" i="18"/>
  <c r="AZ50" i="18"/>
  <c r="BC50" i="18" s="1"/>
  <c r="AX50" i="18"/>
  <c r="AW50" i="18"/>
  <c r="BI50" i="18" s="1"/>
  <c r="AF50" i="18"/>
  <c r="AE50" i="18"/>
  <c r="BG50" i="18" s="1"/>
  <c r="K50" i="18"/>
  <c r="J50" i="18"/>
  <c r="L50" i="18" s="1"/>
  <c r="AY50" i="18" s="1"/>
  <c r="D50" i="18"/>
  <c r="G50" i="18" s="1"/>
  <c r="BH49" i="18"/>
  <c r="BF49" i="18"/>
  <c r="BA49" i="18"/>
  <c r="BC49" i="18" s="1"/>
  <c r="AZ49" i="18"/>
  <c r="AX49" i="18"/>
  <c r="AW49" i="18"/>
  <c r="AW52" i="18" s="1"/>
  <c r="AF49" i="18"/>
  <c r="AE49" i="18"/>
  <c r="AE52" i="18" s="1"/>
  <c r="K49" i="18"/>
  <c r="J49" i="18"/>
  <c r="J52" i="18" s="1"/>
  <c r="G49" i="18"/>
  <c r="AG49" i="18" s="1"/>
  <c r="D49" i="18"/>
  <c r="BI48" i="18"/>
  <c r="BH48" i="18"/>
  <c r="BG48" i="18"/>
  <c r="BF48" i="18"/>
  <c r="BI47" i="18"/>
  <c r="BH47" i="18"/>
  <c r="BG47" i="18"/>
  <c r="BF47" i="18"/>
  <c r="BD46" i="18"/>
  <c r="AZ46" i="18"/>
  <c r="BC46" i="18" s="1"/>
  <c r="AX46" i="18"/>
  <c r="AW46" i="18"/>
  <c r="BI46" i="18" s="1"/>
  <c r="AV46" i="18"/>
  <c r="AV53" i="18" s="1"/>
  <c r="AV65" i="18" s="1"/>
  <c r="AU46" i="18"/>
  <c r="AU53" i="18" s="1"/>
  <c r="AU65" i="18" s="1"/>
  <c r="AT46" i="18"/>
  <c r="AS46" i="18"/>
  <c r="AR46" i="18"/>
  <c r="AQ46" i="18"/>
  <c r="AP46" i="18"/>
  <c r="AO46" i="18"/>
  <c r="AN46" i="18"/>
  <c r="AM46" i="18"/>
  <c r="AL46" i="18"/>
  <c r="AK46" i="18"/>
  <c r="AJ46" i="18"/>
  <c r="AI46" i="18"/>
  <c r="AH46" i="18"/>
  <c r="BH46" i="18" s="1"/>
  <c r="AF46" i="18"/>
  <c r="AE46" i="18"/>
  <c r="BG46" i="18" s="1"/>
  <c r="AD46" i="18"/>
  <c r="AC46" i="18"/>
  <c r="AC53" i="18" s="1"/>
  <c r="AC65" i="18" s="1"/>
  <c r="AB46" i="18"/>
  <c r="AA46" i="18"/>
  <c r="Z46" i="18"/>
  <c r="Y46" i="18"/>
  <c r="X46" i="18"/>
  <c r="W46" i="18"/>
  <c r="V46" i="18"/>
  <c r="U46" i="18"/>
  <c r="T46" i="18"/>
  <c r="S46" i="18"/>
  <c r="R46" i="18"/>
  <c r="Q46" i="18"/>
  <c r="BF46" i="18" s="1"/>
  <c r="P46" i="18"/>
  <c r="P53" i="18" s="1"/>
  <c r="P65" i="18" s="1"/>
  <c r="I46" i="18"/>
  <c r="E46" i="18"/>
  <c r="C46" i="18"/>
  <c r="B46" i="18"/>
  <c r="BI45" i="18"/>
  <c r="BH45" i="18"/>
  <c r="BG45" i="18"/>
  <c r="BF45" i="18"/>
  <c r="BC45" i="18"/>
  <c r="BA45" i="18"/>
  <c r="AZ45" i="18"/>
  <c r="AX45" i="18"/>
  <c r="AW45" i="18"/>
  <c r="AF45" i="18"/>
  <c r="AE45" i="18"/>
  <c r="K45" i="18"/>
  <c r="J45" i="18"/>
  <c r="L45" i="18" s="1"/>
  <c r="AY45" i="18" s="1"/>
  <c r="D45" i="18"/>
  <c r="G45" i="18" s="1"/>
  <c r="BI44" i="18"/>
  <c r="BH44" i="18"/>
  <c r="BG44" i="18"/>
  <c r="BF44" i="18"/>
  <c r="BA44" i="18"/>
  <c r="BC44" i="18" s="1"/>
  <c r="AZ44" i="18"/>
  <c r="AX44" i="18"/>
  <c r="AW44" i="18"/>
  <c r="AF44" i="18"/>
  <c r="AE44" i="18"/>
  <c r="K44" i="18"/>
  <c r="L44" i="18" s="1"/>
  <c r="J44" i="18"/>
  <c r="J46" i="18" s="1"/>
  <c r="G44" i="18"/>
  <c r="D44" i="18"/>
  <c r="D46" i="18" s="1"/>
  <c r="BI43" i="18"/>
  <c r="BH43" i="18"/>
  <c r="BG43" i="18"/>
  <c r="BF43" i="18"/>
  <c r="BI42" i="18"/>
  <c r="BH42" i="18"/>
  <c r="BG42" i="18"/>
  <c r="BF42" i="18"/>
  <c r="BD41" i="18"/>
  <c r="AV41" i="18"/>
  <c r="AU41" i="18"/>
  <c r="AT41" i="18"/>
  <c r="AS41" i="18"/>
  <c r="AR41" i="18"/>
  <c r="AQ41" i="18"/>
  <c r="AP41" i="18"/>
  <c r="AO41" i="18"/>
  <c r="AX41" i="18" s="1"/>
  <c r="AN41" i="18"/>
  <c r="AM41" i="18"/>
  <c r="AL41" i="18"/>
  <c r="BH41" i="18" s="1"/>
  <c r="AK41" i="18"/>
  <c r="AJ41" i="18"/>
  <c r="AI41" i="18"/>
  <c r="AH41" i="18"/>
  <c r="AD41" i="18"/>
  <c r="AC41" i="18"/>
  <c r="AB41" i="18"/>
  <c r="AA41" i="18"/>
  <c r="Z41" i="18"/>
  <c r="Y41" i="18"/>
  <c r="X41" i="18"/>
  <c r="W41" i="18"/>
  <c r="W53" i="18" s="1"/>
  <c r="W65" i="18" s="1"/>
  <c r="V41" i="18"/>
  <c r="U41" i="18"/>
  <c r="T41" i="18"/>
  <c r="S41" i="18"/>
  <c r="R41" i="18"/>
  <c r="Q41" i="18"/>
  <c r="P41" i="18"/>
  <c r="I41" i="18"/>
  <c r="H41" i="18"/>
  <c r="E41" i="18"/>
  <c r="C41" i="18"/>
  <c r="BF41" i="18" s="1"/>
  <c r="B41" i="18"/>
  <c r="BI40" i="18"/>
  <c r="BH40" i="18"/>
  <c r="BF40" i="18"/>
  <c r="BA40" i="18"/>
  <c r="BC40" i="18" s="1"/>
  <c r="AZ40" i="18"/>
  <c r="AX40" i="18"/>
  <c r="AW40" i="18"/>
  <c r="AG40" i="18"/>
  <c r="AF40" i="18"/>
  <c r="AE40" i="18"/>
  <c r="BG40" i="18" s="1"/>
  <c r="M40" i="18"/>
  <c r="BB40" i="18" s="1"/>
  <c r="BD40" i="18" s="1"/>
  <c r="L40" i="18"/>
  <c r="AY40" i="18" s="1"/>
  <c r="K40" i="18"/>
  <c r="J40" i="18"/>
  <c r="G40" i="18"/>
  <c r="D40" i="18"/>
  <c r="BH39" i="18"/>
  <c r="BG39" i="18"/>
  <c r="BF39" i="18"/>
  <c r="BA39" i="18"/>
  <c r="BC39" i="18" s="1"/>
  <c r="AZ39" i="18"/>
  <c r="AX39" i="18"/>
  <c r="AW39" i="18"/>
  <c r="BI39" i="18" s="1"/>
  <c r="AF39" i="18"/>
  <c r="AE39" i="18"/>
  <c r="K39" i="18"/>
  <c r="J39" i="18"/>
  <c r="L39" i="18" s="1"/>
  <c r="AY39" i="18" s="1"/>
  <c r="D39" i="18"/>
  <c r="G39" i="18" s="1"/>
  <c r="BH38" i="18"/>
  <c r="BG38" i="18"/>
  <c r="BF38" i="18"/>
  <c r="BC38" i="18"/>
  <c r="BA38" i="18"/>
  <c r="AZ38" i="18"/>
  <c r="AX38" i="18"/>
  <c r="AW38" i="18"/>
  <c r="BI38" i="18" s="1"/>
  <c r="AF38" i="18"/>
  <c r="AE38" i="18"/>
  <c r="K38" i="18"/>
  <c r="J38" i="18"/>
  <c r="L38" i="18" s="1"/>
  <c r="AY38" i="18" s="1"/>
  <c r="D38" i="18"/>
  <c r="D41" i="18" s="1"/>
  <c r="BI37" i="18"/>
  <c r="BH37" i="18"/>
  <c r="BG37" i="18"/>
  <c r="BF37" i="18"/>
  <c r="BH36" i="18"/>
  <c r="BF36" i="18"/>
  <c r="BA36" i="18"/>
  <c r="AZ36" i="18"/>
  <c r="BC36" i="18" s="1"/>
  <c r="AX36" i="18"/>
  <c r="AW36" i="18"/>
  <c r="BI36" i="18" s="1"/>
  <c r="AF36" i="18"/>
  <c r="AE36" i="18"/>
  <c r="BG36" i="18" s="1"/>
  <c r="K36" i="18"/>
  <c r="J36" i="18"/>
  <c r="L36" i="18" s="1"/>
  <c r="AY36" i="18" s="1"/>
  <c r="D36" i="18"/>
  <c r="G36" i="18" s="1"/>
  <c r="BH35" i="18"/>
  <c r="BF35" i="18"/>
  <c r="BA35" i="18"/>
  <c r="BC35" i="18" s="1"/>
  <c r="AZ35" i="18"/>
  <c r="AX35" i="18"/>
  <c r="AW35" i="18"/>
  <c r="BI35" i="18" s="1"/>
  <c r="AF35" i="18"/>
  <c r="AE35" i="18"/>
  <c r="BG35" i="18" s="1"/>
  <c r="K35" i="18"/>
  <c r="L35" i="18" s="1"/>
  <c r="AY35" i="18" s="1"/>
  <c r="J35" i="18"/>
  <c r="D35" i="18"/>
  <c r="G35" i="18" s="1"/>
  <c r="BI34" i="18"/>
  <c r="BH34" i="18"/>
  <c r="BG34" i="18"/>
  <c r="BF34" i="18"/>
  <c r="BA34" i="18"/>
  <c r="AZ34" i="18"/>
  <c r="BC34" i="18" s="1"/>
  <c r="AX34" i="18"/>
  <c r="AW34" i="18"/>
  <c r="AF34" i="18"/>
  <c r="AE34" i="18"/>
  <c r="K34" i="18"/>
  <c r="J34" i="18"/>
  <c r="L34" i="18" s="1"/>
  <c r="AY34" i="18" s="1"/>
  <c r="G34" i="18"/>
  <c r="AG34" i="18" s="1"/>
  <c r="D34" i="18"/>
  <c r="BH33" i="18"/>
  <c r="BF33" i="18"/>
  <c r="BA33" i="18"/>
  <c r="BC33" i="18" s="1"/>
  <c r="AZ33" i="18"/>
  <c r="AX33" i="18"/>
  <c r="AW33" i="18"/>
  <c r="BI33" i="18" s="1"/>
  <c r="AG33" i="18"/>
  <c r="AG41" i="18" s="1"/>
  <c r="AF33" i="18"/>
  <c r="AF41" i="18" s="1"/>
  <c r="AE33" i="18"/>
  <c r="BG33" i="18" s="1"/>
  <c r="K33" i="18"/>
  <c r="L33" i="18" s="1"/>
  <c r="J33" i="18"/>
  <c r="G33" i="18"/>
  <c r="D33" i="18"/>
  <c r="BI32" i="18"/>
  <c r="BH32" i="18"/>
  <c r="BG32" i="18"/>
  <c r="BF32" i="18"/>
  <c r="BI31" i="18"/>
  <c r="BH31" i="18"/>
  <c r="BG31" i="18"/>
  <c r="BF31" i="18"/>
  <c r="BI30" i="18"/>
  <c r="BH30" i="18"/>
  <c r="BG30" i="18"/>
  <c r="BF30" i="18"/>
  <c r="BD29" i="18"/>
  <c r="AX29" i="18"/>
  <c r="AV29" i="18"/>
  <c r="AU29" i="18"/>
  <c r="AT29" i="18"/>
  <c r="AT53" i="18" s="1"/>
  <c r="AT65" i="18" s="1"/>
  <c r="AS29" i="18"/>
  <c r="AS53" i="18" s="1"/>
  <c r="AS65" i="18" s="1"/>
  <c r="AR29" i="18"/>
  <c r="AQ29" i="18"/>
  <c r="AP29" i="18"/>
  <c r="AO29" i="18"/>
  <c r="AN29" i="18"/>
  <c r="AM29" i="18"/>
  <c r="AL29" i="18"/>
  <c r="AK29" i="18"/>
  <c r="AJ29" i="18"/>
  <c r="AI29" i="18"/>
  <c r="AH29" i="18"/>
  <c r="BH29" i="18" s="1"/>
  <c r="AF29" i="18"/>
  <c r="AE29" i="18"/>
  <c r="BG29" i="18" s="1"/>
  <c r="AD29" i="18"/>
  <c r="AD53" i="18" s="1"/>
  <c r="AD65" i="18" s="1"/>
  <c r="AC29" i="18"/>
  <c r="AB29" i="18"/>
  <c r="AA29" i="18"/>
  <c r="Z29" i="18"/>
  <c r="Y29" i="18"/>
  <c r="X29" i="18"/>
  <c r="W29" i="18"/>
  <c r="V29" i="18"/>
  <c r="U29" i="18"/>
  <c r="T29" i="18"/>
  <c r="S29" i="18"/>
  <c r="R29" i="18"/>
  <c r="Q29" i="18"/>
  <c r="BF29" i="18" s="1"/>
  <c r="P29" i="18"/>
  <c r="I29" i="18"/>
  <c r="H29" i="18"/>
  <c r="E29" i="18"/>
  <c r="C29" i="18"/>
  <c r="B29" i="18"/>
  <c r="BH28" i="18"/>
  <c r="BF28" i="18"/>
  <c r="BA28" i="18"/>
  <c r="BC28" i="18" s="1"/>
  <c r="AZ28" i="18"/>
  <c r="AZ29" i="18" s="1"/>
  <c r="BC29" i="18" s="1"/>
  <c r="AX28" i="18"/>
  <c r="AW28" i="18"/>
  <c r="BI28" i="18" s="1"/>
  <c r="AF28" i="18"/>
  <c r="AE28" i="18"/>
  <c r="BG28" i="18" s="1"/>
  <c r="K28" i="18"/>
  <c r="J28" i="18"/>
  <c r="L28" i="18" s="1"/>
  <c r="AY28" i="18" s="1"/>
  <c r="D28" i="18"/>
  <c r="G28" i="18" s="1"/>
  <c r="BI27" i="18"/>
  <c r="BH27" i="18"/>
  <c r="BG27" i="18"/>
  <c r="BF27" i="18"/>
  <c r="BA27" i="18"/>
  <c r="AZ27" i="18"/>
  <c r="BC27" i="18" s="1"/>
  <c r="AX27" i="18"/>
  <c r="AW27" i="18"/>
  <c r="AF27" i="18"/>
  <c r="AE27" i="18"/>
  <c r="K27" i="18"/>
  <c r="J27" i="18"/>
  <c r="L27" i="18" s="1"/>
  <c r="AY27" i="18" s="1"/>
  <c r="G27" i="18"/>
  <c r="AG27" i="18" s="1"/>
  <c r="D27" i="18"/>
  <c r="D29" i="18" s="1"/>
  <c r="BH26" i="18"/>
  <c r="BF26" i="18"/>
  <c r="BA26" i="18"/>
  <c r="BC26" i="18" s="1"/>
  <c r="AZ26" i="18"/>
  <c r="AX26" i="18"/>
  <c r="AW26" i="18"/>
  <c r="BI26" i="18" s="1"/>
  <c r="AG26" i="18"/>
  <c r="AF26" i="18"/>
  <c r="AE26" i="18"/>
  <c r="BG26" i="18" s="1"/>
  <c r="K26" i="18"/>
  <c r="L26" i="18" s="1"/>
  <c r="J26" i="18"/>
  <c r="G26" i="18"/>
  <c r="D26" i="18"/>
  <c r="BI25" i="18"/>
  <c r="BH25" i="18"/>
  <c r="BG25" i="18"/>
  <c r="BF25" i="18"/>
  <c r="BI24" i="18"/>
  <c r="BH24" i="18"/>
  <c r="BG24" i="18"/>
  <c r="BF24" i="18"/>
  <c r="AV23" i="18"/>
  <c r="AU23" i="18"/>
  <c r="AT23" i="18"/>
  <c r="AS23" i="18"/>
  <c r="AR23" i="18"/>
  <c r="AR53" i="18" s="1"/>
  <c r="AR65" i="18" s="1"/>
  <c r="AQ23" i="18"/>
  <c r="AP23" i="18"/>
  <c r="AO23" i="18"/>
  <c r="AN23" i="18"/>
  <c r="AM23" i="18"/>
  <c r="AL23" i="18"/>
  <c r="AK23" i="18"/>
  <c r="AJ23" i="18"/>
  <c r="AI23" i="18"/>
  <c r="AH23" i="18"/>
  <c r="AF23" i="18"/>
  <c r="AD23" i="18"/>
  <c r="AC23" i="18"/>
  <c r="AB23" i="18"/>
  <c r="AB53" i="18" s="1"/>
  <c r="AB65" i="18" s="1"/>
  <c r="AA23" i="18"/>
  <c r="AA53" i="18" s="1"/>
  <c r="AA65" i="18" s="1"/>
  <c r="Z23" i="18"/>
  <c r="Y23" i="18"/>
  <c r="X23" i="18"/>
  <c r="W23" i="18"/>
  <c r="V23" i="18"/>
  <c r="U23" i="18"/>
  <c r="T23" i="18"/>
  <c r="S23" i="18"/>
  <c r="R23" i="18"/>
  <c r="Q23" i="18"/>
  <c r="P23" i="18"/>
  <c r="BF23" i="18" s="1"/>
  <c r="J23" i="18"/>
  <c r="I23" i="18"/>
  <c r="AX23" i="18" s="1"/>
  <c r="H23" i="18"/>
  <c r="E23" i="18"/>
  <c r="C23" i="18"/>
  <c r="B23" i="18"/>
  <c r="BH22" i="18"/>
  <c r="BG22" i="18"/>
  <c r="BF22" i="18"/>
  <c r="BA22" i="18"/>
  <c r="BC22" i="18" s="1"/>
  <c r="AZ22" i="18"/>
  <c r="AX22" i="18"/>
  <c r="AW22" i="18"/>
  <c r="BI22" i="18" s="1"/>
  <c r="AF22" i="18"/>
  <c r="AE22" i="18"/>
  <c r="K22" i="18"/>
  <c r="L22" i="18" s="1"/>
  <c r="AY22" i="18" s="1"/>
  <c r="J22" i="18"/>
  <c r="G22" i="18"/>
  <c r="AG22" i="18" s="1"/>
  <c r="D22" i="18"/>
  <c r="BI21" i="18"/>
  <c r="BH21" i="18"/>
  <c r="BG21" i="18"/>
  <c r="BF21" i="18"/>
  <c r="BC21" i="18"/>
  <c r="BA21" i="18"/>
  <c r="AZ21" i="18"/>
  <c r="AX21" i="18"/>
  <c r="AW21" i="18"/>
  <c r="AF21" i="18"/>
  <c r="AE21" i="18"/>
  <c r="K21" i="18"/>
  <c r="J21" i="18"/>
  <c r="L21" i="18" s="1"/>
  <c r="AY21" i="18" s="1"/>
  <c r="D21" i="18"/>
  <c r="G21" i="18" s="1"/>
  <c r="BI20" i="18"/>
  <c r="BH20" i="18"/>
  <c r="BF20" i="18"/>
  <c r="BA20" i="18"/>
  <c r="BC20" i="18" s="1"/>
  <c r="AZ20" i="18"/>
  <c r="AX20" i="18"/>
  <c r="AW20" i="18"/>
  <c r="AG20" i="18"/>
  <c r="AF20" i="18"/>
  <c r="AE20" i="18"/>
  <c r="BG20" i="18" s="1"/>
  <c r="M20" i="18"/>
  <c r="BB20" i="18" s="1"/>
  <c r="BD20" i="18" s="1"/>
  <c r="L20" i="18"/>
  <c r="AY20" i="18" s="1"/>
  <c r="K20" i="18"/>
  <c r="J20" i="18"/>
  <c r="G20" i="18"/>
  <c r="D20" i="18"/>
  <c r="BH19" i="18"/>
  <c r="BG19" i="18"/>
  <c r="BF19" i="18"/>
  <c r="BA19" i="18"/>
  <c r="BA23" i="18" s="1"/>
  <c r="AZ19" i="18"/>
  <c r="AZ23" i="18" s="1"/>
  <c r="AX19" i="18"/>
  <c r="AW19" i="18"/>
  <c r="BI19" i="18" s="1"/>
  <c r="AF19" i="18"/>
  <c r="AE19" i="18"/>
  <c r="K19" i="18"/>
  <c r="J19" i="18"/>
  <c r="L19" i="18" s="1"/>
  <c r="D19" i="18"/>
  <c r="D23" i="18" s="1"/>
  <c r="O7" i="18"/>
  <c r="A3" i="18"/>
  <c r="L28" i="17"/>
  <c r="K28" i="17"/>
  <c r="J28" i="17"/>
  <c r="I28" i="17"/>
  <c r="E28" i="17"/>
  <c r="D28" i="17"/>
  <c r="C28" i="17"/>
  <c r="B28" i="17"/>
  <c r="M27" i="17"/>
  <c r="L27" i="17"/>
  <c r="N27" i="17" s="1"/>
  <c r="F27" i="17"/>
  <c r="H27" i="17" s="1"/>
  <c r="O27" i="17" s="1"/>
  <c r="O26" i="17"/>
  <c r="N26" i="17"/>
  <c r="M26" i="17"/>
  <c r="L26" i="17"/>
  <c r="H26" i="17"/>
  <c r="F26" i="17"/>
  <c r="M25" i="17"/>
  <c r="N25" i="17" s="1"/>
  <c r="L25" i="17"/>
  <c r="H25" i="17"/>
  <c r="O25" i="17" s="1"/>
  <c r="F25" i="17"/>
  <c r="M24" i="17"/>
  <c r="L24" i="17"/>
  <c r="N24" i="17" s="1"/>
  <c r="H24" i="17"/>
  <c r="O24" i="17" s="1"/>
  <c r="F24" i="17"/>
  <c r="O23" i="17"/>
  <c r="M23" i="17"/>
  <c r="L23" i="17"/>
  <c r="N23" i="17" s="1"/>
  <c r="H23" i="17"/>
  <c r="F23" i="17"/>
  <c r="M22" i="17"/>
  <c r="L22" i="17"/>
  <c r="N22" i="17" s="1"/>
  <c r="F22" i="17"/>
  <c r="H22" i="17" s="1"/>
  <c r="O22" i="17" s="1"/>
  <c r="O21" i="17"/>
  <c r="M21" i="17"/>
  <c r="N21" i="17" s="1"/>
  <c r="L21" i="17"/>
  <c r="H21" i="17"/>
  <c r="F21" i="17"/>
  <c r="M20" i="17"/>
  <c r="L20" i="17"/>
  <c r="N20" i="17" s="1"/>
  <c r="H20" i="17"/>
  <c r="O20" i="17" s="1"/>
  <c r="F20" i="17"/>
  <c r="M19" i="17"/>
  <c r="L19" i="17"/>
  <c r="N19" i="17" s="1"/>
  <c r="F19" i="17"/>
  <c r="H19" i="17" s="1"/>
  <c r="O19" i="17" s="1"/>
  <c r="O18" i="17"/>
  <c r="N18" i="17"/>
  <c r="M18" i="17"/>
  <c r="L18" i="17"/>
  <c r="H18" i="17"/>
  <c r="F18" i="17"/>
  <c r="M17" i="17"/>
  <c r="N17" i="17" s="1"/>
  <c r="L17" i="17"/>
  <c r="F17" i="17"/>
  <c r="F28" i="17" s="1"/>
  <c r="O7" i="17"/>
  <c r="A3" i="17"/>
  <c r="H39" i="16"/>
  <c r="G39" i="16"/>
  <c r="C39" i="16"/>
  <c r="B39" i="16"/>
  <c r="I38" i="16"/>
  <c r="J38" i="16" s="1"/>
  <c r="E38" i="16"/>
  <c r="J37" i="16"/>
  <c r="I37" i="16"/>
  <c r="E37" i="16"/>
  <c r="I36" i="16"/>
  <c r="J36" i="16" s="1"/>
  <c r="E36" i="16"/>
  <c r="I35" i="16"/>
  <c r="J35" i="16" s="1"/>
  <c r="E35" i="16"/>
  <c r="J34" i="16"/>
  <c r="I34" i="16"/>
  <c r="E34" i="16"/>
  <c r="J33" i="16"/>
  <c r="I33" i="16"/>
  <c r="E33" i="16"/>
  <c r="I31" i="16"/>
  <c r="J31" i="16" s="1"/>
  <c r="E31" i="16"/>
  <c r="I30" i="16"/>
  <c r="J30" i="16" s="1"/>
  <c r="E30" i="16"/>
  <c r="I29" i="16"/>
  <c r="J29" i="16" s="1"/>
  <c r="E29" i="16"/>
  <c r="J28" i="16"/>
  <c r="I28" i="16"/>
  <c r="E28" i="16"/>
  <c r="I27" i="16"/>
  <c r="J27" i="16" s="1"/>
  <c r="E27" i="16"/>
  <c r="J26" i="16"/>
  <c r="I26" i="16"/>
  <c r="E26" i="16"/>
  <c r="I25" i="16"/>
  <c r="J25" i="16" s="1"/>
  <c r="E25" i="16"/>
  <c r="J24" i="16"/>
  <c r="I24" i="16"/>
  <c r="E24" i="16"/>
  <c r="I23" i="16"/>
  <c r="J23" i="16" s="1"/>
  <c r="E23" i="16"/>
  <c r="E39" i="16" s="1"/>
  <c r="J22" i="16"/>
  <c r="I22" i="16"/>
  <c r="E22" i="16"/>
  <c r="I21" i="16"/>
  <c r="J21" i="16" s="1"/>
  <c r="E21" i="16"/>
  <c r="J19" i="16"/>
  <c r="E19" i="16"/>
  <c r="J7" i="16"/>
  <c r="A3" i="16"/>
  <c r="C23" i="15"/>
  <c r="D22" i="15"/>
  <c r="D21" i="15"/>
  <c r="D20" i="15"/>
  <c r="D19" i="15"/>
  <c r="D23" i="15" s="1"/>
  <c r="D18" i="15"/>
  <c r="D17" i="15"/>
  <c r="D7" i="15"/>
  <c r="A3" i="15"/>
  <c r="F49" i="14"/>
  <c r="C49" i="14"/>
  <c r="G48" i="14"/>
  <c r="D48" i="14"/>
  <c r="G47" i="14"/>
  <c r="D47" i="14"/>
  <c r="G46" i="14"/>
  <c r="D46" i="14"/>
  <c r="G45" i="14"/>
  <c r="D45" i="14"/>
  <c r="G44" i="14"/>
  <c r="D44" i="14"/>
  <c r="G43" i="14"/>
  <c r="D43" i="14"/>
  <c r="G42" i="14"/>
  <c r="D42" i="14"/>
  <c r="G41" i="14"/>
  <c r="D41" i="14"/>
  <c r="G40" i="14"/>
  <c r="D40" i="14"/>
  <c r="D49" i="14" s="1"/>
  <c r="G39" i="14"/>
  <c r="G49" i="14" s="1"/>
  <c r="D39" i="14"/>
  <c r="F35" i="14"/>
  <c r="C35" i="14"/>
  <c r="G34" i="14"/>
  <c r="D34" i="14"/>
  <c r="G33" i="14"/>
  <c r="G35" i="14" s="1"/>
  <c r="D33" i="14"/>
  <c r="D35" i="14" s="1"/>
  <c r="F30" i="14"/>
  <c r="C30" i="14"/>
  <c r="G29" i="14"/>
  <c r="D29" i="14"/>
  <c r="D30" i="14" s="1"/>
  <c r="G28" i="14"/>
  <c r="G30" i="14" s="1"/>
  <c r="D28" i="14"/>
  <c r="G27" i="14"/>
  <c r="D27" i="14"/>
  <c r="G26" i="14"/>
  <c r="D26" i="14"/>
  <c r="G22" i="14"/>
  <c r="D22" i="14"/>
  <c r="G21" i="14"/>
  <c r="D21" i="14"/>
  <c r="G20" i="14"/>
  <c r="D20" i="14"/>
  <c r="G18" i="14"/>
  <c r="D18" i="14"/>
  <c r="G7" i="14"/>
  <c r="A3" i="14"/>
  <c r="G135" i="13"/>
  <c r="F135" i="13"/>
  <c r="D135" i="13"/>
  <c r="C135" i="13"/>
  <c r="G134" i="13"/>
  <c r="D134" i="13"/>
  <c r="G133" i="13"/>
  <c r="D133" i="13"/>
  <c r="G132" i="13"/>
  <c r="D132" i="13"/>
  <c r="F129" i="13"/>
  <c r="C129" i="13"/>
  <c r="G128" i="13"/>
  <c r="D128" i="13"/>
  <c r="G127" i="13"/>
  <c r="D127" i="13"/>
  <c r="G126" i="13"/>
  <c r="G129" i="13" s="1"/>
  <c r="D126" i="13"/>
  <c r="D129" i="13" s="1"/>
  <c r="G125" i="13"/>
  <c r="D125" i="13"/>
  <c r="G124" i="13"/>
  <c r="D124" i="13"/>
  <c r="F120" i="13"/>
  <c r="C120" i="13"/>
  <c r="G119" i="13"/>
  <c r="D119" i="13"/>
  <c r="G118" i="13"/>
  <c r="G120" i="13" s="1"/>
  <c r="D118" i="13"/>
  <c r="D120" i="13" s="1"/>
  <c r="C115" i="13"/>
  <c r="F113" i="13"/>
  <c r="C113" i="13"/>
  <c r="G112" i="13"/>
  <c r="D112" i="13"/>
  <c r="G111" i="13"/>
  <c r="D111" i="13"/>
  <c r="G110" i="13"/>
  <c r="D110" i="13"/>
  <c r="G109" i="13"/>
  <c r="D109" i="13"/>
  <c r="G108" i="13"/>
  <c r="G113" i="13" s="1"/>
  <c r="D108" i="13"/>
  <c r="D113" i="13" s="1"/>
  <c r="G105" i="13"/>
  <c r="G115" i="13" s="1"/>
  <c r="F105" i="13"/>
  <c r="F115" i="13" s="1"/>
  <c r="C105" i="13"/>
  <c r="G104" i="13"/>
  <c r="D104" i="13"/>
  <c r="G103" i="13"/>
  <c r="D103" i="13"/>
  <c r="G102" i="13"/>
  <c r="D102" i="13"/>
  <c r="G101" i="13"/>
  <c r="D101" i="13"/>
  <c r="G100" i="13"/>
  <c r="D100" i="13"/>
  <c r="G99" i="13"/>
  <c r="D99" i="13"/>
  <c r="G98" i="13"/>
  <c r="D98" i="13"/>
  <c r="G96" i="13"/>
  <c r="D96" i="13"/>
  <c r="G95" i="13"/>
  <c r="D95" i="13"/>
  <c r="G94" i="13"/>
  <c r="D94" i="13"/>
  <c r="G93" i="13"/>
  <c r="D93" i="13"/>
  <c r="G92" i="13"/>
  <c r="D92" i="13"/>
  <c r="G91" i="13"/>
  <c r="D91" i="13"/>
  <c r="D105" i="13" s="1"/>
  <c r="F86" i="13"/>
  <c r="C86" i="13"/>
  <c r="G85" i="13"/>
  <c r="D85" i="13"/>
  <c r="G84" i="13"/>
  <c r="D84" i="13"/>
  <c r="G83" i="13"/>
  <c r="D83" i="13"/>
  <c r="G82" i="13"/>
  <c r="D82" i="13"/>
  <c r="G81" i="13"/>
  <c r="D81" i="13"/>
  <c r="G80" i="13"/>
  <c r="D80" i="13"/>
  <c r="G79" i="13"/>
  <c r="D79" i="13"/>
  <c r="G78" i="13"/>
  <c r="D78" i="13"/>
  <c r="G77" i="13"/>
  <c r="D77" i="13"/>
  <c r="G75" i="13"/>
  <c r="D75" i="13"/>
  <c r="G74" i="13"/>
  <c r="D74" i="13"/>
  <c r="G73" i="13"/>
  <c r="D73" i="13"/>
  <c r="G72" i="13"/>
  <c r="D72" i="13"/>
  <c r="G70" i="13"/>
  <c r="D70" i="13"/>
  <c r="D86" i="13" s="1"/>
  <c r="G69" i="13"/>
  <c r="G86" i="13" s="1"/>
  <c r="D69" i="13"/>
  <c r="G68" i="13"/>
  <c r="D68" i="13"/>
  <c r="F63" i="13"/>
  <c r="C63" i="13"/>
  <c r="G62" i="13"/>
  <c r="D62" i="13"/>
  <c r="G61" i="13"/>
  <c r="G63" i="13" s="1"/>
  <c r="D61" i="13"/>
  <c r="D63" i="13" s="1"/>
  <c r="F57" i="13"/>
  <c r="D57" i="13"/>
  <c r="C57" i="13"/>
  <c r="G56" i="13"/>
  <c r="D56" i="13"/>
  <c r="G55" i="13"/>
  <c r="D55" i="13"/>
  <c r="G54" i="13"/>
  <c r="D54" i="13"/>
  <c r="G53" i="13"/>
  <c r="D53" i="13"/>
  <c r="G52" i="13"/>
  <c r="D52" i="13"/>
  <c r="G51" i="13"/>
  <c r="D51" i="13"/>
  <c r="G50" i="13"/>
  <c r="D50" i="13"/>
  <c r="G49" i="13"/>
  <c r="G57" i="13" s="1"/>
  <c r="D49" i="13"/>
  <c r="F44" i="13"/>
  <c r="C44" i="13"/>
  <c r="G43" i="13"/>
  <c r="D43" i="13"/>
  <c r="G42" i="13"/>
  <c r="D42" i="13"/>
  <c r="G41" i="13"/>
  <c r="D41" i="13"/>
  <c r="G40" i="13"/>
  <c r="G44" i="13" s="1"/>
  <c r="D40" i="13"/>
  <c r="D44" i="13" s="1"/>
  <c r="G36" i="13"/>
  <c r="F36" i="13"/>
  <c r="F37" i="13" s="1"/>
  <c r="F46" i="13" s="1"/>
  <c r="F88" i="13" s="1"/>
  <c r="D36" i="13"/>
  <c r="C36" i="13"/>
  <c r="C37" i="13" s="1"/>
  <c r="C46" i="13" s="1"/>
  <c r="C88" i="13" s="1"/>
  <c r="G35" i="13"/>
  <c r="D35" i="13"/>
  <c r="G34" i="13"/>
  <c r="D34" i="13"/>
  <c r="G33" i="13"/>
  <c r="D33" i="13"/>
  <c r="G32" i="13"/>
  <c r="D32" i="13"/>
  <c r="G31" i="13"/>
  <c r="D31" i="13"/>
  <c r="G30" i="13"/>
  <c r="D30" i="13"/>
  <c r="G29" i="13"/>
  <c r="D29" i="13"/>
  <c r="G28" i="13"/>
  <c r="D28" i="13"/>
  <c r="G27" i="13"/>
  <c r="D27" i="13"/>
  <c r="G26" i="13"/>
  <c r="G37" i="13" s="1"/>
  <c r="D26" i="13"/>
  <c r="D37" i="13" s="1"/>
  <c r="G22" i="13"/>
  <c r="F22" i="13"/>
  <c r="D22" i="13"/>
  <c r="C22" i="13"/>
  <c r="G21" i="13"/>
  <c r="D21" i="13"/>
  <c r="G20" i="13"/>
  <c r="D20" i="13"/>
  <c r="G19" i="13"/>
  <c r="D19" i="13"/>
  <c r="G18" i="13"/>
  <c r="D18" i="13"/>
  <c r="G17" i="13"/>
  <c r="D17" i="13"/>
  <c r="F7" i="13"/>
  <c r="A3" i="13"/>
  <c r="E24" i="10"/>
  <c r="D24" i="10"/>
  <c r="F22" i="10"/>
  <c r="F19" i="10"/>
  <c r="F16" i="10"/>
  <c r="A3" i="10"/>
  <c r="D93" i="9"/>
  <c r="E18" i="31" s="1"/>
  <c r="D60" i="9"/>
  <c r="D46" i="9"/>
  <c r="D17" i="9"/>
  <c r="E7" i="9"/>
  <c r="A3" i="9"/>
  <c r="B40" i="8"/>
  <c r="B37" i="8"/>
  <c r="D31" i="8"/>
  <c r="D27" i="8"/>
  <c r="D7" i="8"/>
  <c r="A3" i="8"/>
  <c r="G41" i="2"/>
  <c r="D16" i="9" s="1"/>
  <c r="G40" i="2"/>
  <c r="D21" i="9" s="1"/>
  <c r="G39" i="2"/>
  <c r="D15" i="9" s="1"/>
  <c r="G38" i="2"/>
  <c r="G37" i="2"/>
  <c r="G36" i="2"/>
  <c r="G34" i="2"/>
  <c r="E34" i="2"/>
  <c r="D34" i="2"/>
  <c r="G33" i="2"/>
  <c r="G32" i="2"/>
  <c r="E30" i="2"/>
  <c r="E44" i="2" s="1"/>
  <c r="D30" i="2"/>
  <c r="D44" i="2" s="1"/>
  <c r="G29" i="2"/>
  <c r="G28" i="2"/>
  <c r="G27" i="2"/>
  <c r="G26" i="2"/>
  <c r="G25" i="2"/>
  <c r="G24" i="2"/>
  <c r="G23" i="2"/>
  <c r="G22" i="2"/>
  <c r="G21" i="2"/>
  <c r="G20" i="2"/>
  <c r="G19" i="2"/>
  <c r="G18" i="2"/>
  <c r="G17" i="2"/>
  <c r="P73" i="18" s="1"/>
  <c r="G16" i="2"/>
  <c r="G13" i="2"/>
  <c r="H13" i="2" s="1"/>
  <c r="G45" i="1"/>
  <c r="F43" i="1"/>
  <c r="F42" i="1"/>
  <c r="F41" i="1"/>
  <c r="F40" i="1"/>
  <c r="F39" i="1"/>
  <c r="F38" i="1"/>
  <c r="F35" i="1" s="1"/>
  <c r="F37" i="1"/>
  <c r="F36" i="1"/>
  <c r="G35" i="1"/>
  <c r="E35" i="1"/>
  <c r="E45" i="1" s="1"/>
  <c r="D35" i="1"/>
  <c r="D45" i="1" s="1"/>
  <c r="F34" i="1"/>
  <c r="F33" i="1"/>
  <c r="F32" i="1"/>
  <c r="F31" i="1"/>
  <c r="F30" i="1"/>
  <c r="F29" i="1"/>
  <c r="F28" i="1"/>
  <c r="F27" i="1"/>
  <c r="F26" i="1"/>
  <c r="F25" i="1"/>
  <c r="F24" i="1"/>
  <c r="F23" i="1"/>
  <c r="P72" i="18" s="1"/>
  <c r="F22" i="1"/>
  <c r="P68" i="18" s="1"/>
  <c r="F21" i="1"/>
  <c r="F20" i="1"/>
  <c r="F19" i="1"/>
  <c r="F18" i="1"/>
  <c r="F17" i="1"/>
  <c r="F16" i="1"/>
  <c r="F15" i="1"/>
  <c r="F13" i="1"/>
  <c r="G13" i="1" s="1"/>
  <c r="F45" i="1" l="1"/>
  <c r="G42" i="2"/>
  <c r="G30" i="2"/>
  <c r="P69" i="18"/>
  <c r="F80" i="11"/>
  <c r="D80" i="11"/>
  <c r="E80" i="11"/>
  <c r="A81" i="11" a="1"/>
  <c r="A81" i="11" s="1"/>
  <c r="F24" i="10"/>
  <c r="D66" i="9" s="1"/>
  <c r="D72" i="9" s="1"/>
  <c r="AG21" i="18"/>
  <c r="M21" i="18"/>
  <c r="BB21" i="18" s="1"/>
  <c r="BD21" i="18" s="1"/>
  <c r="Q69" i="18"/>
  <c r="M51" i="18"/>
  <c r="BB51" i="18" s="1"/>
  <c r="BD51" i="18" s="1"/>
  <c r="AY51" i="18"/>
  <c r="Q73" i="18"/>
  <c r="L23" i="18"/>
  <c r="AY23" i="18" s="1"/>
  <c r="AY19" i="18"/>
  <c r="H52" i="19"/>
  <c r="M36" i="18"/>
  <c r="BB36" i="18" s="1"/>
  <c r="BD36" i="18" s="1"/>
  <c r="AG36" i="18"/>
  <c r="B17" i="24"/>
  <c r="D17" i="24" s="1"/>
  <c r="D19" i="24" s="1"/>
  <c r="D29" i="8" s="1"/>
  <c r="H18" i="19"/>
  <c r="H21" i="19" s="1"/>
  <c r="G21" i="19"/>
  <c r="F23" i="14"/>
  <c r="G19" i="14"/>
  <c r="G23" i="14" s="1"/>
  <c r="C137" i="13"/>
  <c r="G29" i="18"/>
  <c r="AG29" i="18" s="1"/>
  <c r="AG45" i="18"/>
  <c r="M45" i="18"/>
  <c r="BB45" i="18" s="1"/>
  <c r="BD45" i="18" s="1"/>
  <c r="J57" i="20"/>
  <c r="D26" i="8" s="1"/>
  <c r="D19" i="14"/>
  <c r="D23" i="14" s="1"/>
  <c r="D51" i="14" s="1"/>
  <c r="G52" i="14" s="1"/>
  <c r="C23" i="14"/>
  <c r="D115" i="13"/>
  <c r="D137" i="13" s="1"/>
  <c r="L29" i="18"/>
  <c r="AY29" i="18" s="1"/>
  <c r="AY26" i="18"/>
  <c r="BG52" i="18"/>
  <c r="E19" i="31"/>
  <c r="E21" i="31" s="1"/>
  <c r="F137" i="13"/>
  <c r="BC23" i="18"/>
  <c r="BA53" i="18"/>
  <c r="AG35" i="18"/>
  <c r="M35" i="18"/>
  <c r="BB35" i="18" s="1"/>
  <c r="BD35" i="18" s="1"/>
  <c r="G46" i="18"/>
  <c r="AG28" i="18"/>
  <c r="M28" i="18"/>
  <c r="BB28" i="18" s="1"/>
  <c r="BD28" i="18" s="1"/>
  <c r="L41" i="18"/>
  <c r="AY41" i="18" s="1"/>
  <c r="AY33" i="18"/>
  <c r="M33" i="18"/>
  <c r="G51" i="14"/>
  <c r="D46" i="13"/>
  <c r="D88" i="13" s="1"/>
  <c r="BI52" i="18"/>
  <c r="G29" i="19"/>
  <c r="G30" i="19" s="1"/>
  <c r="G46" i="13"/>
  <c r="G88" i="13" s="1"/>
  <c r="G137" i="13" s="1"/>
  <c r="C51" i="14"/>
  <c r="J39" i="16"/>
  <c r="J40" i="16" s="1"/>
  <c r="N28" i="17"/>
  <c r="AY44" i="18"/>
  <c r="M44" i="18"/>
  <c r="L46" i="18"/>
  <c r="AY46" i="18" s="1"/>
  <c r="M39" i="18"/>
  <c r="BB39" i="18" s="1"/>
  <c r="BD39" i="18" s="1"/>
  <c r="AG39" i="18"/>
  <c r="M50" i="18"/>
  <c r="BB50" i="18" s="1"/>
  <c r="BD50" i="18" s="1"/>
  <c r="AG50" i="18"/>
  <c r="F51" i="14"/>
  <c r="H28" i="19"/>
  <c r="H29" i="19" s="1"/>
  <c r="M26" i="18"/>
  <c r="AZ41" i="18"/>
  <c r="BC41" i="18" s="1"/>
  <c r="BH23" i="18"/>
  <c r="J29" i="18"/>
  <c r="AE23" i="18"/>
  <c r="BG23" i="18" s="1"/>
  <c r="M27" i="18"/>
  <c r="BB27" i="18" s="1"/>
  <c r="BD27" i="18" s="1"/>
  <c r="AW29" i="18"/>
  <c r="BI29" i="18" s="1"/>
  <c r="M34" i="18"/>
  <c r="BB34" i="18" s="1"/>
  <c r="BD34" i="18" s="1"/>
  <c r="BF52" i="18"/>
  <c r="D14" i="9"/>
  <c r="D23" i="9" s="1"/>
  <c r="BC19" i="18"/>
  <c r="AW23" i="18"/>
  <c r="BI23" i="18" s="1"/>
  <c r="AG44" i="18"/>
  <c r="AG46" i="18" s="1"/>
  <c r="BG49" i="18"/>
  <c r="H17" i="17"/>
  <c r="G52" i="18"/>
  <c r="AG52" i="18" s="1"/>
  <c r="D21" i="19"/>
  <c r="M28" i="17"/>
  <c r="H24" i="19"/>
  <c r="H26" i="19" s="1"/>
  <c r="G19" i="18"/>
  <c r="J41" i="18"/>
  <c r="L49" i="18"/>
  <c r="BI49" i="18"/>
  <c r="D26" i="19"/>
  <c r="D30" i="19" s="1"/>
  <c r="BC52" i="18"/>
  <c r="M49" i="18"/>
  <c r="AH53" i="18"/>
  <c r="AH65" i="18" s="1"/>
  <c r="AE41" i="18"/>
  <c r="BG41" i="18" s="1"/>
  <c r="M22" i="18"/>
  <c r="BB22" i="18" s="1"/>
  <c r="BD22" i="18" s="1"/>
  <c r="AW41" i="18"/>
  <c r="BI41" i="18" s="1"/>
  <c r="G38" i="18"/>
  <c r="G44" i="2" l="1"/>
  <c r="A82" i="11" a="1"/>
  <c r="A82" i="11" s="1"/>
  <c r="D81" i="11"/>
  <c r="E81" i="11"/>
  <c r="F81" i="11"/>
  <c r="H30" i="19"/>
  <c r="G138" i="13"/>
  <c r="M19" i="18"/>
  <c r="G23" i="18"/>
  <c r="AG23" i="18" s="1"/>
  <c r="AG19" i="18"/>
  <c r="AG38" i="18"/>
  <c r="M38" i="18"/>
  <c r="BB38" i="18" s="1"/>
  <c r="BD38" i="18" s="1"/>
  <c r="H28" i="17"/>
  <c r="O17" i="17"/>
  <c r="O28" i="17" s="1"/>
  <c r="BA65" i="18"/>
  <c r="H53" i="19"/>
  <c r="B16" i="23"/>
  <c r="D16" i="23" s="1"/>
  <c r="D17" i="23" s="1"/>
  <c r="D28" i="8" s="1"/>
  <c r="BB26" i="18"/>
  <c r="BD26" i="18" s="1"/>
  <c r="M29" i="18"/>
  <c r="D27" i="31"/>
  <c r="E27" i="31" s="1"/>
  <c r="D26" i="31"/>
  <c r="E26" i="31" s="1"/>
  <c r="D25" i="31"/>
  <c r="E25" i="31" s="1"/>
  <c r="D31" i="31"/>
  <c r="E31" i="31" s="1"/>
  <c r="D30" i="31"/>
  <c r="E30" i="31" s="1"/>
  <c r="D29" i="31"/>
  <c r="E29" i="31" s="1"/>
  <c r="D28" i="31"/>
  <c r="E28" i="31" s="1"/>
  <c r="M52" i="18"/>
  <c r="BB49" i="18"/>
  <c r="BD49" i="18" s="1"/>
  <c r="AW53" i="18"/>
  <c r="AW65" i="18" s="1"/>
  <c r="BI65" i="18" s="1"/>
  <c r="M41" i="18"/>
  <c r="BB33" i="18"/>
  <c r="BD33" i="18" s="1"/>
  <c r="AZ53" i="18"/>
  <c r="AZ65" i="18" s="1"/>
  <c r="G41" i="18"/>
  <c r="AE53" i="18"/>
  <c r="AE65" i="18" s="1"/>
  <c r="L52" i="18"/>
  <c r="AY52" i="18" s="1"/>
  <c r="AY49" i="18"/>
  <c r="BB44" i="18"/>
  <c r="BD44" i="18" s="1"/>
  <c r="M46" i="18"/>
  <c r="E82" i="11" l="1"/>
  <c r="D82" i="11"/>
  <c r="F82" i="11"/>
  <c r="A83" i="11" a="1"/>
  <c r="A83" i="11" s="1"/>
  <c r="BB19" i="18"/>
  <c r="M23" i="18"/>
  <c r="BC53" i="18"/>
  <c r="H56" i="19"/>
  <c r="M53" i="18"/>
  <c r="D34" i="8" s="1"/>
  <c r="E37" i="31"/>
  <c r="D32" i="9" s="1"/>
  <c r="D33" i="9" s="1"/>
  <c r="D37" i="9" s="1"/>
  <c r="D35" i="9" s="1"/>
  <c r="D36" i="8"/>
  <c r="BG65" i="18"/>
  <c r="D83" i="11" l="1"/>
  <c r="E83" i="11"/>
  <c r="F83" i="11"/>
  <c r="A84" i="11" a="1"/>
  <c r="A84" i="11" s="1"/>
  <c r="D43" i="9"/>
  <c r="D38" i="9"/>
  <c r="BB23" i="18"/>
  <c r="BD19" i="18"/>
  <c r="D84" i="11" l="1"/>
  <c r="E84" i="11"/>
  <c r="F84" i="11"/>
  <c r="A85" i="11" a="1"/>
  <c r="A85" i="11" s="1"/>
  <c r="BD23" i="18"/>
  <c r="BB53" i="18"/>
  <c r="BD53" i="18" s="1"/>
  <c r="D61" i="9"/>
  <c r="D62" i="9" s="1"/>
  <c r="D52" i="9"/>
  <c r="D50" i="9" s="1"/>
  <c r="D54" i="9" s="1"/>
  <c r="D39" i="8"/>
  <c r="D40" i="8" s="1"/>
  <c r="F85" i="11" l="1"/>
  <c r="E85" i="11"/>
  <c r="D85" i="11"/>
  <c r="A86" i="11" a="1"/>
  <c r="A86" i="11" s="1"/>
  <c r="D86" i="11" l="1"/>
  <c r="E86" i="11"/>
  <c r="F86" i="11"/>
  <c r="A87" i="11" a="1"/>
  <c r="A87" i="11" s="1"/>
  <c r="D87" i="11" l="1"/>
  <c r="E87" i="11"/>
  <c r="F87" i="11"/>
  <c r="A88" i="11" a="1"/>
  <c r="A88" i="11" s="1"/>
  <c r="F88" i="11" l="1"/>
  <c r="E88" i="11"/>
  <c r="D88" i="11"/>
  <c r="A89" i="11" a="1"/>
  <c r="A89" i="11" s="1"/>
  <c r="A90" i="11" l="1" a="1"/>
  <c r="A90" i="11" s="1"/>
  <c r="E89" i="11"/>
  <c r="D89" i="11"/>
  <c r="F89" i="11"/>
  <c r="F90" i="11" l="1"/>
  <c r="D90" i="11"/>
  <c r="E90" i="11"/>
  <c r="A91" i="11" a="1"/>
  <c r="A91" i="11" s="1"/>
  <c r="F91" i="11" l="1"/>
  <c r="D91" i="11"/>
  <c r="E91" i="11"/>
  <c r="A92" i="11" a="1"/>
  <c r="A92" i="11" s="1"/>
  <c r="F92" i="11" l="1"/>
  <c r="E92" i="11"/>
  <c r="D92" i="11"/>
  <c r="A93" i="11" a="1"/>
  <c r="A93" i="11" s="1"/>
  <c r="E93" i="11" l="1"/>
  <c r="F93" i="11"/>
  <c r="D93" i="11"/>
  <c r="A94" i="11" a="1"/>
  <c r="A94" i="11" s="1"/>
  <c r="E94" i="11" l="1"/>
  <c r="F94" i="11"/>
  <c r="D94" i="11"/>
  <c r="A95" i="11" a="1"/>
  <c r="A95" i="11" s="1"/>
  <c r="D95" i="11" l="1"/>
  <c r="E95" i="11"/>
  <c r="F95" i="11"/>
  <c r="A96" i="11" a="1"/>
  <c r="A96" i="11" s="1"/>
  <c r="F96" i="11" l="1"/>
  <c r="D96" i="11"/>
  <c r="E96" i="11"/>
  <c r="A97" i="11" a="1"/>
  <c r="A97" i="11" s="1"/>
  <c r="D97" i="11" l="1"/>
  <c r="E97" i="11"/>
  <c r="F97" i="11"/>
  <c r="A98" i="11" a="1"/>
  <c r="A98" i="11" s="1"/>
  <c r="D98" i="11" l="1"/>
  <c r="E98" i="11"/>
  <c r="F98" i="11"/>
  <c r="A99" i="11" a="1"/>
  <c r="A99" i="11" s="1"/>
  <c r="D99" i="11" l="1"/>
  <c r="F99" i="11"/>
  <c r="F101" i="11" s="1"/>
  <c r="D73" i="9" s="1"/>
  <c r="D74" i="9" s="1"/>
  <c r="D75" i="9" s="1"/>
  <c r="D76" i="9" s="1"/>
  <c r="D94" i="9" s="1"/>
  <c r="D35" i="8" s="1"/>
  <c r="D37" i="8" s="1"/>
  <c r="E99" i="11"/>
</calcChain>
</file>

<file path=xl/sharedStrings.xml><?xml version="1.0" encoding="utf-8"?>
<sst xmlns="http://schemas.openxmlformats.org/spreadsheetml/2006/main" count="1623" uniqueCount="958">
  <si>
    <t>23.010</t>
  </si>
  <si>
    <t>[Section 145(1)(a)]</t>
  </si>
  <si>
    <t>Insurer/Financial Holding Company</t>
  </si>
  <si>
    <t>Long-Term Insurers Annual Return</t>
  </si>
  <si>
    <t>For Year Ended:</t>
  </si>
  <si>
    <t>NON-CONSOLIDATED FINANCIAL STATEMENTS</t>
  </si>
  <si>
    <t>STATEMENT OF ASSETS</t>
  </si>
  <si>
    <t>Notes</t>
  </si>
  <si>
    <t xml:space="preserve">Business in Trinidad &amp; Tobago </t>
  </si>
  <si>
    <t>Business Outside Trinidad &amp; Tobago</t>
  </si>
  <si>
    <t>Reference Page</t>
  </si>
  <si>
    <t>Assets</t>
  </si>
  <si>
    <t xml:space="preserve">$ </t>
  </si>
  <si>
    <t>25.010</t>
  </si>
  <si>
    <t>Cash and Cash Equivalents</t>
  </si>
  <si>
    <t>Investment Income Due and Accrued</t>
  </si>
  <si>
    <t>Financial Assets</t>
  </si>
  <si>
    <t>Investments in associates &amp; joint ventures</t>
  </si>
  <si>
    <t>Investment in subsidiaries, affiliates &amp; structured entities</t>
  </si>
  <si>
    <t>Investment Properties</t>
  </si>
  <si>
    <t>Asset for Insurance Acquisition Cash Flows*</t>
  </si>
  <si>
    <t xml:space="preserve">Insurance Contract Assets </t>
  </si>
  <si>
    <t xml:space="preserve">Reinsurance Contract Held Assets </t>
  </si>
  <si>
    <t>50.010</t>
  </si>
  <si>
    <t>Segregated Fund Net Assets</t>
  </si>
  <si>
    <t xml:space="preserve">Due from Parent and Affiliated Companies </t>
  </si>
  <si>
    <t>Assets arising due to Employee Pension Benefit Plans</t>
  </si>
  <si>
    <t>Assets asrising due to Employee Benefits</t>
  </si>
  <si>
    <t>Deferred Tax Assets</t>
  </si>
  <si>
    <t>Taxation Recoverable</t>
  </si>
  <si>
    <t>Property and Equipment</t>
  </si>
  <si>
    <t>Right-of Use assets</t>
  </si>
  <si>
    <t>Intangible Assets</t>
  </si>
  <si>
    <t>Non-Insurance Receivables</t>
  </si>
  <si>
    <t>Insurance Receivables excluding non-distinct components per IFRS 17</t>
  </si>
  <si>
    <t>Other Assets (Specify)</t>
  </si>
  <si>
    <t>Interest receivable</t>
  </si>
  <si>
    <t>Prepayments</t>
  </si>
  <si>
    <t>Other receivable</t>
  </si>
  <si>
    <t>TOTAL ASSETS</t>
  </si>
  <si>
    <t>* Exclude amounts presented in liabilities/assets for insurance contracts or assets/liabilities for reinsurance contracts held in keeping with IFRS 17.079</t>
  </si>
  <si>
    <t xml:space="preserve">Long-Term Annual Return </t>
  </si>
  <si>
    <t>Next Page is 23.011</t>
  </si>
  <si>
    <t>23.011</t>
  </si>
  <si>
    <t>[Section 145(1)(d)]</t>
  </si>
  <si>
    <t>STATEMENT OF LIABILITIES, POLICYHOLDERS' AND SHAREHOLDERS' EQUITY</t>
  </si>
  <si>
    <t>Liabilities</t>
  </si>
  <si>
    <t>30.016</t>
  </si>
  <si>
    <t>Insurance Contract Liabilities</t>
  </si>
  <si>
    <t>30.018</t>
  </si>
  <si>
    <t>Reinsurance Contract Held Liabilities</t>
  </si>
  <si>
    <t>Investment Contract Liabilities</t>
  </si>
  <si>
    <t>50.020</t>
  </si>
  <si>
    <t>Segregated Fund Liabilities</t>
  </si>
  <si>
    <t>Mortgage Loans and Other Real Estate Encumbrances</t>
  </si>
  <si>
    <t>Lease Liabilities</t>
  </si>
  <si>
    <t>Bank Loans and Overdraft</t>
  </si>
  <si>
    <t>30.030</t>
  </si>
  <si>
    <t>Amounts to Affiliated Companies</t>
  </si>
  <si>
    <t>Staff Defined Benefit Pension Plan Net Liabilities</t>
  </si>
  <si>
    <t>Other Post Retirement Staff Benefit Net Liabilitie</t>
  </si>
  <si>
    <t>Provision for Taxation</t>
  </si>
  <si>
    <t>Deferred Tax Liabilities</t>
  </si>
  <si>
    <t>Subordinated Debt</t>
  </si>
  <si>
    <t>Provisions, Accruals and Other Current Liabilities</t>
  </si>
  <si>
    <t>Total Liabilities</t>
  </si>
  <si>
    <t>Policyholders' Equity</t>
  </si>
  <si>
    <t>23.030</t>
  </si>
  <si>
    <t>Participating Account</t>
  </si>
  <si>
    <t>23.021</t>
  </si>
  <si>
    <t>Participating Account  - Accumulated OCI (Loss)</t>
  </si>
  <si>
    <t>Total Policyholders' Equity</t>
  </si>
  <si>
    <t>Shareholders' Equity</t>
  </si>
  <si>
    <t>Issued and fully paid</t>
  </si>
  <si>
    <t>Preference Shares</t>
  </si>
  <si>
    <t>Share Premium Account</t>
  </si>
  <si>
    <t>Retained Earnings</t>
  </si>
  <si>
    <t>Reserves</t>
  </si>
  <si>
    <t>Shareholders' Accumulated OCI/ (Loss)</t>
  </si>
  <si>
    <t>Total Shareholders' Equity</t>
  </si>
  <si>
    <t>TOTAL LIABILITIES AND EQUITY</t>
  </si>
  <si>
    <t>Select Name of Insurer/ Financial Holding Company</t>
  </si>
  <si>
    <t>Assuria Life (T&amp;T) Ltd</t>
  </si>
  <si>
    <t>Of</t>
  </si>
  <si>
    <t>Bancassurance Caribbean Limited</t>
  </si>
  <si>
    <t>Bankers Insurance Company of Trinidad and Tobago Limited</t>
  </si>
  <si>
    <t>Trinidad &amp; Tobago Long Term and General Insurers</t>
  </si>
  <si>
    <t>British American Insurance Company (Trinidad) Limited</t>
  </si>
  <si>
    <t>Capital Insurance limited</t>
  </si>
  <si>
    <t>Caribbean Atlantic Life Insurance Company Limited (CALICO)</t>
  </si>
  <si>
    <t>CG United Insurance TT Ltd.</t>
  </si>
  <si>
    <t>Colonial Fire &amp; General Insurance Company Limited</t>
  </si>
  <si>
    <t>Colonial Life Insurance Company (Trinidad) Limited</t>
  </si>
  <si>
    <t>Cuna Caribbean Insurance Society Limited</t>
  </si>
  <si>
    <t>Export-Import Bank of Trinidad and Tobago (Eximbank) Limited</t>
  </si>
  <si>
    <t>Please Enter the Address of the Financial Institution</t>
  </si>
  <si>
    <t>Furness Anchorage General Insurance Limited</t>
  </si>
  <si>
    <t>General Accident Insurance Company (Trinidad and Tobago) Limited</t>
  </si>
  <si>
    <t>Guardian General Insurance Limited</t>
  </si>
  <si>
    <t>Guardian Life of the Caribbean Limited</t>
  </si>
  <si>
    <t>For The Year</t>
  </si>
  <si>
    <t>Gulf Insurance Limited</t>
  </si>
  <si>
    <t>Maritime General Insurance Company Limited</t>
  </si>
  <si>
    <t>Maritime Life (Caribbean) Limited</t>
  </si>
  <si>
    <t>Report Date:</t>
  </si>
  <si>
    <t>NAGICO Insurance (Trinidad and Tobago) Limited</t>
  </si>
  <si>
    <t>Nationwide Insurance Company Limited</t>
  </si>
  <si>
    <t>DD/MMM/YYYY</t>
  </si>
  <si>
    <t>Pan-American Life Insurance Company of Trinidad and Tobago Limited</t>
  </si>
  <si>
    <t>Republic Life Insurance Company Limited</t>
  </si>
  <si>
    <t>Sagicor General Insurance Trinidad &amp; Tobago Limited</t>
  </si>
  <si>
    <t>Sagicor Life Insurance Trinidad &amp; Tobago Limited</t>
  </si>
  <si>
    <t>ScotiaLife Trinidad and Tobago Limited</t>
  </si>
  <si>
    <t xml:space="preserve">Date Submitted </t>
  </si>
  <si>
    <t>Tatil Life Assurance Limited</t>
  </si>
  <si>
    <t>The Beacon Insurance Company Limited</t>
  </si>
  <si>
    <t>The Demerara Life Assurance Company of Trinidad and Tobago Limited</t>
  </si>
  <si>
    <t>The Great Northern Insurance Company Limited</t>
  </si>
  <si>
    <t>The Insurance Company of the West Indies (Trinidad) Limited</t>
  </si>
  <si>
    <t>Financial Year End</t>
  </si>
  <si>
    <t>The New India Assurance Company (Trinidad and Tobago) Limited</t>
  </si>
  <si>
    <t>The Presidential Insurance Company Limited</t>
  </si>
  <si>
    <t>Trinidad and Tobago Insurance Limited</t>
  </si>
  <si>
    <t>Trinre Insurance Company Limited</t>
  </si>
  <si>
    <t>United Security Life Insurance Company Limited</t>
  </si>
  <si>
    <t>Transition date</t>
  </si>
  <si>
    <t xml:space="preserve"> Capital Adequacy Returns as stipulated by the Inspector of Financial Institutions</t>
  </si>
  <si>
    <t>Insurance Act, 2018</t>
  </si>
  <si>
    <t xml:space="preserve"> Annual Return approved by the Central Bank of Trinidad and Tobago</t>
  </si>
  <si>
    <t>TABLE OF CONTENTS</t>
  </si>
  <si>
    <t>INPUT</t>
  </si>
  <si>
    <t>Jurisdiction:</t>
  </si>
  <si>
    <t>Trinidad and Tobago</t>
  </si>
  <si>
    <t>Acronym for Authority</t>
  </si>
  <si>
    <t>CBTT</t>
  </si>
  <si>
    <t>Name of Authority</t>
  </si>
  <si>
    <t>Central Bank of Trinidad and Tobago</t>
  </si>
  <si>
    <t>Submit to:</t>
  </si>
  <si>
    <t>email address for submission:</t>
  </si>
  <si>
    <t>ifrs17@central-bank.org.tt</t>
  </si>
  <si>
    <t>Contact person for queries:</t>
  </si>
  <si>
    <t>Contact email address for queries:</t>
  </si>
  <si>
    <t>Currency</t>
  </si>
  <si>
    <t>Trinidad and Tobago Dollars</t>
  </si>
  <si>
    <t>LEGEND FOR CAPITAL ADEQUACY RETURNS</t>
  </si>
  <si>
    <t>Page with No Change</t>
  </si>
  <si>
    <t>New Page</t>
  </si>
  <si>
    <t>Amended Page</t>
  </si>
  <si>
    <t>Revisions highlighted in Red text!</t>
  </si>
  <si>
    <t>Units Legend</t>
  </si>
  <si>
    <t>TT$</t>
  </si>
  <si>
    <t>TT$ k</t>
  </si>
  <si>
    <t>TT$ M</t>
  </si>
  <si>
    <t>Table of Contents</t>
  </si>
  <si>
    <t>Tab</t>
  </si>
  <si>
    <t>Contents</t>
  </si>
  <si>
    <t>Note about completion</t>
  </si>
  <si>
    <t>COVER</t>
  </si>
  <si>
    <t>Survey and Quantitative Impact Study (QIS) for IFRS 17</t>
  </si>
  <si>
    <t>Indicates relevant insurer information</t>
  </si>
  <si>
    <t>Insurer-supplied identifiers and contact details</t>
  </si>
  <si>
    <t>BALANCE SHEET</t>
  </si>
  <si>
    <t>Filed non-consolidated balance sheet.</t>
  </si>
  <si>
    <t>LEGEND</t>
  </si>
  <si>
    <t>Workbook conventions and notation</t>
  </si>
  <si>
    <t>SUMMARY PAGE</t>
  </si>
  <si>
    <t>Include world-wide business and total company assets, liabilities and equity</t>
  </si>
  <si>
    <t>REGULATORY CAPITAL AVAILABLE</t>
  </si>
  <si>
    <t>STATEMENT OF LIABILITIES AND EQUITY</t>
  </si>
  <si>
    <t>ASSET DEFAULT RISK</t>
  </si>
  <si>
    <t>40.01</t>
  </si>
  <si>
    <t>INVESTMENT VOLATILITY RISK</t>
  </si>
  <si>
    <t>40.011</t>
  </si>
  <si>
    <t>OFF BALANCE SHEET RISK</t>
  </si>
  <si>
    <t>40.012</t>
  </si>
  <si>
    <t>TOTAL CONTRACTUAL SERVICE MARGIN</t>
  </si>
  <si>
    <t>FOREIGN CURRENCY MISMATCH RISK</t>
  </si>
  <si>
    <t>40.013</t>
  </si>
  <si>
    <t>COMPARABILITY DEDUCTION — DISCOUNT-RATE TECHNIQUE</t>
  </si>
  <si>
    <t>ASSET LIABILITY MISMATCH RISK</t>
  </si>
  <si>
    <t>40.014</t>
  </si>
  <si>
    <t>COMPARABILITY DEDUCTION — SPREAD TECHNIQUE</t>
  </si>
  <si>
    <t>MORTALITY RISK</t>
  </si>
  <si>
    <t>40.02</t>
  </si>
  <si>
    <t>MORBIDITY RISK</t>
  </si>
  <si>
    <t>40.021</t>
  </si>
  <si>
    <t>LAPSE RISK</t>
  </si>
  <si>
    <t>40.022</t>
  </si>
  <si>
    <t>INTEREST MARGIN PRICING RISK</t>
  </si>
  <si>
    <t>40.023</t>
  </si>
  <si>
    <t>LIQUIDITY AND OPERATIONAL RISK</t>
  </si>
  <si>
    <t>40.03</t>
  </si>
  <si>
    <t>GUARANTEE RISK</t>
  </si>
  <si>
    <t>40.031</t>
  </si>
  <si>
    <t>GI - MARGIN FOR UNEXPIRED COVERAGE RISK CHARGE</t>
  </si>
  <si>
    <t>40.032</t>
  </si>
  <si>
    <t>GI - MARGIN FOR LIABILITY FOR INCURRED CLAIMS RISK</t>
  </si>
  <si>
    <t>40.033</t>
  </si>
  <si>
    <t>GI - CATASTROPHE RISK</t>
  </si>
  <si>
    <t>40.034</t>
  </si>
  <si>
    <t>PROPERTY VALUATION FORM</t>
  </si>
  <si>
    <t>40.035</t>
  </si>
  <si>
    <t>UNRATED BONDS VALUATION FORM</t>
  </si>
  <si>
    <t>40.036</t>
  </si>
  <si>
    <t>QUOTED COMMON SHARES VALUATION FORM</t>
  </si>
  <si>
    <t>40.04</t>
  </si>
  <si>
    <t>NON-PERMISSIBLE VALUES</t>
  </si>
  <si>
    <t>40.041</t>
  </si>
  <si>
    <t>CSM Runoff</t>
  </si>
  <si>
    <t>Include world-wide business.</t>
  </si>
  <si>
    <t>40.042</t>
  </si>
  <si>
    <t>IFRS 17 Summary</t>
  </si>
  <si>
    <t>Details about pro-forma IFRS 17 Insurance Contract values</t>
  </si>
  <si>
    <t>40.05</t>
  </si>
  <si>
    <t>Discount Rate Bottom Up</t>
  </si>
  <si>
    <t>Discount rates used</t>
  </si>
  <si>
    <t>40.051</t>
  </si>
  <si>
    <t>Discount Rate Top Down</t>
  </si>
  <si>
    <t>40.052</t>
  </si>
  <si>
    <t>NOTES</t>
  </si>
  <si>
    <t>40.06</t>
  </si>
  <si>
    <t>40.061</t>
  </si>
  <si>
    <t>PRESCRIBED CURVES APPLIED — INSURER DECLARATION</t>
  </si>
  <si>
    <t>Estimated remaining CSM in future years.</t>
  </si>
  <si>
    <t xml:space="preserve"> $</t>
  </si>
  <si>
    <t>$</t>
  </si>
  <si>
    <t>Sections 82(1) and 145(1)(d)</t>
  </si>
  <si>
    <t>CAPITAL ADEQUACY RETURNS</t>
  </si>
  <si>
    <t>FOR THE QUARTER ENDED:</t>
  </si>
  <si>
    <t>NON-CONSOLIDATED</t>
  </si>
  <si>
    <t>Reference</t>
  </si>
  <si>
    <t>Item</t>
  </si>
  <si>
    <t>Regulatory Capital Required:</t>
  </si>
  <si>
    <t>Asset and Off-Balance Sheet Items</t>
  </si>
  <si>
    <t>Default Risk</t>
  </si>
  <si>
    <t>40.020</t>
  </si>
  <si>
    <t>Investment Volatility Risk</t>
  </si>
  <si>
    <t>Off Balance Sheet Risk</t>
  </si>
  <si>
    <t>Foreign Currency Mismatch Risk</t>
  </si>
  <si>
    <t>Long Term Insurance Business Items</t>
  </si>
  <si>
    <t>Asset Liability Mismatch Risk</t>
  </si>
  <si>
    <t>40.030</t>
  </si>
  <si>
    <t>Mortality Risk</t>
  </si>
  <si>
    <t>Morbidity Risk</t>
  </si>
  <si>
    <t>Lapse Risk</t>
  </si>
  <si>
    <t>Interest Margin Pricing Risk</t>
  </si>
  <si>
    <t>Liquidity and Operational Risk</t>
  </si>
  <si>
    <t>Guarantee Risk</t>
  </si>
  <si>
    <t>General Insurance Business Items</t>
  </si>
  <si>
    <t>40.040</t>
  </si>
  <si>
    <t>Catastrophe Risk</t>
  </si>
  <si>
    <t xml:space="preserve">Total Regulatory Capital Required                                                   </t>
  </si>
  <si>
    <t>sum of 1 to 14</t>
  </si>
  <si>
    <t>A</t>
  </si>
  <si>
    <t>Total Regulatory Capital Available</t>
  </si>
  <si>
    <t>B</t>
  </si>
  <si>
    <t>Net Risk Adjustment</t>
  </si>
  <si>
    <t>B2</t>
  </si>
  <si>
    <t xml:space="preserve">Regulatory Capital Ratio: </t>
  </si>
  <si>
    <t xml:space="preserve">Net Tier 1 </t>
  </si>
  <si>
    <t>C</t>
  </si>
  <si>
    <t xml:space="preserve">Net Tier 1 Ratio: </t>
  </si>
  <si>
    <t>Comments</t>
  </si>
  <si>
    <t>Tier 1 - Core Capital</t>
  </si>
  <si>
    <t xml:space="preserve">    Shareholders' Accumulated OCI/ (Loss)</t>
  </si>
  <si>
    <t>Catastrophe Reserve Fund</t>
  </si>
  <si>
    <t xml:space="preserve">Gross Tier 1 Capital (excluding Qualifying Preference Shares in Tier 1 Capital)                                                                  </t>
  </si>
  <si>
    <t xml:space="preserve">Deduct: </t>
  </si>
  <si>
    <t>Cash surrender value deficiencies calculated on an aggregate basis for each group set of policies separately</t>
  </si>
  <si>
    <t>Contractual Service Margin (CSM) reported as liabilities net of CSM reported as assets</t>
  </si>
  <si>
    <t xml:space="preserve">Unrealised after-tax gains on unquoted equity included in Gross Tier 1 Capital  </t>
  </si>
  <si>
    <t>Non-permissible assets</t>
  </si>
  <si>
    <t>Net Tier 1 Capital (excluding Qualifying Preference Shares in Tier 1 Capital)</t>
  </si>
  <si>
    <t>X</t>
  </si>
  <si>
    <t>Minimum of Qualifying Preference Shares in Tier 1 Capital and 33% of Net Tier 1 Capital (excluding Qualifying Preference Shares in Tier 1 Capital )</t>
  </si>
  <si>
    <t xml:space="preserve">Qualifying Preference Shares in Tier 1 Capital </t>
  </si>
  <si>
    <t xml:space="preserve">33% of Net Tier 1 capital from Line X (excluding Qualifying Preference Shares in Tier 1 Capital ) </t>
  </si>
  <si>
    <t>Net Tier 1 Capital</t>
  </si>
  <si>
    <t>Tier 2 - Supplementary Capital</t>
  </si>
  <si>
    <t>Tier 2A - Hybrid (debt/equity) Capital Instruments</t>
  </si>
  <si>
    <t>Preference Shares (Qualifying Preference Shares in Tier 1 Capital not included in line B)</t>
  </si>
  <si>
    <t>Preference Shares (Qualifying Preference Shares that may be cumulative)</t>
  </si>
  <si>
    <t>Qualifying Subordinated debt (per Schedule 3 Part B)</t>
  </si>
  <si>
    <t>Accumulated net after-tax unrealized gains on Available for Sale and Held for Trading securities Unrealised after-tax gains on unquoted equitydeducted above</t>
  </si>
  <si>
    <t>Bonds</t>
  </si>
  <si>
    <t>Equities</t>
  </si>
  <si>
    <t>Other</t>
  </si>
  <si>
    <t>20% of Net Tier 1 Capital</t>
  </si>
  <si>
    <t xml:space="preserve">    Other qualifying instruments debentures (per Schedule 3 Part B)</t>
  </si>
  <si>
    <t>Gross Tier 2A Capital</t>
  </si>
  <si>
    <t>D</t>
  </si>
  <si>
    <t>Tier 2B - Qualifying Limited Life Instruments (Schedule 3 Part C)</t>
  </si>
  <si>
    <t xml:space="preserve">    Preference Shares</t>
  </si>
  <si>
    <t xml:space="preserve">    Subordinated debt</t>
  </si>
  <si>
    <t xml:space="preserve">    Other debentures</t>
  </si>
  <si>
    <t>Gross Tier 2B Capital</t>
  </si>
  <si>
    <t>E</t>
  </si>
  <si>
    <t>Limited to 50% of Net Tier 1 Capital (line C)</t>
  </si>
  <si>
    <t>F</t>
  </si>
  <si>
    <t>Tier 2B Capital Allowed                                                  lesser of E &amp; F or zero if negative</t>
  </si>
  <si>
    <t>G</t>
  </si>
  <si>
    <t>Tier 2C - Other Capital Items</t>
  </si>
  <si>
    <t>Cash surrender value deficiencies calculated on an aggregate basis for each group of policies separately x 75%</t>
  </si>
  <si>
    <t>Other (specify)</t>
  </si>
  <si>
    <t>Gross Tier 2C Capital</t>
  </si>
  <si>
    <t>H</t>
  </si>
  <si>
    <t>Comparability Deduction</t>
  </si>
  <si>
    <t>I</t>
  </si>
  <si>
    <t>Total Tier 2 Capital</t>
  </si>
  <si>
    <t>D+G+H-I</t>
  </si>
  <si>
    <t>J</t>
  </si>
  <si>
    <t>K</t>
  </si>
  <si>
    <t>Total Tier 1 and 2 Capital</t>
  </si>
  <si>
    <t>C+K</t>
  </si>
  <si>
    <t>L</t>
  </si>
  <si>
    <t>Reciprocal cross holdings in capital instruments, whether arranged directly or indirectly, between financial institutions that artificially inflate the capital position of the insurer</t>
  </si>
  <si>
    <t>Outstanding premiums aged more than 60 business days (for long-term insurance business)</t>
  </si>
  <si>
    <t>Outstanding agent or broker debit balances aged more than 60 business days</t>
  </si>
  <si>
    <t>Residential Mortgages overdue more than 120 business days</t>
  </si>
  <si>
    <t>Commercial Mortgages overdue more than 120 business days</t>
  </si>
  <si>
    <t>Investment in Financial Subsidiaries</t>
  </si>
  <si>
    <t>Total Deductions</t>
  </si>
  <si>
    <t>M</t>
  </si>
  <si>
    <t>L-M</t>
  </si>
  <si>
    <t>N</t>
  </si>
  <si>
    <t>Notes:</t>
  </si>
  <si>
    <t>Next page is 40.012</t>
  </si>
  <si>
    <t>Portfolios reported as liabilities</t>
  </si>
  <si>
    <t>Portfolios reported as assets</t>
  </si>
  <si>
    <t>Row total</t>
  </si>
  <si>
    <t>Reconciliation reference</t>
  </si>
  <si>
    <t>Add: Contractual service margin in respect of insurance contracts issued¹</t>
  </si>
  <si>
    <t xml:space="preserve">      CSM (insurance contracts issued and investment contracts with DPFs)</t>
  </si>
  <si>
    <t>Less: Contractual service margin in respect of reinsurance contracts held — net cost²</t>
  </si>
  <si>
    <t xml:space="preserve">      CSM where debit balance (net cost of purchasing reinsurance)</t>
  </si>
  <si>
    <t>Add: Contractual service margin in respect of reinsurance contracts held — net gain³</t>
  </si>
  <si>
    <t xml:space="preserve">      CSM where credit balance (net gain on purchasing reinsurance)</t>
  </si>
  <si>
    <t>Total Contractual Service Margin</t>
  </si>
  <si>
    <t>A-B+C</t>
  </si>
  <si>
    <t>Flows to 40.011 Tier 2C row</t>
  </si>
  <si>
    <t xml:space="preserve">Add: </t>
  </si>
  <si>
    <t xml:space="preserve">    Contractual Service Margin (CSM) reported as liabilities:</t>
  </si>
  <si>
    <t xml:space="preserve">      CSM arising from Business combinations and portfolio transfers reported as liabilities</t>
  </si>
  <si>
    <t xml:space="preserve">      Other CSM reported as liabilities</t>
  </si>
  <si>
    <t xml:space="preserve">    Contractual Service Margin (CSM) reported as assets:</t>
  </si>
  <si>
    <t xml:space="preserve">      CSM arising from Business combinations and portfolio transfers reported as assets</t>
  </si>
  <si>
    <t xml:space="preserve">      Other CSM reported as assets</t>
  </si>
  <si>
    <t>LONG TERM INSURANCE BUSINESS</t>
  </si>
  <si>
    <t>Schedule 18 paragraph 3</t>
  </si>
  <si>
    <t>Portfolio #</t>
  </si>
  <si>
    <t>Own discount
curve identifier
(insurer-defined,
AA-attested)</t>
  </si>
  <si>
    <t>Cell-level
difference
($) = F − E</t>
  </si>
  <si>
    <t>Total — Discount-rate technique component of comparability deduction</t>
  </si>
  <si>
    <t>(flows to 40.011 D75 jointly with 40.014)</t>
  </si>
  <si>
    <t>PAA-measured business is excluded from the discount-rate technique. Portfolios using the premium allocation approach should not appear on this tab.</t>
  </si>
  <si>
    <t>Own discount
curve identifier</t>
  </si>
  <si>
    <t>Projected gross
spread (bps)</t>
  </si>
  <si>
    <t>Benchmark gross
spread (bps)</t>
  </si>
  <si>
    <t>bps</t>
  </si>
  <si>
    <t>Total — Spread technique component of comparability deduction</t>
  </si>
  <si>
    <t>(flows to 40.011 D75 jointly with 40.013)</t>
  </si>
  <si>
    <t>All Assets</t>
  </si>
  <si>
    <t>Assets Backing Investment Linked Business</t>
  </si>
  <si>
    <t>Factor</t>
  </si>
  <si>
    <t>Balance</t>
  </si>
  <si>
    <t>Regulatory Capital Required  (AxB)</t>
  </si>
  <si>
    <t>Regulatory Capital Required  (AxD)</t>
  </si>
  <si>
    <t>SHORT TERM SECURITIES</t>
  </si>
  <si>
    <t>Bank certificates of deposit</t>
  </si>
  <si>
    <t>Commercial paperincluding bankers acceptances secured by bank deposit</t>
  </si>
  <si>
    <t>Commercial paper including bankers acceptances secured by investment grade instrument</t>
  </si>
  <si>
    <t>Other commercial paper including bankers acceptances</t>
  </si>
  <si>
    <t xml:space="preserve">T-bills Issued or guaranteed by Government of Trinidad and Tobago </t>
  </si>
  <si>
    <t>TOTAL SHORT TERM SECURITIES</t>
  </si>
  <si>
    <t>Bonds and other evidence of indebtedness (Ratings refer to the rating of the instrument. In the event that the security is not rated, the rating of the Issuer applies. If neither the issuer nor the bond or other evidence of indebtedness is rated, the risk factor shall be the appropriate unrated categories below.)</t>
  </si>
  <si>
    <t xml:space="preserve">Issued or guaranteed by Government of Trinidad and Tobago </t>
  </si>
  <si>
    <t>Issued by Multilateral Agencies</t>
  </si>
  <si>
    <t xml:space="preserve">Rated "AA-" or higher </t>
  </si>
  <si>
    <t>Rated "A-" to “A+”</t>
  </si>
  <si>
    <t>Rated "BBB-" to “BBB+”</t>
  </si>
  <si>
    <t>Rated "BB- " to “BB+”</t>
  </si>
  <si>
    <t>Rated "B-" to “B+”</t>
  </si>
  <si>
    <t>Rated "CCC+" and below</t>
  </si>
  <si>
    <t>Unrated and fully collateralized</t>
  </si>
  <si>
    <t>Unrated</t>
  </si>
  <si>
    <t xml:space="preserve">Subtotal </t>
  </si>
  <si>
    <t>Name (specify) and insert appropriate factor</t>
  </si>
  <si>
    <t>Subtotal Non-Performing assets</t>
  </si>
  <si>
    <t>Subtotal Bonds and other evidences of indebtedness/Non performing assets</t>
  </si>
  <si>
    <t>Qualifying Unrated Asset Backed Securities</t>
  </si>
  <si>
    <t>Non-Qualifying Unrated Asset Backed Securities</t>
  </si>
  <si>
    <t>Subtotal Asset Backed Securities</t>
  </si>
  <si>
    <t>Repurchase Agreements or Reverse Repos</t>
  </si>
  <si>
    <t>Subtotal Repurchase Agreements or Reverse Repos</t>
  </si>
  <si>
    <t xml:space="preserve">Leases </t>
  </si>
  <si>
    <t xml:space="preserve">Where the insurer is the following: </t>
  </si>
  <si>
    <t>Lessee: (insert appropriate factor for the leased asset) (specify)</t>
  </si>
  <si>
    <t xml:space="preserve">Lessor: Operating leases in respect of real estate </t>
  </si>
  <si>
    <t>Income producing Real Estate</t>
  </si>
  <si>
    <t>Owner-Occupied Real Estate</t>
  </si>
  <si>
    <t>Oil, gas and mining properties/rights</t>
  </si>
  <si>
    <t xml:space="preserve">Lessor: Financial leases in respect of real estate in arrears </t>
  </si>
  <si>
    <t xml:space="preserve">Subtotal Leases </t>
  </si>
  <si>
    <t>TOTAL FIXED INCOME SECURITIES</t>
  </si>
  <si>
    <t>RECEIVABLES</t>
  </si>
  <si>
    <t>Outstanding premiums aged less than 60 business days (for long-term insurance business)</t>
  </si>
  <si>
    <t>Outstanding premiums aged less than 20 business days (for general insurance business)</t>
  </si>
  <si>
    <t>Policy Loans</t>
  </si>
  <si>
    <t xml:space="preserve">Unrated </t>
  </si>
  <si>
    <t>Subtotal Receivables</t>
  </si>
  <si>
    <t>Mortgages</t>
  </si>
  <si>
    <t xml:space="preserve">   Residential Mortgages that are less than 60 business days overdue</t>
  </si>
  <si>
    <t xml:space="preserve">   Commercial Mortgages that are less than 60 business days overdue</t>
  </si>
  <si>
    <t>Residential Mortgages overdue between 60 and 120 business days</t>
  </si>
  <si>
    <t>Commercial Mortgages overdue between 60 and 120 business days</t>
  </si>
  <si>
    <t xml:space="preserve">   Mortgage on Undeveloped land</t>
  </si>
  <si>
    <t>Subtotal Mortgages</t>
  </si>
  <si>
    <t>TOTAL RECEIVABLES</t>
  </si>
  <si>
    <t>Mutual Funds, Units and Other Collective Investment Schemes</t>
  </si>
  <si>
    <t>TOTAL MUTUAL FUNDS</t>
  </si>
  <si>
    <t xml:space="preserve">Debts due from non-financial subsidiaries controlled by the insurer and affiliates and associates of the insurer </t>
  </si>
  <si>
    <t>TOTAL SUBSIDIARIES/AFFILIATES/ASSOCIATES</t>
  </si>
  <si>
    <t>MISCELLANEOUS ITEMS</t>
  </si>
  <si>
    <t>Cash</t>
  </si>
  <si>
    <t>Fixed Assets (excluding Real Estate)</t>
  </si>
  <si>
    <t>TOTAL MISCELLANEOUS ITEMS</t>
  </si>
  <si>
    <t>Total</t>
  </si>
  <si>
    <t>Total Regulatory Capital Required for Asset Default Risk</t>
  </si>
  <si>
    <t>Next page is 40.021</t>
  </si>
  <si>
    <t>Equity Investments</t>
  </si>
  <si>
    <t>Quoted Common Shares</t>
  </si>
  <si>
    <t>Unquoted Common Shares</t>
  </si>
  <si>
    <t>Quoted Preference Shares</t>
  </si>
  <si>
    <t>Unquoted Preference Shares</t>
  </si>
  <si>
    <t>Subtotal Equity Investments</t>
  </si>
  <si>
    <t>Real Estate</t>
  </si>
  <si>
    <t>Subtotal Real Estate</t>
  </si>
  <si>
    <t>Funds, Mutual Funds, Units and other Collective Investment Schemes</t>
  </si>
  <si>
    <t>Other including exchange traded funds</t>
  </si>
  <si>
    <t>Subtotal Mutual Funds</t>
  </si>
  <si>
    <t xml:space="preserve">Investments in non-financial subsidiaries controlled by the insurer and affiliates and associates of the insurer </t>
  </si>
  <si>
    <t>Subtotal Subsidiaries/Affiliates/Associates</t>
  </si>
  <si>
    <t>Total Regulatory Capital Required for Investment Volatility Risk</t>
  </si>
  <si>
    <t>Next page is 40.022</t>
  </si>
  <si>
    <t>Off Balance Sheet activity</t>
  </si>
  <si>
    <t>Regulatory Capital Required  
(A x B)</t>
  </si>
  <si>
    <t>Total Regulatory Capital Required for Off Balance Sheet Risk</t>
  </si>
  <si>
    <t>Note:</t>
  </si>
  <si>
    <t>Next page is 40.023</t>
  </si>
  <si>
    <t>Total Business</t>
  </si>
  <si>
    <t>Investment Linked Business</t>
  </si>
  <si>
    <t xml:space="preserve">Regulatory Capital Required </t>
  </si>
  <si>
    <t>Total Assets</t>
  </si>
  <si>
    <t>Absolute value of (A - B) x C</t>
  </si>
  <si>
    <t>Absolute value of (E - F) x G</t>
  </si>
  <si>
    <t>TT Dollar</t>
  </si>
  <si>
    <t>Currencies issued by countries rated BBB and above (specify)</t>
  </si>
  <si>
    <t>U. S. Dollar</t>
  </si>
  <si>
    <t>U. K. Pound Sterling</t>
  </si>
  <si>
    <t>Barbados Dollar</t>
  </si>
  <si>
    <t>EURO Currency</t>
  </si>
  <si>
    <t>Belize Dollar</t>
  </si>
  <si>
    <t>Canadian Dollar</t>
  </si>
  <si>
    <t>Swiss Franc</t>
  </si>
  <si>
    <t>Deutsche Mark</t>
  </si>
  <si>
    <t>French Franc</t>
  </si>
  <si>
    <t>Guyana Dollar</t>
  </si>
  <si>
    <t>Jamaica Dollar</t>
  </si>
  <si>
    <t>Currencies issued by countries rated BBB- and below (specify)</t>
  </si>
  <si>
    <t>Japanese Yen</t>
  </si>
  <si>
    <t>Netherlands Guilder</t>
  </si>
  <si>
    <t>East Caribbean Dollar</t>
  </si>
  <si>
    <t>Other Currencies</t>
  </si>
  <si>
    <t xml:space="preserve">Total </t>
  </si>
  <si>
    <t>Total Regulatory Capital Required for Foreign Currency Mismatch Risk</t>
  </si>
  <si>
    <t>This risk charge does not apply to the portion of the assets backing and the liabilities of, an insurer’s investment linked insurance business if:</t>
  </si>
  <si>
    <t>(a)  the assets are genuinely identifiable and valued at market value;</t>
  </si>
  <si>
    <t xml:space="preserve">(b)  transfers into and out of the portfolio of assets occur at market value; and </t>
  </si>
  <si>
    <t>(c)  there is full pass through of investment returns to the policies and credited returns are not based on  company's discretion.</t>
  </si>
  <si>
    <t>Next page is 40.030</t>
  </si>
  <si>
    <t>Recalculated Net Best Estimate Policy Liabilities using Ult Rate of 4.5%1</t>
  </si>
  <si>
    <t>Recalculated Net Gross Best Estimate Policy Liabilities Parallel + 1%</t>
  </si>
  <si>
    <t>Recalculated NetGross Best Estimate Policy Liabilities Parallel - 1%</t>
  </si>
  <si>
    <t xml:space="preserve">Maximum Absolute value of (B-A) or (C-A) </t>
  </si>
  <si>
    <t xml:space="preserve">Maximum Regulatory Capital Required  
(D x E) </t>
  </si>
  <si>
    <t>Supporting Asset Value</t>
  </si>
  <si>
    <t>Recalculated Supporting Asset Value Parallel + 1%</t>
  </si>
  <si>
    <t>Recalculated Supporting Asset Value Parallel - 1%</t>
  </si>
  <si>
    <t>Liability (B-A)      Less                   Asset (H-G)</t>
  </si>
  <si>
    <t>Liability (C-A)      Less                   Asset (I-G)</t>
  </si>
  <si>
    <t xml:space="preserve">Maximum Absolute value of J or K </t>
  </si>
  <si>
    <t>Regulatory Capital Required (Smaller of F or L)</t>
  </si>
  <si>
    <t>1. Par or
2. Non-Par</t>
  </si>
  <si>
    <t>1. (Re-)Insurance Contracts Issued
3. Investment Contracts with DPFs</t>
  </si>
  <si>
    <t>Valuation
Approach
(GMM / VFA)</t>
  </si>
  <si>
    <t>O</t>
  </si>
  <si>
    <t>P</t>
  </si>
  <si>
    <t>Q</t>
  </si>
  <si>
    <t>1. This risk charge does not apply to the portion portfolio of the assets backing and the policy liabilities and other actuarial liabilities of an insurer’s investment linked insurance business if:</t>
  </si>
  <si>
    <t>(a)  the assets of the portfolio are genuinely identifiable, separate from other business and valued at market value on at least a daily basis;</t>
  </si>
  <si>
    <t>(c)  there is full pass through of investment returns to the policies and credited returns are not based on company's discretion.</t>
  </si>
  <si>
    <t>1THIS ADDITIONAL COLUMN IS FOR INFORMATION GATHERING PURPOSES:The Net Best Estimate Policy Liabilities are to be recalculated by grading the discount rate used in year 15 to 4.5% in year 20 and beyond</t>
  </si>
  <si>
    <t>5.  PAA business is excluded from this schedule. Best estimate policy liabilities under the premium allocation approach are not discounted for interest.</t>
  </si>
  <si>
    <t>6. Spine columns P–S correspond to TABLE 2.1b (Par/Non-Par × Portfolio # × Paragraph × Valuation Approach). Column B (Gross BEPL) should reconcile to PVCF + Cost of Guarantees in TABLE 2.1b for the corresponding row, LRC component only.</t>
  </si>
  <si>
    <t>Next page is 40.031</t>
  </si>
  <si>
    <t>THE FOLLOWING TABLE IS FOR INFORMATION GATHERING AND WILL BE CRITICAL TO OUR RE-CALIBRATION EXERCISE</t>
  </si>
  <si>
    <t>Direct &amp; Assumed</t>
  </si>
  <si>
    <t>Reinsurance Contract Held</t>
  </si>
  <si>
    <t>Regulatory Capital Required (F+K)</t>
  </si>
  <si>
    <t>Insurance Contract Liabilities(+)/Assets(-) valued using GMM or VFA</t>
  </si>
  <si>
    <t>Insurance Contract Liabilities(+)/Assets(-) valued using PAA</t>
  </si>
  <si>
    <t>BREAKDOWN OF RISK ADJUSTMENT FOR NON-FINANCIAL RISK Liabilities(+)/Assets(-)</t>
  </si>
  <si>
    <t>Reinsurance Contracts Held Liabilities(+)/Assets(-) valued using GMM</t>
  </si>
  <si>
    <t>Reinsurance Contracts Held Liabilities(+)/Assets(-) valued using PAA</t>
  </si>
  <si>
    <t>Death Benefit</t>
  </si>
  <si>
    <t>Best Estimate Policy Liability (+)/Asset (-)or Mortality Component</t>
  </si>
  <si>
    <t>Net Amount at Risk (A-B) or Best Estimate Policy Liability for Annuities</t>
  </si>
  <si>
    <t>Deductions</t>
  </si>
  <si>
    <t>Component 
(C-D)xE</t>
  </si>
  <si>
    <t>Amount Reinsured (-)</t>
  </si>
  <si>
    <t>Best Estimate Policy Liability (+)/Asset (-) or Mortality Component</t>
  </si>
  <si>
    <t>Net Amount at Risk (G-H)</t>
  </si>
  <si>
    <t>Component
(IxJ)</t>
  </si>
  <si>
    <t>Present Value of Future Cash Flows
(excl. Cost of Guarantees)</t>
  </si>
  <si>
    <t>Cost of Guarantees</t>
  </si>
  <si>
    <t>Risk Adjustment for Non-Financial Risk</t>
  </si>
  <si>
    <t>Contractual Service Margin</t>
  </si>
  <si>
    <t>Liability for Remaining Coverage</t>
  </si>
  <si>
    <t>Liability for incurred claims - Expected Present Value of Future Cash Flows</t>
  </si>
  <si>
    <t>Liability for incurred claims - Risk Adjustment</t>
  </si>
  <si>
    <t>Mortality</t>
  </si>
  <si>
    <t>Mortality Improvement</t>
  </si>
  <si>
    <t>Morbidity</t>
  </si>
  <si>
    <t>Morbidity Improvement</t>
  </si>
  <si>
    <t>Expense</t>
  </si>
  <si>
    <t>Lapse and Other Policyholder Behavior</t>
  </si>
  <si>
    <t>Diversification Benefits</t>
  </si>
  <si>
    <t xml:space="preserve">Total 
RA </t>
  </si>
  <si>
    <t>Mortality Risk Adjustment as % Best Estimate Policy Liability</t>
  </si>
  <si>
    <t>1.5 x Required Capital as % Risk Adjustment</t>
  </si>
  <si>
    <t>Mortality Risk Adjustment as % Best Estimate Liability</t>
  </si>
  <si>
    <t>Net Best Estimate Liability</t>
  </si>
  <si>
    <t>Total Mortality Risk Adjustment</t>
  </si>
  <si>
    <t>Net Required Capital</t>
  </si>
  <si>
    <t>Total Mortality Risk Adjustment as % Net Best Estimate Liability</t>
  </si>
  <si>
    <t>1.5 x Net Required Capital as % Total Mortality Risk Adjustment</t>
  </si>
  <si>
    <t>Check 1</t>
  </si>
  <si>
    <t>Check 2</t>
  </si>
  <si>
    <t>Check 3</t>
  </si>
  <si>
    <t>Check 4</t>
  </si>
  <si>
    <t>R</t>
  </si>
  <si>
    <t>S</t>
  </si>
  <si>
    <t>T</t>
  </si>
  <si>
    <t>U</t>
  </si>
  <si>
    <t>V</t>
  </si>
  <si>
    <t>W</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</si>
  <si>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</si>
  <si>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</si>
  <si>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</si>
  <si>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</si>
  <si>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</si>
  <si>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</si>
  <si>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</si>
  <si>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</si>
  <si>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</si>
  <si>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</si>
  <si>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</si>
  <si>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</si>
  <si>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</si>
  <si>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</si>
  <si>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</si>
  <si>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</si>
  <si>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</si>
  <si>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</si>
  <si>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</si>
  <si>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</si>
  <si>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</si>
  <si>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</si>
  <si>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</si>
  <si>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</si>
  <si>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</si>
  <si>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</si>
  <si>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</si>
  <si>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</si>
  <si>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</si>
  <si>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</si>
  <si>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</si>
  <si>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</si>
  <si>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A. Individual Insurance (excluding AD&amp;D)</t>
  </si>
  <si>
    <t xml:space="preserve">Individual Life </t>
  </si>
  <si>
    <t xml:space="preserve">       Less than one year guaranteed term remaining</t>
  </si>
  <si>
    <t xml:space="preserve">      One to five years remaining</t>
  </si>
  <si>
    <t xml:space="preserve">      More than five years guaranteed term remaining</t>
  </si>
  <si>
    <t>Participating, Adjustable Life &amp; Universal Life Including Investment Linked Life Business</t>
  </si>
  <si>
    <t>Total Individual Insurance</t>
  </si>
  <si>
    <t>B. Group Insurance (excluding AD&amp;D)</t>
  </si>
  <si>
    <t>Total Group Insurance</t>
  </si>
  <si>
    <t>C. Accidental Death &amp; Dismemberment</t>
  </si>
  <si>
    <t>Participating, Adjustable Life &amp; Universal Life</t>
  </si>
  <si>
    <t>Group Insurance</t>
  </si>
  <si>
    <t>Total AD&amp;D Insurance</t>
  </si>
  <si>
    <t xml:space="preserve">D. Annuities/Pensions valued as Insurance Contract (i.e. Involving Life Contingencies) </t>
  </si>
  <si>
    <t xml:space="preserve">      Individual </t>
  </si>
  <si>
    <t xml:space="preserve">      Group</t>
  </si>
  <si>
    <t>Total Annuities</t>
  </si>
  <si>
    <t>E. Other (specify &amp; insert factor)</t>
  </si>
  <si>
    <t>Total Other</t>
  </si>
  <si>
    <t>Total Regulatory Capital Required for Mortality Risk</t>
  </si>
  <si>
    <t xml:space="preserve">Individual, Disability Income and premium waivers </t>
  </si>
  <si>
    <t>Group, Disability Income and premium waivers</t>
  </si>
  <si>
    <t>Other Accident and Sickness (including Critical Illness)</t>
  </si>
  <si>
    <t>Health Insurance - Individual and Group</t>
  </si>
  <si>
    <t>Investment Contracts with Discretionary Participation Features</t>
  </si>
  <si>
    <t>Other Insurance Contracts not included above</t>
  </si>
  <si>
    <t>Other Reinsurance Contracts Held not included above</t>
  </si>
  <si>
    <t>TOTAL INSURANCE CONTRACTS, REINSURANCE CONTRACTS HELD AND INVESTMENT CONTRACTS WITH DISCRETIONARY PARTICIPATION FEATURES</t>
  </si>
  <si>
    <t>BALANCE SHEET AMOUNTS:</t>
  </si>
  <si>
    <t>Check</t>
  </si>
  <si>
    <t>Insurance Contract Assets (-)</t>
  </si>
  <si>
    <t>Insurance Contract Liabilities (+)</t>
  </si>
  <si>
    <t>Reinsurance Contract Held Assets (-)</t>
  </si>
  <si>
    <t>Reinsurance Contract Held Liabilities (+)</t>
  </si>
  <si>
    <t>1 Include all insurance contracts and associated reinsurance contracts held in the computation of the Regulatory Capital for Mortality Risk (investment contracts with discretionary participation features not to be included)</t>
  </si>
  <si>
    <t>Next page is 40.032</t>
  </si>
  <si>
    <t>RETURN FOR THE YEAR ENDED:</t>
  </si>
  <si>
    <t>Reinsurance Ceded</t>
  </si>
  <si>
    <t>Regulatory Capital Required 
(C-F)</t>
  </si>
  <si>
    <t>Type of Policy</t>
  </si>
  <si>
    <t>Component (AxB)</t>
  </si>
  <si>
    <t>Annual Premium Ceded</t>
  </si>
  <si>
    <t>Component (DxE)</t>
  </si>
  <si>
    <t xml:space="preserve">C </t>
  </si>
  <si>
    <t>A. New Claims Risk</t>
  </si>
  <si>
    <t>Total New Claims Risk</t>
  </si>
  <si>
    <t>B. Continuing Claims Risk</t>
  </si>
  <si>
    <t>Amount Ceded</t>
  </si>
  <si>
    <t>Disabled Lives reserves</t>
  </si>
  <si>
    <t xml:space="preserve">Benefit period remaining - one year or less </t>
  </si>
  <si>
    <t xml:space="preserve">      Duration - two years or less </t>
  </si>
  <si>
    <t xml:space="preserve">      Duration - five years or less but more than two years</t>
  </si>
  <si>
    <t xml:space="preserve">      Duration - more than five years</t>
  </si>
  <si>
    <t>Benefit period remaining - two years or less but more than one year</t>
  </si>
  <si>
    <t xml:space="preserve">Benefit period remaining - more than two years </t>
  </si>
  <si>
    <t>Other Accident and Sickness</t>
  </si>
  <si>
    <t>Total Continuing Claims Risk</t>
  </si>
  <si>
    <t>Total Regulatory Capital Required for Morbidity Risk</t>
  </si>
  <si>
    <t>Net Morbidity Risk Adjustment</t>
  </si>
  <si>
    <t>1.5 x Net Required Capital as % Total Morbidity Risk Adjustment</t>
  </si>
  <si>
    <t>Next page is 40.033</t>
  </si>
  <si>
    <t>Sub-set identity and attributes</t>
  </si>
  <si>
    <t>Per Schedule 11, paragraphs 6 and 7</t>
  </si>
  <si>
    <t>Supplementary data collection</t>
  </si>
  <si>
    <t>Sub-set ID</t>
  </si>
  <si>
    <t>Sub-set description</t>
  </si>
  <si>
    <t>Paragraph
(1=Issued / 2=Held)</t>
  </si>
  <si>
    <t>Valuation
approach
(GMM / VFA)</t>
  </si>
  <si>
    <t>IFRS 17
Portfolio #</t>
  </si>
  <si>
    <t>Lapse stress
applied
(15% / 30%)</t>
  </si>
  <si>
    <t>Sub-set designation
(lapse-sensitive /
lapse-supported)</t>
  </si>
  <si>
    <t>Best Estimate
Policy Liabilities
using best estimate
lapse rates</t>
  </si>
  <si>
    <t>Best Estimate
Policy Liabilities
using post-shock
rates</t>
  </si>
  <si>
    <t>Current
Risk Adjustment</t>
  </si>
  <si>
    <t>Current Risk Adjustment
as % of BEPL
(best estimate rates)</t>
  </si>
  <si>
    <t>Duration band
decomposition
of H and I</t>
  </si>
  <si>
    <t>From AA Suppl. TABLE 2.4 col E</t>
  </si>
  <si>
    <t>From AA Suppl. TABLE 2.4 col R</t>
  </si>
  <si>
    <t>From AA Suppl. TABLE 2.4 col B</t>
  </si>
  <si>
    <t>L2</t>
  </si>
  <si>
    <t>%</t>
  </si>
  <si>
    <t>GMM</t>
  </si>
  <si>
    <t>Total lapse risk charge in respect of insurance contracts issued</t>
  </si>
  <si>
    <t>Total lapse risk charge in respect of reinsurance contracts held</t>
  </si>
  <si>
    <t>Lapse risk charge for the insurer = (Issued + Held) / 1.5</t>
  </si>
  <si>
    <t>Risk Adjustment Applied for A</t>
  </si>
  <si>
    <t>Total Net Best Estimate Policy Liabilities</t>
  </si>
  <si>
    <t xml:space="preserve">Net Best Estimate Policy Liabilities </t>
  </si>
  <si>
    <t>Regulatory Capital Required (AxB)</t>
  </si>
  <si>
    <t>Adjustable premiums/adjustable interest credits, Universal life where the crediting rates are reasonably flexible</t>
  </si>
  <si>
    <t>All other policies</t>
  </si>
  <si>
    <t>Total Regulatory Capital Required for Interest Margin Pricing Risk</t>
  </si>
  <si>
    <t>Next page is 40.035</t>
  </si>
  <si>
    <t xml:space="preserve">Investment Linked Insurance Business Only </t>
  </si>
  <si>
    <t>Balance Sheet</t>
  </si>
  <si>
    <t>Regulatory Capital Required 
(A x B)</t>
  </si>
  <si>
    <t xml:space="preserve">Investment Linked policy liabilities </t>
  </si>
  <si>
    <t>Total Regulatory Capital Required for Liquidity and Operational Risk</t>
  </si>
  <si>
    <t>Next page is 40.036</t>
  </si>
  <si>
    <t>Net Best Estimate Policy 
Liabilities</t>
  </si>
  <si>
    <t>Total Regulatory Capital Required for Guarantee Risk</t>
  </si>
  <si>
    <t>1 Risk charge shall be no less than 5% of the reservesnet best estimate policy liabilities held for the guarantees and shall apply as at the insurer’s first financial year end following commencement of the Insurance (Capital Adequacy) Regulations, 2020</t>
  </si>
  <si>
    <t>Next page is 40.040</t>
  </si>
  <si>
    <t>GENERAL INSURANCE BUSINESS</t>
  </si>
  <si>
    <t>Class of Insurance</t>
  </si>
  <si>
    <t xml:space="preserve">Factors
</t>
  </si>
  <si>
    <t>Regulatory Capital Required
(A x B)</t>
  </si>
  <si>
    <t xml:space="preserve">Motor Vehicle </t>
  </si>
  <si>
    <t>Marine, Aviation and Transport</t>
  </si>
  <si>
    <t>Workers Compensation</t>
  </si>
  <si>
    <t>Personal Accident</t>
  </si>
  <si>
    <t xml:space="preserve">1  Property includes Engineering, Fire, Contractors all risk, Boiler and machinery, Homeowners and Householders insurance  </t>
  </si>
  <si>
    <t>2  Liability includes Public, Products and Professional Liability</t>
  </si>
  <si>
    <t xml:space="preserve">3  Pecuniary loss includes Bonds, Fidelity, Consequential loss  </t>
  </si>
  <si>
    <t>Next Page is 40.041</t>
  </si>
  <si>
    <t>Factors</t>
  </si>
  <si>
    <t>Regulatory Capital Required
(A-B) x C</t>
  </si>
  <si>
    <t>IBNRs are to be included.</t>
  </si>
  <si>
    <t>Next Page is 40.042</t>
  </si>
  <si>
    <t>CATASTROPHE RISK</t>
  </si>
  <si>
    <t>Catastrophe Exposure</t>
  </si>
  <si>
    <t>Gross Aggregate</t>
  </si>
  <si>
    <t>Net Aggregate</t>
  </si>
  <si>
    <t>Probable Maximum Loss (PML)</t>
  </si>
  <si>
    <t>PML as % of Net Aggregate</t>
  </si>
  <si>
    <t xml:space="preserve">PML </t>
  </si>
  <si>
    <t>Catastrophe reinsurance program</t>
  </si>
  <si>
    <t>Renewal date of catastrophe program (dd/mm/yyyy)</t>
  </si>
  <si>
    <t>Retention</t>
  </si>
  <si>
    <t>Upper limit of Cover</t>
  </si>
  <si>
    <t>Catastrophe Risk Charge</t>
  </si>
  <si>
    <t>Shortfall between Net PML and Upper limit</t>
  </si>
  <si>
    <t>Reinstatement Cost</t>
  </si>
  <si>
    <t>Total Regulatory Capital Required for Catastrophe Risk</t>
  </si>
  <si>
    <t>1 Cost to reinstate the cover up to the amount of the PML. If there is a Reinstatement Premium Protection treaty in place which covers an insurer's reinstatement in the event of a catastrophe, then this cost is zero.</t>
  </si>
  <si>
    <t>Next Page is 40.050</t>
  </si>
  <si>
    <t>40.050</t>
  </si>
  <si>
    <t>Cost Model</t>
  </si>
  <si>
    <t>Investment</t>
  </si>
  <si>
    <t>Revaluation model</t>
  </si>
  <si>
    <t>Own Use</t>
  </si>
  <si>
    <t>Fair Value Model</t>
  </si>
  <si>
    <t>Details</t>
  </si>
  <si>
    <t>Date of Purchase</t>
  </si>
  <si>
    <t>Date of last Valuation</t>
  </si>
  <si>
    <t>Type</t>
  </si>
  <si>
    <t>Name of Valuator</t>
  </si>
  <si>
    <t>Cost Basis</t>
  </si>
  <si>
    <t>Book Value</t>
  </si>
  <si>
    <t>Unrealised Gains Included in Tier 1</t>
  </si>
  <si>
    <t>Valuation Methodology</t>
  </si>
  <si>
    <t>(dd/mm/yyyy)</t>
  </si>
  <si>
    <t>REAL ESTATE PURCHASED BEFORE JANUARY 01, 2021</t>
  </si>
  <si>
    <t>Sub-total</t>
  </si>
  <si>
    <t>REAL ESTATE PURCHASED ON OR AFTER JANUARY 01, 2021</t>
  </si>
  <si>
    <t>1 Date of commencement of the Insurance (Capital Adequacy)Regulations, 2020</t>
  </si>
  <si>
    <t>Next page is 40.051</t>
  </si>
  <si>
    <t>Description</t>
  </si>
  <si>
    <t>Date of purchase</t>
  </si>
  <si>
    <t>Maturity Date</t>
  </si>
  <si>
    <t>1 Date of commencement of the Insurance (Capital Adequacy) Regulations, 2020</t>
  </si>
  <si>
    <t>Next page is 40.052</t>
  </si>
  <si>
    <t>Quoted common shares (acquired prior to January 1, 20211)</t>
  </si>
  <si>
    <t>No. of Shares</t>
  </si>
  <si>
    <t>Market Price</t>
  </si>
  <si>
    <t>Next page is 40.060</t>
  </si>
  <si>
    <t>40.060</t>
  </si>
  <si>
    <t xml:space="preserve">Total Value of Assets on Capital Adequacy Returns (A1)                                                           </t>
  </si>
  <si>
    <t xml:space="preserve">Total Value of Assets Backing Investment Linked Business (A2) </t>
  </si>
  <si>
    <t>Total Value of Assets not including Assets Backing Investment Linked Business (A = A1 - A2)</t>
  </si>
  <si>
    <t>Deductions from Net Tier 1 Capital (Not including non-permissible assets) (B1)</t>
  </si>
  <si>
    <t>Other Deductions from Regulatory Capital Available (B2)</t>
  </si>
  <si>
    <t>Total of all Deductions (B = B1 + B2)</t>
  </si>
  <si>
    <t>Adjusted Assets (A - B)</t>
  </si>
  <si>
    <t>Maximum Value as a % of Adjusted Assets</t>
  </si>
  <si>
    <t>Permissible Value</t>
  </si>
  <si>
    <t>Non-Permissible Value</t>
  </si>
  <si>
    <t>Ordinary Shares not including ordinary shares in permissible real estate entities</t>
  </si>
  <si>
    <t>Mutual funds including unit trusts and other collective investment schemes not including money market funds</t>
  </si>
  <si>
    <t>Mortgages or other titles for repayment of a loan secured by real estate not including mortgages or debts due from  permissible real estate entities</t>
  </si>
  <si>
    <t xml:space="preserve">Interests in real estate </t>
  </si>
  <si>
    <t>Mortgages or other titles for repayment of a loan secured by real estate not including mortgages or debts due from  permissible real estate entities controlled by the insurer and the value of interests in real estate</t>
  </si>
  <si>
    <t>Securities rated below investment grade (S&amp;P rating BB and lower)</t>
  </si>
  <si>
    <t xml:space="preserve">Unrated securities </t>
  </si>
  <si>
    <t>Outstanding premiums aged more than 20 business days (for general insurance business)</t>
  </si>
  <si>
    <t xml:space="preserve">Total Non-permissible Assets </t>
  </si>
  <si>
    <t>Currency:</t>
  </si>
  <si>
    <t>NOTES TO THE CAPITAL ADEQUACY RETURNS</t>
  </si>
  <si>
    <t>Credited rate
(% p.a.)</t>
  </si>
  <si>
    <t>Flows to 40.011 D75</t>
  </si>
  <si>
    <t>Schedule 18 paragraph 1</t>
  </si>
  <si>
    <t>Schedule 18 paragraph 2</t>
  </si>
  <si>
    <t>Tier 2 Capital Allowed                                                  lesser of C and J or zero if negative</t>
  </si>
  <si>
    <t>Gross Best Estimate Policy Liabilities</t>
  </si>
  <si>
    <t>TTD</t>
  </si>
  <si>
    <t>Liquidity Category #:</t>
  </si>
  <si>
    <t>1. Spot or 2. Forward:</t>
  </si>
  <si>
    <t>Year</t>
  </si>
  <si>
    <t>Prescribed curve (%)</t>
  </si>
  <si>
    <t>Curve segment (1/2/3) — use dropdown</t>
  </si>
  <si>
    <t>Note</t>
  </si>
  <si>
    <t>Insert columns for additional curves</t>
  </si>
  <si>
    <t>COMPARABILITY DEDUCTION — SPREAD TECHNIQUE (year-by-year disclosure)</t>
  </si>
  <si>
    <t>Combination ID:</t>
  </si>
  <si>
    <t>Portfolio #:</t>
  </si>
  <si>
    <t>Sub-account # (if applicable):</t>
  </si>
  <si>
    <t>Reporting year actual spread (bps):</t>
  </si>
  <si>
    <t>Year-1-prior actual spread (bps):</t>
  </si>
  <si>
    <t>Year-2-prior actual spread (bps):</t>
  </si>
  <si>
    <t>3-year average actual spread (bps):</t>
  </si>
  <si>
    <t>Combination 1</t>
  </si>
  <si>
    <t>α Projected gross return (bps)</t>
  </si>
  <si>
    <t>β Projected credited rate (bps)</t>
  </si>
  <si>
    <t>γ Projected spread = α−β (bps)</t>
  </si>
  <si>
    <t>δ Credited rate used for rerun (bps)</t>
  </si>
  <si>
    <t>ε Spread used for rerun = MIN(γ, benchmark) (bps)</t>
  </si>
  <si>
    <t>Combination 2</t>
  </si>
  <si>
    <t>Combination 3</t>
  </si>
  <si>
    <t>Combination 4</t>
  </si>
  <si>
    <t xml:space="preserve">Benchmark spread (bps) </t>
  </si>
  <si>
    <t>Portfolio subtotals — UNIQUE portfolios from column A, floor of zero applied per Schedule 18 paragraph 1</t>
  </si>
  <si>
    <t>Column B (Currency) must be a currency for which the Inspector has issued prescribed regulatory curve parameters under Regulation 27A and declared on tab 40.061. Cash flows in other currencies are discounted at the insurer's own curve throughout and are not reported on this tab.</t>
  </si>
  <si>
    <t>Own Discount Curve Identifier:</t>
  </si>
  <si>
    <t>Own discount curve identifier:</t>
  </si>
  <si>
    <t>40.062</t>
  </si>
  <si>
    <t>Top Down/Bottom Up:</t>
  </si>
  <si>
    <t>Own curve (%)</t>
  </si>
  <si>
    <t>α Projected gross return/Own Curve (bps)</t>
  </si>
  <si>
    <t>COMPARABILITY DEDUCTION — PRESCRIBED REGULATORY CURVES</t>
  </si>
  <si>
    <t>Cell-level
difference subject to zero floor
($) = max(0,I − H)</t>
  </si>
  <si>
    <r>
      <t>Combination
I</t>
    </r>
    <r>
      <rPr>
        <sz val="11"/>
        <rFont val="Calibri"/>
        <family val="2"/>
      </rPr>
      <t>D (One row per Combination)</t>
    </r>
  </si>
  <si>
    <t>The floor of zero is applied at combination level. Because each row is one combination, the floor is the MAX(0, I − H) in column J of that row. This implements Schedule 18 paragraph 2(1).</t>
  </si>
  <si>
    <t>No cross-combination netting per Schedule 18 paragraph 2(3), whether or not combinations fall within the same portfolio.</t>
  </si>
  <si>
    <t>Column B (Combination ID) is insurer-defined, AA-attested, and free-text. The identifier MUST match the combination ID declared on tab 40.062. Use consistent identifiers across reporting periods. The AA narrative defines combinations per Schedule 18 paragraph 2(1): a collection of contracts within a portfolio of insurance contracts denominated in a common currency sharing a common credited rate at each duration and a common gross investment return at each duration and contracts that differ in any of those respects are in separate combinations.</t>
  </si>
  <si>
    <t>Figures per audited FS</t>
  </si>
  <si>
    <r>
      <t xml:space="preserve">Other </t>
    </r>
    <r>
      <rPr>
        <sz val="10"/>
        <color rgb="FFFF0000"/>
        <rFont val="Arial"/>
        <family val="2"/>
      </rPr>
      <t>Balance sheet</t>
    </r>
    <r>
      <rPr>
        <sz val="10"/>
        <rFont val="Arial"/>
        <family val="2"/>
        <charset val="1"/>
      </rPr>
      <t xml:space="preserve"> receivables </t>
    </r>
  </si>
  <si>
    <r>
      <t xml:space="preserve">Reinsurance </t>
    </r>
    <r>
      <rPr>
        <sz val="10"/>
        <color rgb="FFFF0000"/>
        <rFont val="Arial"/>
        <family val="2"/>
      </rPr>
      <t>contract held assets</t>
    </r>
    <r>
      <rPr>
        <sz val="10"/>
        <rFont val="Arial"/>
        <family val="2"/>
        <charset val="1"/>
      </rPr>
      <t xml:space="preserve"> </t>
    </r>
    <r>
      <rPr>
        <strike/>
        <sz val="10"/>
        <color rgb="FFFF0000"/>
        <rFont val="Arial"/>
        <family val="2"/>
      </rPr>
      <t>Reinsurance recoverables from reinsurers</t>
    </r>
    <r>
      <rPr>
        <sz val="10"/>
        <rFont val="Arial"/>
        <family val="2"/>
        <charset val="1"/>
      </rPr>
      <t>:</t>
    </r>
  </si>
  <si>
    <r>
      <t xml:space="preserve">Deferred annuities that are renewable at new business rates; policies with no repricing risk; policy liabilities and </t>
    </r>
    <r>
      <rPr>
        <sz val="10"/>
        <color rgb="FFFF0000"/>
        <rFont val="Arial"/>
        <family val="2"/>
      </rPr>
      <t>other actuarial liabilities</t>
    </r>
    <r>
      <rPr>
        <sz val="10"/>
        <rFont val="Arial"/>
        <family val="2"/>
        <charset val="1"/>
      </rPr>
      <t xml:space="preserve"> that are not discounted for interest.</t>
    </r>
  </si>
  <si>
    <r>
      <t>Unrealized after-tax gains on real estate (acquired prior to January 1, 2021</t>
    </r>
    <r>
      <rPr>
        <b/>
        <vertAlign val="superscript"/>
        <sz val="10"/>
        <rFont val="Arial"/>
        <family val="2"/>
      </rPr>
      <t>1</t>
    </r>
    <r>
      <rPr>
        <b/>
        <sz val="10"/>
        <rFont val="Arial"/>
        <family val="2"/>
        <charset val="1"/>
      </rPr>
      <t>)</t>
    </r>
  </si>
  <si>
    <r>
      <t>Unrated Bonds (acquired prior to January 1, 2021</t>
    </r>
    <r>
      <rPr>
        <b/>
        <vertAlign val="superscript"/>
        <sz val="10"/>
        <rFont val="Arial"/>
        <family val="2"/>
      </rPr>
      <t>1</t>
    </r>
    <r>
      <rPr>
        <b/>
        <sz val="10"/>
        <rFont val="Arial"/>
        <family val="2"/>
        <charset val="1"/>
      </rPr>
      <t>)</t>
    </r>
  </si>
  <si>
    <r>
      <t>NON-PERMISSIBLE VALUES</t>
    </r>
    <r>
      <rPr>
        <b/>
        <vertAlign val="superscript"/>
        <sz val="10"/>
        <rFont val="Arial"/>
        <family val="2"/>
      </rPr>
      <t>1</t>
    </r>
  </si>
  <si>
    <r>
      <t>Aggregate Value on Balance Sheet</t>
    </r>
    <r>
      <rPr>
        <b/>
        <vertAlign val="superscript"/>
        <sz val="10"/>
        <rFont val="Arial"/>
        <family val="2"/>
      </rPr>
      <t>2</t>
    </r>
  </si>
  <si>
    <r>
      <t>Other (specify)</t>
    </r>
    <r>
      <rPr>
        <vertAlign val="superscript"/>
        <sz val="10"/>
        <rFont val="Arial"/>
        <family val="2"/>
      </rPr>
      <t>3</t>
    </r>
  </si>
  <si>
    <r>
      <rPr>
        <vertAlign val="superscript"/>
        <sz val="9"/>
        <color rgb="FFFF0000"/>
        <rFont val="Arial"/>
        <family val="2"/>
      </rPr>
      <t>1</t>
    </r>
    <r>
      <rPr>
        <sz val="9"/>
        <color rgb="FFFF0000"/>
        <rFont val="Arial"/>
        <family val="2"/>
        <charset val="1"/>
      </rPr>
      <t>Insurance contracts issued includes investment contracts with discretionary participation features per Reg 8(5) and IFRS 17 paragraphs 71 and 78. CSM on issued contracts represents unearned profit (IFRS 17 paragraph 38) and is non-negative by construction.</t>
    </r>
  </si>
  <si>
    <r>
      <rPr>
        <vertAlign val="superscript"/>
        <sz val="9"/>
        <color rgb="FFFF0000"/>
        <rFont val="Arial"/>
        <family val="2"/>
      </rPr>
      <t>2</t>
    </r>
    <r>
      <rPr>
        <sz val="9"/>
        <color rgb="FFFF0000"/>
        <rFont val="Arial"/>
        <family val="2"/>
        <charset val="1"/>
      </rPr>
      <t>CSM on reinsurance contracts held representing a net cost on purchasing reinsurance (IFRS 17 paragraph 65 — typical case). Debit balance; deferred expense to the cedant.</t>
    </r>
  </si>
  <si>
    <r>
      <rPr>
        <vertAlign val="superscript"/>
        <sz val="9"/>
        <color rgb="FFFF0000"/>
        <rFont val="Arial"/>
        <family val="2"/>
      </rPr>
      <t>3</t>
    </r>
    <r>
      <rPr>
        <sz val="9"/>
        <color rgb="FFFF0000"/>
        <rFont val="Arial"/>
        <family val="2"/>
        <charset val="1"/>
      </rPr>
      <t>CSM on reinsurance contracts held representing a net gain on purchasing reinsurance (IFRS 17 paragraph 65 — atypical case). Credit balance; deferred gain to the cedant. Loss-recovery component adjustments under IFRS 17 paragraphs 66A-66B are reflected in the residual CSM at the reporting date.</t>
    </r>
  </si>
  <si>
    <t>Best Estimate Policy Liabilities using
own curve
($)</t>
  </si>
  <si>
    <t>Best Estimate Policy Liabilities using
prescribed
regulatory curve
($)</t>
  </si>
  <si>
    <t>Best Estimate Policy Liabilities using
projected spread
($)</t>
  </si>
  <si>
    <t xml:space="preserve">Best Estimate Policy Liabilities using
benchmark spread
</t>
  </si>
  <si>
    <t>Each row from 19 to 68 reports one combination, being a collection of contracts within a portfolio of insurance contracts as defined in Schedule 18 paragraph 2(1) and described in note 2. The combination is the unit at which the spread technique applies. One row is populated per combination; the workbook is to be populated on that basis. The spread technique applies only to VFA business per Schedule 18 paragraph 2.</t>
  </si>
  <si>
    <r>
      <t xml:space="preserve">    Retained Earnings</t>
    </r>
    <r>
      <rPr>
        <vertAlign val="superscript"/>
        <sz val="10"/>
        <rFont val="Arial"/>
        <family val="2"/>
      </rPr>
      <t>1</t>
    </r>
  </si>
  <si>
    <t xml:space="preserve">      Participating </t>
  </si>
  <si>
    <t xml:space="preserve">      Non-Participating</t>
  </si>
  <si>
    <r>
      <t>Unrealized after-tax gains on real estate</t>
    </r>
    <r>
      <rPr>
        <vertAlign val="superscript"/>
        <sz val="10"/>
        <rFont val="Arial"/>
        <family val="2"/>
      </rPr>
      <t>2</t>
    </r>
  </si>
  <si>
    <r>
      <t>Goodwill</t>
    </r>
    <r>
      <rPr>
        <vertAlign val="superscript"/>
        <sz val="10"/>
        <rFont val="Arial"/>
        <family val="2"/>
      </rPr>
      <t>3</t>
    </r>
  </si>
  <si>
    <r>
      <t>Other intangibles</t>
    </r>
    <r>
      <rPr>
        <vertAlign val="superscript"/>
        <sz val="10"/>
        <rFont val="Arial"/>
        <family val="2"/>
      </rPr>
      <t>3</t>
    </r>
  </si>
  <si>
    <r>
      <t>Unrealised after-tax gains on real estate</t>
    </r>
    <r>
      <rPr>
        <vertAlign val="superscript"/>
        <sz val="10"/>
        <rFont val="Arial"/>
        <family val="2"/>
      </rPr>
      <t>4</t>
    </r>
    <r>
      <rPr>
        <strike/>
        <sz val="10"/>
        <color rgb="FFFF0000"/>
        <rFont val="Arial"/>
        <family val="2"/>
      </rPr>
      <t xml:space="preserve">and unquoted equity </t>
    </r>
    <r>
      <rPr>
        <sz val="10"/>
        <rFont val="Arial"/>
        <family val="2"/>
        <charset val="1"/>
      </rPr>
      <t xml:space="preserve">included in Gross Tier 1 Capital </t>
    </r>
  </si>
  <si>
    <r>
      <t>Accumulated net after-tax unrealized gains on real estate deducted above</t>
    </r>
    <r>
      <rPr>
        <vertAlign val="superscript"/>
        <sz val="10"/>
        <rFont val="Arial"/>
        <family val="2"/>
      </rPr>
      <t>5</t>
    </r>
  </si>
  <si>
    <r>
      <t>Subrogation aged more than 120 business days</t>
    </r>
    <r>
      <rPr>
        <vertAlign val="superscript"/>
        <sz val="10"/>
        <rFont val="Arial"/>
        <family val="2"/>
      </rPr>
      <t>8</t>
    </r>
  </si>
  <si>
    <r>
      <t>Pension Plan Assets</t>
    </r>
    <r>
      <rPr>
        <vertAlign val="superscript"/>
        <sz val="10"/>
        <rFont val="Arial"/>
        <family val="2"/>
      </rPr>
      <t>7</t>
    </r>
  </si>
  <si>
    <r>
      <t>Assets</t>
    </r>
    <r>
      <rPr>
        <b/>
        <vertAlign val="superscript"/>
        <sz val="10"/>
        <rFont val="Arial"/>
        <family val="2"/>
      </rPr>
      <t>1</t>
    </r>
  </si>
  <si>
    <r>
      <t>FIXED INCOME SECURITIES</t>
    </r>
    <r>
      <rPr>
        <b/>
        <vertAlign val="superscript"/>
        <sz val="10"/>
        <rFont val="Arial"/>
        <family val="2"/>
      </rPr>
      <t>2</t>
    </r>
  </si>
  <si>
    <r>
      <t>Unrated (grandfathered)</t>
    </r>
    <r>
      <rPr>
        <vertAlign val="superscript"/>
        <sz val="10"/>
        <rFont val="Arial"/>
        <family val="2"/>
      </rPr>
      <t>3</t>
    </r>
  </si>
  <si>
    <r>
      <t>Rated Asset Backed Securities</t>
    </r>
    <r>
      <rPr>
        <b/>
        <vertAlign val="superscript"/>
        <sz val="10"/>
        <rFont val="Arial"/>
        <family val="2"/>
      </rPr>
      <t>2</t>
    </r>
  </si>
  <si>
    <r>
      <t>Specify and insert appropriate factor</t>
    </r>
    <r>
      <rPr>
        <vertAlign val="superscript"/>
        <sz val="10"/>
        <rFont val="Arial"/>
        <family val="2"/>
      </rPr>
      <t>5</t>
    </r>
  </si>
  <si>
    <r>
      <t>Non-Performing assets</t>
    </r>
    <r>
      <rPr>
        <b/>
        <vertAlign val="superscript"/>
        <sz val="10"/>
        <rFont val="Arial"/>
        <family val="2"/>
      </rPr>
      <t>4</t>
    </r>
  </si>
  <si>
    <r>
      <t xml:space="preserve">Lessor: Financial leases in respect of real estate - Counterparty risk factor </t>
    </r>
    <r>
      <rPr>
        <vertAlign val="superscript"/>
        <sz val="10"/>
        <rFont val="Arial"/>
        <family val="2"/>
      </rPr>
      <t>6</t>
    </r>
  </si>
  <si>
    <r>
      <t>Agent or broker debit balances aged less than 60 business days</t>
    </r>
    <r>
      <rPr>
        <vertAlign val="superscript"/>
        <sz val="10"/>
        <color rgb="FFFF0000"/>
        <rFont val="Arial"/>
        <family val="2"/>
      </rPr>
      <t>7</t>
    </r>
  </si>
  <si>
    <r>
      <t>Subrogation aged less than 120 business days</t>
    </r>
    <r>
      <rPr>
        <vertAlign val="superscript"/>
        <sz val="10"/>
        <color rgb="FFFF0000"/>
        <rFont val="Arial"/>
        <family val="2"/>
      </rPr>
      <t>8</t>
    </r>
  </si>
  <si>
    <r>
      <t>Money Market Funds</t>
    </r>
    <r>
      <rPr>
        <vertAlign val="superscript"/>
        <sz val="10"/>
        <rFont val="Arial"/>
        <family val="2"/>
      </rPr>
      <t>9</t>
    </r>
  </si>
  <si>
    <r>
      <t>Bond Funds</t>
    </r>
    <r>
      <rPr>
        <vertAlign val="superscript"/>
        <sz val="10"/>
        <rFont val="Arial"/>
        <family val="2"/>
      </rPr>
      <t xml:space="preserve">10 </t>
    </r>
  </si>
  <si>
    <r>
      <t>Name (specify) and insert appropriate factor</t>
    </r>
    <r>
      <rPr>
        <b/>
        <vertAlign val="superscript"/>
        <sz val="10"/>
        <rFont val="Arial"/>
        <family val="2"/>
      </rPr>
      <t>11</t>
    </r>
  </si>
  <si>
    <r>
      <t>All Other Assets not described in either Schedule 4 or Schedule 6</t>
    </r>
    <r>
      <rPr>
        <vertAlign val="superscript"/>
        <sz val="10"/>
        <rFont val="Arial"/>
        <family val="2"/>
      </rPr>
      <t xml:space="preserve">12 </t>
    </r>
    <r>
      <rPr>
        <sz val="10"/>
        <rFont val="Arial"/>
        <family val="2"/>
        <charset val="1"/>
      </rPr>
      <t xml:space="preserve">and not required to be deducted </t>
    </r>
  </si>
  <si>
    <t>Product Type
(TABLE 2.1b col E)</t>
  </si>
  <si>
    <t>Next page is 40.013</t>
  </si>
  <si>
    <t>Next page is 40.014</t>
  </si>
  <si>
    <t>Sum Best Estimate Policy Liabilities own ($)</t>
  </si>
  <si>
    <t>Sum Best Estimate Policy Liabilities prescribed ($)</t>
  </si>
  <si>
    <t>Portfolio difference floored ($)</t>
  </si>
  <si>
    <t>The floor of zero is applied at portfolio level (rows 72–99), not at cell level (rows 19–68). The cell-level difference in column G can be negative; the portfolio subtotal applies MAX(0, sum-of-cells). This implements Schedule 18 paragraph 1.</t>
  </si>
  <si>
    <t>No cross-portfolio netting per Schedule 18 paragraph 1. The grand total in row 101 is the sum of floored portfolio subtotals.</t>
  </si>
  <si>
    <t>Each row from 19 to 68 reports one reporting cell, defined as a (portfolio × currency × measurement model × own discount curve) combination. A portfolio may have multiple cells if its cash flows are in multiple currencies or under multiple own discount curves.</t>
  </si>
  <si>
    <t>Next page is 40.061</t>
  </si>
  <si>
    <t>Next page is 40.062</t>
  </si>
  <si>
    <r>
      <t>Reinstatement cost</t>
    </r>
    <r>
      <rPr>
        <vertAlign val="superscript"/>
        <sz val="10"/>
        <rFont val="Arial"/>
        <family val="2"/>
      </rPr>
      <t>1</t>
    </r>
  </si>
  <si>
    <r>
      <t>Pecuniary Loss</t>
    </r>
    <r>
      <rPr>
        <vertAlign val="superscript"/>
        <sz val="10"/>
        <rFont val="Arial"/>
        <family val="2"/>
      </rPr>
      <t>3</t>
    </r>
  </si>
  <si>
    <r>
      <t>Liability</t>
    </r>
    <r>
      <rPr>
        <vertAlign val="superscript"/>
        <sz val="10"/>
        <rFont val="Arial"/>
        <family val="2"/>
      </rPr>
      <t>2</t>
    </r>
  </si>
  <si>
    <r>
      <t>Property</t>
    </r>
    <r>
      <rPr>
        <vertAlign val="superscript"/>
        <sz val="10"/>
        <rFont val="Arial"/>
        <family val="2"/>
      </rPr>
      <t>1</t>
    </r>
  </si>
  <si>
    <r>
      <t>Guarantees</t>
    </r>
    <r>
      <rPr>
        <vertAlign val="superscript"/>
        <sz val="10"/>
        <rFont val="Arial"/>
        <family val="2"/>
      </rPr>
      <t>1</t>
    </r>
  </si>
  <si>
    <t>[REPLACEMENT FOR v0 40.033 LAPSE RISK; SEE TAB "40.033 (v0 - TO DELETE)" FOR SUPERSEDED VERSION]</t>
  </si>
  <si>
    <r>
      <rPr>
        <vertAlign val="superscript"/>
        <sz val="12"/>
        <rFont val="Arial"/>
        <family val="2"/>
      </rPr>
      <t xml:space="preserve">2 </t>
    </r>
    <r>
      <rPr>
        <sz val="12"/>
        <rFont val="Arial"/>
        <family val="2"/>
        <charset val="1"/>
      </rPr>
      <t xml:space="preserve"> Columns C, D and E are sourced from the Appointed Actuary's Report supplementary schedules (long-term), TABLE 2.4 (Portfolio Mapping): paragraph (Issued / Held) from TABLE 2.4 column E; valuation approach from TABLE 2.4 column R; portfolio number from TABLE 2.4 column B. Column F (lapse stress applied) is attested by the insurer at sub-set level, in accordance with Schedule 11, paragraph 4: fifteen per cent of the underlying lapse rate for participating policies and adjustable premium policies; thirty per cent of the underlying lapse rate for all other policies.</t>
    </r>
  </si>
  <si>
    <r>
      <rPr>
        <vertAlign val="superscript"/>
        <sz val="12"/>
        <rFont val="Arial"/>
        <family val="2"/>
      </rPr>
      <t>3</t>
    </r>
    <r>
      <rPr>
        <sz val="12"/>
        <rFont val="Arial"/>
        <family val="2"/>
        <charset val="1"/>
      </rPr>
      <t xml:space="preserve">  "Sub-set designation" in column G is determined in accordance with Schedule 11, paragraph 5. A sub-set is classified as lapse-sensitive if the value of the contracts in the sub-set is increased (for sub-sets in a liability position) or decreased (for sub-sets in an asset position) when post-shock rates are applied as an increase at all durations; as lapse-supported in the opposite case.</t>
    </r>
  </si>
  <si>
    <r>
      <rPr>
        <vertAlign val="superscript"/>
        <sz val="12"/>
        <rFont val="Arial"/>
        <family val="2"/>
      </rPr>
      <t>4</t>
    </r>
    <r>
      <rPr>
        <sz val="12"/>
        <rFont val="Arial"/>
        <family val="2"/>
        <charset val="1"/>
      </rPr>
      <t xml:space="preserve">  The post-shock rate used to derive the value in column I is calculated, at each duration within the sub-set, by adjusting the underlying best estimate lapse rate by the percentage in column F, with the direction of adjustment determined by the sub-set designation in column G. Where the post-shock rate would exceed ninety-seven and a half per cent per annum, it shall be capped at ninety-seven and a half per cent per annum. The post-shock rate adjustment is performed within the insurer's actuarial valuation model; this workbook accepts the resulting best estimate policy liability value as an input in column I.</t>
    </r>
  </si>
  <si>
    <r>
      <rPr>
        <vertAlign val="superscript"/>
        <sz val="12"/>
        <rFont val="Arial"/>
        <family val="2"/>
      </rPr>
      <t>5</t>
    </r>
    <r>
      <rPr>
        <sz val="12"/>
        <rFont val="Arial"/>
        <family val="2"/>
        <charset val="1"/>
      </rPr>
      <t xml:space="preserve">  Columns L, M and N are supplementary data collection. The values in these columns are not inputs to the regulatory capital required under this Schedule. Column L (Current Risk Adjustment) reports the risk adjustment for non-financial risk held for the sub-set at the reporting date, in currency. Column M reports the same risk adjustment expressed as a percentage of the best estimate policy liabilities in column H, to support cross-insurer benchmarking. Where the sub-set does not map one-to-one to an IFRS 17 group of contracts, the insurer apportions the risk adjustment from the relevant group(s) of contracts and the Appointed Actuary attests.</t>
    </r>
  </si>
  <si>
    <r>
      <rPr>
        <vertAlign val="superscript"/>
        <sz val="12"/>
        <rFont val="Arial"/>
        <family val="2"/>
      </rPr>
      <t>1</t>
    </r>
    <r>
      <rPr>
        <sz val="12"/>
        <rFont val="Arial"/>
        <family val="2"/>
        <charset val="1"/>
      </rPr>
      <t xml:space="preserve">  "Sub-set" has the meaning given in Schedule 11, paragraph 1. Sub-sets of insurance contracts issued and sub-sets of reinsurance contracts held are reported separately, identified by the value in column C. Column B is populated by the insurer.</t>
    </r>
  </si>
  <si>
    <r>
      <rPr>
        <vertAlign val="superscript"/>
        <sz val="10"/>
        <color rgb="FFFF0000"/>
        <rFont val="Arial"/>
        <family val="2"/>
      </rPr>
      <t>1</t>
    </r>
    <r>
      <rPr>
        <sz val="10"/>
        <color rgb="FFFF0000"/>
        <rFont val="Arial"/>
        <family val="2"/>
        <charset val="1"/>
      </rPr>
      <t>Claim reserves related to claims incurred in prior years, including the portion of the provision for incurred but unreported claims " as this is the wording in the regulation</t>
    </r>
  </si>
  <si>
    <r>
      <t>Annual Written Earned Premium Annual</t>
    </r>
    <r>
      <rPr>
        <b/>
        <sz val="10"/>
        <color rgb="FFFF0000"/>
        <rFont val="Arial"/>
        <family val="2"/>
      </rPr>
      <t xml:space="preserve"> Net Premiums Received</t>
    </r>
  </si>
  <si>
    <r>
      <t>Reserve</t>
    </r>
    <r>
      <rPr>
        <b/>
        <vertAlign val="superscript"/>
        <sz val="10"/>
        <rFont val="Arial"/>
        <family val="2"/>
      </rPr>
      <t>1</t>
    </r>
  </si>
  <si>
    <r>
      <t>Type of Policy</t>
    </r>
    <r>
      <rPr>
        <b/>
        <vertAlign val="superscript"/>
        <sz val="10"/>
        <rFont val="Arial"/>
        <family val="2"/>
      </rPr>
      <t>1</t>
    </r>
  </si>
  <si>
    <t>Column I (BEPL using benchmark spread) per Schedule 18 paragraph 2(2)(b)): the best estimate policy liabilities recalculated by substituting the benchmark gross spread for the projected gross spread at each duration at which the projected spread exceeds the benchmark spread. Computed in the insurer's actuarial valuation model.</t>
  </si>
  <si>
    <t>2. This schedule is calculated in respect of the liability for remaining coverage (LRC) only. Cash flows attributable to the liability for incurred claims are excluded (Schedule 9, paragraph 3).</t>
  </si>
  <si>
    <t>3. Best estimate policy liabilities are calculated using the discount curve used in the financial statement valuation of the policy liabilities being stressed (Schedule 9, paragraph 2).</t>
  </si>
  <si>
    <t>4. The paragraph 4 lesser-of test (columns I–N) is available only where the insurer has implemented an asset liability management policy and has the ability to stress test the assets supporting the liability segment. Where column I is left blank, the paragraph 1 charge (column H) applies.</t>
  </si>
  <si>
    <r>
      <t>Specify the exposure to risk and insert appropriate risk factor for the counterparty</t>
    </r>
    <r>
      <rPr>
        <vertAlign val="superscript"/>
        <sz val="10"/>
        <rFont val="Arial"/>
        <family val="2"/>
      </rPr>
      <t>1</t>
    </r>
  </si>
  <si>
    <r>
      <rPr>
        <vertAlign val="superscript"/>
        <sz val="10"/>
        <rFont val="Arial"/>
        <family val="2"/>
      </rPr>
      <t>1</t>
    </r>
    <r>
      <rPr>
        <sz val="10"/>
        <rFont val="Arial"/>
        <family val="2"/>
        <charset val="1"/>
      </rPr>
      <t xml:space="preserve"> See Schedule 7 of the Insurance (Capital Adequacy) Regulations, 2020 for the appropriate risk factor for the counterparty</t>
    </r>
  </si>
  <si>
    <r>
      <t>Name (specify) and insert appropriate factor</t>
    </r>
    <r>
      <rPr>
        <vertAlign val="superscript"/>
        <sz val="10"/>
        <rFont val="Arial"/>
        <family val="2"/>
      </rPr>
      <t>3</t>
    </r>
  </si>
  <si>
    <r>
      <t>Equity Funds</t>
    </r>
    <r>
      <rPr>
        <vertAlign val="superscript"/>
        <sz val="10"/>
        <rFont val="Arial"/>
        <family val="2"/>
      </rPr>
      <t>2</t>
    </r>
  </si>
  <si>
    <r>
      <t xml:space="preserve">Quoted Common Shares (grandfathered) </t>
    </r>
    <r>
      <rPr>
        <vertAlign val="superscript"/>
        <sz val="10"/>
        <rFont val="Arial"/>
        <family val="2"/>
      </rPr>
      <t>1</t>
    </r>
  </si>
  <si>
    <r>
      <rPr>
        <vertAlign val="superscript"/>
        <sz val="10"/>
        <rFont val="Arial"/>
        <family val="2"/>
      </rPr>
      <t>1</t>
    </r>
    <r>
      <rPr>
        <sz val="10"/>
        <rFont val="Arial"/>
        <family val="2"/>
        <charset val="1"/>
      </rPr>
      <t xml:space="preserve"> Quoted common shares acquired prior to the commencement of the Insurance (Capital Adequacy) Regulations, 2020 are grandfathered and a risk factor of 15% shall apply. </t>
    </r>
  </si>
  <si>
    <r>
      <rPr>
        <vertAlign val="superscript"/>
        <sz val="10"/>
        <rFont val="Arial"/>
        <family val="2"/>
      </rPr>
      <t>3</t>
    </r>
    <r>
      <rPr>
        <sz val="10"/>
        <rFont val="Arial"/>
        <family val="2"/>
        <charset val="1"/>
      </rPr>
      <t xml:space="preserve"> The risk factor is determined by looking through to the underlying securities or guarantees as if they were directly held or given</t>
    </r>
  </si>
  <si>
    <r>
      <rPr>
        <vertAlign val="superscript"/>
        <sz val="10"/>
        <rFont val="Arial"/>
        <family val="2"/>
      </rPr>
      <t>2</t>
    </r>
    <r>
      <rPr>
        <sz val="10"/>
        <rFont val="Arial"/>
        <family val="2"/>
        <charset val="1"/>
      </rPr>
      <t xml:space="preserve"> Equity Fund means a fund where not less than 80% of the portfolio is invested in equities</t>
    </r>
  </si>
  <si>
    <r>
      <rPr>
        <vertAlign val="superscript"/>
        <sz val="10"/>
        <rFont val="Arial"/>
        <family val="2"/>
      </rPr>
      <t>1</t>
    </r>
    <r>
      <rPr>
        <sz val="10"/>
        <rFont val="Arial"/>
        <family val="2"/>
        <charset val="1"/>
      </rPr>
      <t xml:space="preserve"> All assets are net of any depreciation or provision for diminution of value and inclusive of any investment income due and accrued.</t>
    </r>
  </si>
  <si>
    <r>
      <rPr>
        <vertAlign val="superscript"/>
        <sz val="10"/>
        <rFont val="Arial"/>
        <family val="2"/>
      </rPr>
      <t>2</t>
    </r>
    <r>
      <rPr>
        <sz val="10"/>
        <rFont val="Arial"/>
        <family val="2"/>
        <charset val="1"/>
      </rPr>
      <t xml:space="preserve"> With regards to the credit ratings, see the list of recognized Credit Rating Agencies and their Equivalency Mapping on the Central Bank’s website</t>
    </r>
  </si>
  <si>
    <r>
      <rPr>
        <vertAlign val="superscript"/>
        <sz val="10"/>
        <rFont val="Arial"/>
        <family val="2"/>
      </rPr>
      <t>3</t>
    </r>
    <r>
      <rPr>
        <sz val="10"/>
        <rFont val="Arial"/>
        <family val="2"/>
        <charset val="1"/>
      </rPr>
      <t xml:space="preserve"> Unrated bonds acquired prior to the commencement of the Insurance (Capital Adequacy) Regulations, 2020 are grandfathered and a risk factor of 10% shall apply. </t>
    </r>
  </si>
  <si>
    <r>
      <rPr>
        <vertAlign val="superscript"/>
        <sz val="10"/>
        <rFont val="Arial"/>
        <family val="2"/>
      </rPr>
      <t>4</t>
    </r>
    <r>
      <rPr>
        <sz val="10"/>
        <rFont val="Arial"/>
        <family val="2"/>
        <charset val="1"/>
      </rPr>
      <t xml:space="preserve"> Non-performing is defined as being overdue more than 60 days. The risk factor shall be the risk factor for those assets if they were not overdue increased by an additional 20%. This does not apply to assets that are deducted from capital available, mortgages that are overdue between 60 and 120 business days and subrogation aged less than 120 business days.</t>
    </r>
  </si>
  <si>
    <r>
      <rPr>
        <vertAlign val="superscript"/>
        <sz val="10"/>
        <rFont val="Arial"/>
        <family val="2"/>
      </rPr>
      <t>5</t>
    </r>
    <r>
      <rPr>
        <sz val="10"/>
        <rFont val="Arial"/>
        <family val="2"/>
        <charset val="1"/>
      </rPr>
      <t xml:space="preserve"> If there is exposure to counterparty risk, the risk factor shall be the higher of that relevant to the securities to be repurchased or sold or that of the counterparty. If there is no exposure to counterparty risk, the risk factor shall be that relevant to the securities to be repurchased or sold.</t>
    </r>
  </si>
  <si>
    <r>
      <rPr>
        <vertAlign val="superscript"/>
        <sz val="10"/>
        <rFont val="Arial"/>
        <family val="2"/>
      </rPr>
      <t>6</t>
    </r>
    <r>
      <rPr>
        <sz val="10"/>
        <rFont val="Arial"/>
        <family val="2"/>
        <charset val="1"/>
      </rPr>
      <t xml:space="preserve"> See Schedule 7 of the Insurance (Capital Adequacy) Regulations, 2020 or the appropriate risk factor for the counterparty.</t>
    </r>
  </si>
  <si>
    <r>
      <rPr>
        <vertAlign val="superscript"/>
        <sz val="10"/>
        <rFont val="Arial"/>
        <family val="2"/>
      </rPr>
      <t>7</t>
    </r>
    <r>
      <rPr>
        <sz val="10"/>
        <rFont val="Arial"/>
        <family val="2"/>
        <charset val="1"/>
      </rPr>
      <t xml:space="preserve"> Amounts due from agents or brokers includes any policyholders' premiums  that were paid to the agents or brokers and which have not yet been remitted to the insurer.</t>
    </r>
  </si>
  <si>
    <r>
      <rPr>
        <vertAlign val="superscript"/>
        <sz val="10"/>
        <rFont val="Arial"/>
        <family val="2"/>
      </rPr>
      <t>8</t>
    </r>
    <r>
      <rPr>
        <sz val="10"/>
        <rFont val="Arial"/>
        <family val="2"/>
        <charset val="1"/>
      </rPr>
      <t xml:space="preserve"> Number of business days outstanding shall be measured from the date of acknowledgement and confirmation of the amount of the subrogation receivable due from that other insurer or third party </t>
    </r>
  </si>
  <si>
    <r>
      <rPr>
        <vertAlign val="superscript"/>
        <sz val="10"/>
        <rFont val="Arial"/>
        <family val="2"/>
      </rPr>
      <t>9</t>
    </r>
    <r>
      <rPr>
        <sz val="10"/>
        <rFont val="Arial"/>
        <family val="2"/>
        <charset val="1"/>
      </rPr>
      <t xml:space="preserve"> Money market fund means a fund where 90% of the portfolio is invested in any or all of cash, cash equivalents  and other evidences of indebtedness that have a remaining term to maturity of not more than one year</t>
    </r>
  </si>
  <si>
    <r>
      <rPr>
        <vertAlign val="superscript"/>
        <sz val="10"/>
        <rFont val="Arial"/>
        <family val="2"/>
      </rPr>
      <t>10</t>
    </r>
    <r>
      <rPr>
        <sz val="10"/>
        <rFont val="Arial"/>
        <family val="2"/>
        <charset val="1"/>
      </rPr>
      <t xml:space="preserve"> Bond fund means a fund where not less than 70% of the portfolio is invested in bonds, debentures, notes or similar instruments representing indebtedness, whether secured or unsecured, that have an original tenor of more than one year</t>
    </r>
  </si>
  <si>
    <r>
      <rPr>
        <vertAlign val="superscript"/>
        <sz val="10"/>
        <rFont val="Arial"/>
        <family val="2"/>
      </rPr>
      <t>11</t>
    </r>
    <r>
      <rPr>
        <sz val="10"/>
        <rFont val="Arial"/>
        <family val="2"/>
        <charset val="1"/>
      </rPr>
      <t xml:space="preserve"> The risk factor is determined by looking through to the underlying securities or guarantees as if they were directly held or given</t>
    </r>
  </si>
  <si>
    <r>
      <rPr>
        <vertAlign val="superscript"/>
        <sz val="10"/>
        <rFont val="Arial"/>
        <family val="2"/>
      </rPr>
      <t>12</t>
    </r>
    <r>
      <rPr>
        <sz val="10"/>
        <rFont val="Arial"/>
        <family val="2"/>
        <charset val="1"/>
      </rPr>
      <t xml:space="preserve"> Schedules 4 and 6 of the Insurance (Capital Adequacy) Regulations, 2020</t>
    </r>
  </si>
  <si>
    <t>Column D (Own discount curve identifier) is insurer-defined, AA-attested, and free-text. The identifier MUST match the curve declared on tab 40.061 for the same currency and business type. Use consistent identifiers across reporting periods. If 40.061 has been completed with explicit curve IDs (e.g. 'GMM-1', 'ILL-HIGH'), those same IDs must be used here. The AA narrative explains the product-to-curve mapping.</t>
  </si>
  <si>
    <t>Columns E and F (Best Estimate Policy Liabilities on own curve and on prescribed regulatory curve) are computed in the insurer's actuarial valuation model. The workbook accepts these values as input; it does not perform discount-rate calculations.</t>
  </si>
  <si>
    <t>VFA business is excluded from the discount-rate technique and reported on tab 40.014 under the spread technique.</t>
  </si>
  <si>
    <t>COMPARABILITY DEDUCTION — SPREAD TECHNIQUE (VFA Business only)</t>
  </si>
  <si>
    <t>COMPARABILITY DEDUCTION — DISCOUNT-RATE TECHNIQUE (GMM Business only)</t>
  </si>
  <si>
    <t>Column G (Benchmark gross spread): the lower of (i) the three-year average actual gross spread and (ii) the most recent year actual gross spread, per the Schedule 18 paragraph 2(1) definition. Single scalar per combination. Equals the value in tab 40.062 row 21 for the same combination.</t>
  </si>
  <si>
    <t>Column F (Projected gross spread): the spread between projected gross returns on underlying items and projected credited rates, expressed in basis points and computed gross of policyholder charges, per Schedule 18 paragraph 2(1). For year-by-year disclosure of the spread vector see tab 40.062. The value entered here represents the combination's projected spread for use in Best Estimate Policy Liabilities (BEPL) projection.</t>
  </si>
  <si>
    <t>Column H (BEPL using projected spread): the best estimate policy liabilities of the combination as measured for the financial statements, using the projected gross spread embedded in cash flow assumptions. Computed in the insurer's actuarial valuation model.</t>
  </si>
  <si>
    <r>
      <rPr>
        <b/>
        <sz val="10"/>
        <color rgb="FFFF0000"/>
        <rFont val="Arial"/>
        <family val="2"/>
      </rPr>
      <t xml:space="preserve"> Net</t>
    </r>
    <r>
      <rPr>
        <b/>
        <strike/>
        <sz val="10"/>
        <color rgb="FFFF0000"/>
        <rFont val="Arial"/>
        <family val="2"/>
      </rPr>
      <t>Written</t>
    </r>
    <r>
      <rPr>
        <b/>
        <sz val="10"/>
        <color rgb="FFFF0000"/>
        <rFont val="Arial"/>
        <family val="2"/>
      </rPr>
      <t xml:space="preserve"> Premiums Received</t>
    </r>
  </si>
  <si>
    <r>
      <t xml:space="preserve">Liability for Incurred Claims </t>
    </r>
    <r>
      <rPr>
        <b/>
        <strike/>
        <sz val="10"/>
        <color rgb="FFFF0000"/>
        <rFont val="Arial"/>
        <family val="2"/>
      </rPr>
      <t>Outstanding ClaimsNet of Reinsurance</t>
    </r>
  </si>
  <si>
    <r>
      <t>Asset for incurred claims for reinsurance contracts held</t>
    </r>
    <r>
      <rPr>
        <b/>
        <strike/>
        <sz val="10"/>
        <color rgb="FFFF0000"/>
        <rFont val="Arial"/>
        <family val="2"/>
      </rPr>
      <t xml:space="preserve"> Reinsurance Contracts Held</t>
    </r>
  </si>
  <si>
    <r>
      <t>Total Regulatory Capital Required for</t>
    </r>
    <r>
      <rPr>
        <b/>
        <strike/>
        <sz val="10"/>
        <rFont val="Arial"/>
        <family val="2"/>
      </rPr>
      <t xml:space="preserve"> </t>
    </r>
    <r>
      <rPr>
        <b/>
        <strike/>
        <sz val="10"/>
        <color rgb="FFFF0000"/>
        <rFont val="Arial"/>
        <family val="2"/>
      </rPr>
      <t xml:space="preserve">Outstanding Claim </t>
    </r>
    <r>
      <rPr>
        <b/>
        <sz val="10"/>
        <color rgb="FFFF0000"/>
        <rFont val="Arial"/>
        <family val="2"/>
      </rPr>
      <t>Margin for Liability for Incurred Claims Risk</t>
    </r>
  </si>
  <si>
    <r>
      <t>Regulatory Capital Required for</t>
    </r>
    <r>
      <rPr>
        <b/>
        <sz val="10"/>
        <color rgb="FFFF0000"/>
        <rFont val="Arial"/>
        <family val="2"/>
      </rPr>
      <t xml:space="preserve"> </t>
    </r>
    <r>
      <rPr>
        <b/>
        <strike/>
        <sz val="10"/>
        <color rgb="FFFF0000"/>
        <rFont val="Arial"/>
        <family val="2"/>
      </rPr>
      <t>Premium Adequacy</t>
    </r>
    <r>
      <rPr>
        <b/>
        <sz val="10"/>
        <color rgb="FFFF0000"/>
        <rFont val="Arial"/>
        <family val="2"/>
      </rPr>
      <t xml:space="preserve"> Margin for Unexpired Coverage Risk</t>
    </r>
  </si>
  <si>
    <r>
      <rPr>
        <b/>
        <strike/>
        <sz val="10"/>
        <color rgb="FFFF0000"/>
        <rFont val="Arial"/>
        <family val="2"/>
      </rPr>
      <t xml:space="preserve">PREMIUM ADEQUACY RISK </t>
    </r>
    <r>
      <rPr>
        <b/>
        <sz val="10"/>
        <color rgb="FFFF0000"/>
        <rFont val="Arial"/>
        <family val="2"/>
        <charset val="1"/>
      </rPr>
      <t>MARGIN FOR UNEXPIRED COVERAGE RISK CHARGE</t>
    </r>
  </si>
  <si>
    <r>
      <rPr>
        <b/>
        <strike/>
        <sz val="10"/>
        <color rgb="FFFF0000"/>
        <rFont val="Arial"/>
        <family val="2"/>
      </rPr>
      <t xml:space="preserve">OUTSTANDING CLAIM RISK </t>
    </r>
    <r>
      <rPr>
        <b/>
        <sz val="10"/>
        <color rgb="FFFF0000"/>
        <rFont val="Arial"/>
        <family val="2"/>
        <charset val="1"/>
      </rPr>
      <t>MARGIN FOR LIABILITY FOR INCURRED CLAIMS RISK</t>
    </r>
  </si>
  <si>
    <r>
      <rPr>
        <sz val="10"/>
        <color theme="1"/>
        <rFont val="Arial"/>
        <family val="2"/>
      </rPr>
      <t>Appropriated Surplus</t>
    </r>
    <r>
      <rPr>
        <sz val="10"/>
        <color rgb="FFFF0000"/>
        <rFont val="Arial"/>
        <family val="2"/>
        <charset val="1"/>
      </rPr>
      <t>:</t>
    </r>
  </si>
  <si>
    <r>
      <t xml:space="preserve">   Other </t>
    </r>
    <r>
      <rPr>
        <sz val="10"/>
        <rFont val="Arial"/>
        <family val="2"/>
        <charset val="1"/>
      </rPr>
      <t>Reserves included in net equity</t>
    </r>
  </si>
  <si>
    <t xml:space="preserve">    Ordinary Shares </t>
  </si>
  <si>
    <r>
      <rPr>
        <strike/>
        <u/>
        <sz val="10"/>
        <color rgb="FFFF0000"/>
        <rFont val="Arial"/>
        <family val="2"/>
      </rPr>
      <t xml:space="preserve">Premium Adequacy </t>
    </r>
    <r>
      <rPr>
        <u/>
        <sz val="10"/>
        <color rgb="FFFF0000"/>
        <rFont val="Arial"/>
        <family val="2"/>
        <charset val="1"/>
      </rPr>
      <t>Margin for Unexpired Coverage</t>
    </r>
  </si>
  <si>
    <r>
      <rPr>
        <vertAlign val="superscript"/>
        <sz val="10"/>
        <rFont val="Arial"/>
        <family val="2"/>
      </rPr>
      <t>1</t>
    </r>
    <r>
      <rPr>
        <sz val="10"/>
        <rFont val="Arial"/>
        <family val="2"/>
        <charset val="1"/>
      </rPr>
      <t>Total amount on balance sheet.</t>
    </r>
  </si>
  <si>
    <r>
      <rPr>
        <vertAlign val="superscript"/>
        <sz val="10"/>
        <rFont val="Arial"/>
        <family val="2"/>
      </rPr>
      <t>2</t>
    </r>
    <r>
      <rPr>
        <sz val="10"/>
        <rFont val="Arial"/>
        <family val="2"/>
        <charset val="1"/>
      </rPr>
      <t xml:space="preserve">Unrealised after-tax gains on real estate, prior to the date of commencement of the Insurance (Capital Adequacy) Regulations, 2020 shall be treated as though they were realised as at that date </t>
    </r>
  </si>
  <si>
    <r>
      <rPr>
        <vertAlign val="superscript"/>
        <sz val="10"/>
        <rFont val="Arial"/>
        <family val="2"/>
      </rPr>
      <t>3</t>
    </r>
    <r>
      <rPr>
        <sz val="10"/>
        <rFont val="Arial"/>
        <family val="2"/>
        <charset val="1"/>
      </rPr>
      <t>Net of any deferred tax liabilities that would be extinguished if the goodwill or intangible assets were to become impaired or otherwise derecognized.</t>
    </r>
  </si>
  <si>
    <r>
      <rPr>
        <vertAlign val="superscript"/>
        <sz val="10"/>
        <rFont val="Arial"/>
        <family val="2"/>
      </rPr>
      <t>4</t>
    </r>
    <r>
      <rPr>
        <sz val="10"/>
        <rFont val="Arial"/>
        <family val="2"/>
        <charset val="1"/>
      </rPr>
      <t>This amount shall not include the unrealized gains on real estate prior to the date of commencement of the Insurance (Capital Adequacy) Regulations, 2020 that have been grandfathered.</t>
    </r>
  </si>
  <si>
    <r>
      <rPr>
        <vertAlign val="superscript"/>
        <sz val="10"/>
        <rFont val="Arial"/>
        <family val="2"/>
      </rPr>
      <t>5</t>
    </r>
    <r>
      <rPr>
        <sz val="10"/>
        <rFont val="Arial"/>
        <family val="2"/>
        <charset val="1"/>
      </rPr>
      <t>Unrealised after-tax gains on real estate, after the date of commencement of the Insurance (Capital Adequacy) Regulations, 2020</t>
    </r>
  </si>
  <si>
    <r>
      <t>Minimum of unrealized after-tax gains on real estate</t>
    </r>
    <r>
      <rPr>
        <vertAlign val="superscript"/>
        <sz val="10"/>
        <rFont val="Arial"/>
        <family val="2"/>
      </rPr>
      <t>4</t>
    </r>
    <r>
      <rPr>
        <sz val="10"/>
        <rFont val="Arial"/>
        <family val="2"/>
        <charset val="1"/>
      </rPr>
      <t xml:space="preserve"> deducted above and 20% of Net Tier 1 Capital </t>
    </r>
  </si>
  <si>
    <r>
      <rPr>
        <vertAlign val="superscript"/>
        <sz val="10"/>
        <rFont val="Arial"/>
        <family val="2"/>
      </rPr>
      <t>6</t>
    </r>
    <r>
      <rPr>
        <sz val="10"/>
        <rFont val="Arial"/>
        <family val="2"/>
        <charset val="1"/>
      </rPr>
      <t>Minimum value of each of the amounts to be deducted shall be zero</t>
    </r>
  </si>
  <si>
    <r>
      <rPr>
        <vertAlign val="superscript"/>
        <sz val="10"/>
        <rFont val="Arial"/>
        <family val="2"/>
      </rPr>
      <t>7</t>
    </r>
    <r>
      <rPr>
        <sz val="10"/>
        <rFont val="Arial"/>
        <family val="2"/>
        <charset val="1"/>
      </rPr>
      <t>Net of any associated deferred tax liability, related to the insurer's own employees and retirees</t>
    </r>
  </si>
  <si>
    <r>
      <rPr>
        <vertAlign val="superscript"/>
        <sz val="10"/>
        <rFont val="Arial"/>
        <family val="2"/>
      </rPr>
      <t>8</t>
    </r>
    <r>
      <rPr>
        <sz val="10"/>
        <rFont val="Arial"/>
        <family val="2"/>
        <charset val="1"/>
      </rPr>
      <t xml:space="preserve">Number of business days outstanding shall be measured from the date of acknowledgement and confirmation of the amount of the subrogation receivable due from that other insurer or third party </t>
    </r>
  </si>
  <si>
    <r>
      <t>Deduct</t>
    </r>
    <r>
      <rPr>
        <b/>
        <vertAlign val="superscript"/>
        <sz val="10"/>
        <rFont val="Arial"/>
        <family val="2"/>
      </rPr>
      <t>6</t>
    </r>
    <r>
      <rPr>
        <b/>
        <sz val="10"/>
        <rFont val="Arial"/>
        <family val="2"/>
        <charset val="1"/>
      </rPr>
      <t xml:space="preserve">:  </t>
    </r>
  </si>
  <si>
    <t>Presentation basis: Portfolios reported as liabilities and portfolios reported as assets follow IFRS 17 paragraph 78 portfolio-level presentation. The position split is for Financial Statements and Appointed Actuary's Report supplement reconciliation; the formula operates on row totals (A − B + C) and does not vary by position.</t>
  </si>
  <si>
    <t>AA-LT TABLE 2.1a — issued contract portfolios by position</t>
  </si>
  <si>
    <t>AA-LT TABLE 2.1a — reinsurance held portfolios with debit CSM, by position</t>
  </si>
  <si>
    <t>AA-LT TABLE 2.1a — reinsurance held portfolios with credit CSM, by position</t>
  </si>
  <si>
    <t>Regulation reference: Reg 8(5) — Tier 2C Capital consists of the net contractual service margin, computed as CSM on insurance contracts issued and investment contracts with DPFs, plus CSM on reinsurance held representing a net gain, less CSM on reinsurance held representing a net cost, as reflected in the insurer's individual financial statements at the reporting date.</t>
  </si>
  <si>
    <t>Next page is 40.020</t>
  </si>
  <si>
    <t>Lapse risk charge
for sub-set
MAX(0, I − H)</t>
  </si>
  <si>
    <r>
      <rPr>
        <strike/>
        <u/>
        <sz val="10"/>
        <color rgb="FFFF0000"/>
        <rFont val="Arial"/>
        <family val="2"/>
      </rPr>
      <t xml:space="preserve">Outstanding Claims </t>
    </r>
    <r>
      <rPr>
        <u/>
        <sz val="10"/>
        <color rgb="FFFF0000"/>
        <rFont val="Arial"/>
        <family val="2"/>
      </rPr>
      <t xml:space="preserve">Margin for </t>
    </r>
    <r>
      <rPr>
        <u/>
        <sz val="10"/>
        <color rgb="FFFF0000"/>
        <rFont val="Arial"/>
        <family val="2"/>
        <charset val="1"/>
      </rPr>
      <t>Liability for Incurred Claims</t>
    </r>
  </si>
  <si>
    <r>
      <t>1</t>
    </r>
    <r>
      <rPr>
        <sz val="10"/>
        <rFont val="Arial"/>
        <family val="2"/>
      </rPr>
      <t xml:space="preserve"> List all non-permissible assets as defined in Regulation 2 of the Insurance (Capital Adequacy) Regulations, 2020</t>
    </r>
  </si>
  <si>
    <r>
      <t xml:space="preserve">2 </t>
    </r>
    <r>
      <rPr>
        <sz val="10"/>
        <rFont val="Arial"/>
        <family val="2"/>
      </rPr>
      <t>Excluding investment linked insurance business</t>
    </r>
  </si>
  <si>
    <r>
      <t xml:space="preserve">3  </t>
    </r>
    <r>
      <rPr>
        <sz val="10"/>
        <rFont val="Arial"/>
        <family val="2"/>
      </rPr>
      <t>List and state the aggregate value of assets, credit exposures and reduction in liabilities prohibited by the Act or Regulations made thereunder, not including amounts in excess of the limits prescribed under section 85 of the Act</t>
    </r>
  </si>
  <si>
    <t>Measurement Method:</t>
  </si>
  <si>
    <t>Next page is 40.010</t>
  </si>
  <si>
    <t>ad</t>
  </si>
  <si>
    <t>CAPITAL ADEQUACY RETURNS
V2 Parallel Run — based on IFRS 17 and Draft Regulations</t>
  </si>
  <si>
    <t>PR V2.0, Last updated: June 30, 2026</t>
  </si>
  <si>
    <t>Postal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</si>
</sst>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64" formatCode="General_)"/>
    <numFmt numFmtId="165" formatCode="dd/mm/yyyy;@"/>
    <numFmt numFmtId="166" formatCode="_(* #,##0_);_(* \(#,##0\);_(* \-??_);_(@_)"/>
    <numFmt numFmtId="167" formatCode="#,##0_);[Red]\(#,##0\)"/>
    <numFmt numFmtId="168" formatCode="#,##0;\(#,##0\)"/>
    <numFmt numFmtId="169" formatCode="d/m/yy;@"/>
    <numFmt numFmtId="170" formatCode="_-* #,##0.00_-;\-* #,##0.00_-;_-* \-??_-;_-@_-"/>
    <numFmt numFmtId="171" formatCode="0.000"/>
    <numFmt numFmtId="172" formatCode="#,##0;\(#,##0\);\-"/>
    <numFmt numFmtId="173" formatCode="0.0%"/>
    <numFmt numFmtId="174" formatCode="_ * #,##0_ ;_ * \-#,##0_ ;_ * \-??_ ;_ @_ "/>
    <numFmt numFmtId="175" formatCode="_(* #,##0.00000_);_(* \(#,##0.00000\);_(* \-??_);_(@_)"/>
    <numFmt numFmtId="176" formatCode="0.00000"/>
    <numFmt numFmtId="177" formatCode="[$-409]mmmm\ d&quot;, &quot;yyyy;@"/>
    <numFmt numFmtId="178" formatCode="m/d/yyyy"/>
    <numFmt numFmtId="179" formatCode="[$-409]d\-mmm\-yyyy;@"/>
    <numFmt numFmtId="180" formatCode="_(* #,##0.00_);_(* \(#,##0.00\);_(* \-??_);_(@_)"/>
  </numFmts>
  <fonts count="120">
    <font>
      <sz val="12"/>
      <name val="Arial"/>
      <family val="2"/>
      <charset val="1"/>
    </font>
    <font>
      <sz val="10"/>
      <name val="Arial"/>
      <family val="2"/>
      <charset val="1"/>
    </font>
    <font>
      <sz val="11"/>
      <color rgb="FF000000"/>
      <name val="Calibri"/>
      <family val="2"/>
      <charset val="1"/>
    </font>
    <font>
      <sz val="11"/>
      <color theme="1"/>
      <name val="Times New Roman"/>
      <family val="2"/>
      <charset val="1"/>
    </font>
    <font>
      <sz val="11"/>
      <color rgb="FFFFFFFF"/>
      <name val="Calibri"/>
      <family val="2"/>
      <charset val="1"/>
    </font>
    <font>
      <sz val="8"/>
      <name val="Garamond"/>
      <family val="1"/>
      <charset val="1"/>
    </font>
    <font>
      <sz val="12"/>
      <name val="Frutiger 45 Light"/>
      <family val="2"/>
      <charset val="1"/>
    </font>
    <font>
      <sz val="11"/>
      <color rgb="FF800080"/>
      <name val="Calibri"/>
      <family val="2"/>
      <charset val="1"/>
    </font>
    <font>
      <b/>
      <sz val="11"/>
      <color rgb="FFFF9900"/>
      <name val="Calibri"/>
      <family val="2"/>
      <charset val="1"/>
    </font>
    <font>
      <sz val="11"/>
      <name val="Arial"/>
      <family val="2"/>
      <charset val="1"/>
    </font>
    <font>
      <b/>
      <sz val="11"/>
      <name val="Arial"/>
      <family val="2"/>
      <charset val="1"/>
    </font>
    <font>
      <b/>
      <sz val="11"/>
      <color rgb="FFFF0000"/>
      <name val="Arial"/>
      <family val="2"/>
      <charset val="1"/>
    </font>
    <font>
      <b/>
      <i/>
      <sz val="11"/>
      <name val="Arial"/>
      <family val="2"/>
      <charset val="1"/>
    </font>
    <font>
      <sz val="11"/>
      <color rgb="FF0000FF"/>
      <name val="Arial"/>
      <family val="2"/>
      <charset val="1"/>
    </font>
    <font>
      <sz val="11"/>
      <color theme="1"/>
      <name val="Arial"/>
      <family val="2"/>
      <charset val="1"/>
    </font>
    <font>
      <sz val="11"/>
      <color rgb="FF000000"/>
      <name val="Arial"/>
      <family val="2"/>
      <charset val="1"/>
    </font>
    <font>
      <b/>
      <sz val="11"/>
      <color rgb="FF0000FF"/>
      <name val="Arial"/>
      <family val="2"/>
      <charset val="1"/>
    </font>
    <font>
      <b/>
      <sz val="11"/>
      <color rgb="FF000000"/>
      <name val="Arial"/>
      <family val="2"/>
      <charset val="1"/>
    </font>
    <font>
      <b/>
      <i/>
      <sz val="12"/>
      <color rgb="FFFF0000"/>
      <name val="Arial"/>
      <family val="2"/>
      <charset val="1"/>
    </font>
    <font>
      <b/>
      <sz val="12"/>
      <color rgb="FFFF0000"/>
      <name val="Arial"/>
      <family val="2"/>
      <charset val="1"/>
    </font>
    <font>
      <b/>
      <sz val="36"/>
      <name val="Times New Roman"/>
      <family val="1"/>
      <charset val="1"/>
    </font>
    <font>
      <sz val="16"/>
      <name val="Arial"/>
      <family val="2"/>
      <charset val="1"/>
    </font>
    <font>
      <sz val="16"/>
      <name val="Times New Roman"/>
      <family val="1"/>
      <charset val="1"/>
    </font>
    <font>
      <b/>
      <sz val="22"/>
      <name val="Times New Roman"/>
      <family val="1"/>
      <charset val="1"/>
    </font>
    <font>
      <b/>
      <i/>
      <sz val="14"/>
      <name val="Arial"/>
      <family val="2"/>
      <charset val="1"/>
    </font>
    <font>
      <b/>
      <sz val="14"/>
      <name val="Arial"/>
      <family val="2"/>
      <charset val="1"/>
    </font>
    <font>
      <sz val="24"/>
      <name val="Arial"/>
      <family val="2"/>
      <charset val="1"/>
    </font>
    <font>
      <sz val="8"/>
      <name val="Arial"/>
      <family val="2"/>
      <charset val="1"/>
    </font>
    <font>
      <b/>
      <sz val="16"/>
      <name val="Arial"/>
      <family val="2"/>
      <charset val="1"/>
    </font>
    <font>
      <sz val="24"/>
      <name val="Times New Roman"/>
      <family val="1"/>
      <charset val="1"/>
    </font>
    <font>
      <b/>
      <sz val="12"/>
      <name val="Times New Roman"/>
      <family val="1"/>
      <charset val="1"/>
    </font>
    <font>
      <sz val="14"/>
      <name val="Times New Roman"/>
      <family val="1"/>
      <charset val="1"/>
    </font>
    <font>
      <i/>
      <sz val="10"/>
      <name val="Arial"/>
      <family val="2"/>
      <charset val="1"/>
    </font>
    <font>
      <i/>
      <sz val="10"/>
      <name val="Times New Roman"/>
      <family val="1"/>
      <charset val="1"/>
    </font>
    <font>
      <sz val="11"/>
      <color theme="1"/>
      <name val="Calibri"/>
      <family val="2"/>
      <charset val="1"/>
    </font>
    <font>
      <u/>
      <sz val="11"/>
      <color theme="10"/>
      <name val="Calibri"/>
      <family val="2"/>
      <charset val="1"/>
    </font>
    <font>
      <b/>
      <sz val="16"/>
      <color theme="0"/>
      <name val="Calibri"/>
      <family val="2"/>
      <charset val="1"/>
    </font>
    <font>
      <u/>
      <sz val="10"/>
      <color rgb="FF0000FF"/>
      <name val="Arial"/>
      <family val="2"/>
      <charset val="1"/>
    </font>
    <font>
      <b/>
      <sz val="11"/>
      <color rgb="FFFF0000"/>
      <name val="Calibri"/>
      <family val="2"/>
    </font>
    <font>
      <strike/>
      <sz val="12"/>
      <name val="Arial"/>
      <family val="2"/>
      <charset val="1"/>
    </font>
    <font>
      <b/>
      <sz val="11"/>
      <color rgb="FF4B82AD"/>
      <name val="Calibri"/>
      <family val="2"/>
    </font>
    <font>
      <b/>
      <sz val="11"/>
      <name val="Calibri"/>
      <family val="2"/>
    </font>
    <font>
      <u/>
      <sz val="11"/>
      <color rgb="FF0563C1"/>
      <name val="Calibri"/>
      <family val="2"/>
    </font>
    <font>
      <sz val="11"/>
      <name val="Calibri"/>
      <family val="2"/>
    </font>
    <font>
      <b/>
      <u/>
      <sz val="11"/>
      <name val="Arial"/>
      <family val="2"/>
      <charset val="1"/>
    </font>
    <font>
      <b/>
      <sz val="9"/>
      <color rgb="FFFF0000"/>
      <name val="Arial"/>
      <family val="2"/>
      <charset val="1"/>
    </font>
    <font>
      <b/>
      <u/>
      <sz val="10"/>
      <color rgb="FF0000FF"/>
      <name val="Arial"/>
      <family val="2"/>
      <charset val="1"/>
    </font>
    <font>
      <b/>
      <sz val="10"/>
      <color rgb="FFFF0000"/>
      <name val="Arial"/>
      <family val="2"/>
      <charset val="1"/>
    </font>
    <font>
      <b/>
      <sz val="10"/>
      <name val="Arial"/>
      <family val="2"/>
      <charset val="1"/>
    </font>
    <font>
      <i/>
      <sz val="11"/>
      <name val="Arial"/>
      <family val="2"/>
      <charset val="1"/>
    </font>
    <font>
      <b/>
      <sz val="12"/>
      <name val="Arial"/>
      <family val="2"/>
      <charset val="1"/>
    </font>
    <font>
      <sz val="10"/>
      <color rgb="FFFF0000"/>
      <name val="Arial"/>
      <family val="2"/>
      <charset val="1"/>
    </font>
    <font>
      <u/>
      <sz val="10"/>
      <color rgb="FFFF0000"/>
      <name val="Arial"/>
      <family val="2"/>
      <charset val="1"/>
    </font>
    <font>
      <b/>
      <u/>
      <sz val="10"/>
      <color rgb="FFFF0000"/>
      <name val="Arial"/>
      <family val="2"/>
      <charset val="1"/>
    </font>
    <font>
      <b/>
      <sz val="18"/>
      <name val="Arial"/>
      <family val="2"/>
      <charset val="1"/>
    </font>
    <font>
      <b/>
      <u/>
      <sz val="10"/>
      <name val="Arial"/>
      <family val="2"/>
      <charset val="1"/>
    </font>
    <font>
      <b/>
      <i/>
      <sz val="10"/>
      <name val="Arial"/>
      <family val="2"/>
      <charset val="1"/>
    </font>
    <font>
      <b/>
      <sz val="11"/>
      <color theme="1"/>
      <name val="Arial"/>
      <family val="2"/>
      <charset val="1"/>
    </font>
    <font>
      <strike/>
      <sz val="10"/>
      <color rgb="FFFF0000"/>
      <name val="Arial"/>
      <family val="2"/>
      <charset val="1"/>
    </font>
    <font>
      <sz val="9"/>
      <name val="Arial"/>
      <family val="2"/>
      <charset val="1"/>
    </font>
    <font>
      <b/>
      <strike/>
      <sz val="10"/>
      <color rgb="FFFF0000"/>
      <name val="Arial"/>
      <family val="2"/>
      <charset val="1"/>
    </font>
    <font>
      <sz val="9"/>
      <color rgb="FFFF0000"/>
      <name val="Arial"/>
      <family val="2"/>
      <charset val="1"/>
    </font>
    <font>
      <sz val="12"/>
      <color rgb="FFFF0000"/>
      <name val="Arial"/>
      <family val="2"/>
      <charset val="1"/>
    </font>
    <font>
      <i/>
      <sz val="11"/>
      <name val="Calibri"/>
      <family val="2"/>
    </font>
    <font>
      <sz val="11"/>
      <color rgb="FFFF0000"/>
      <name val="Calibri"/>
      <family val="2"/>
    </font>
    <font>
      <b/>
      <sz val="10"/>
      <color rgb="FF0000FF"/>
      <name val="Arial"/>
      <family val="2"/>
      <charset val="1"/>
    </font>
    <font>
      <sz val="10"/>
      <color rgb="FF0000FF"/>
      <name val="Arial"/>
      <family val="2"/>
      <charset val="1"/>
    </font>
    <font>
      <sz val="10"/>
      <color rgb="FF000000"/>
      <name val="Arial"/>
      <family val="2"/>
      <charset val="1"/>
    </font>
    <font>
      <strike/>
      <sz val="10"/>
      <name val="Arial"/>
      <family val="2"/>
      <charset val="1"/>
    </font>
    <font>
      <b/>
      <strike/>
      <sz val="10"/>
      <name val="Arial"/>
      <family val="2"/>
      <charset val="1"/>
    </font>
    <font>
      <b/>
      <sz val="9.5"/>
      <color rgb="FFFF0000"/>
      <name val="Arial"/>
      <family val="2"/>
      <charset val="1"/>
    </font>
    <font>
      <b/>
      <sz val="9.5"/>
      <name val="Arial"/>
      <family val="2"/>
      <charset val="1"/>
    </font>
    <font>
      <b/>
      <strike/>
      <sz val="9.5"/>
      <color rgb="FFFF0000"/>
      <name val="Arial"/>
      <family val="2"/>
      <charset val="1"/>
    </font>
    <font>
      <sz val="9.5"/>
      <name val="Arial"/>
      <family val="2"/>
      <charset val="1"/>
    </font>
    <font>
      <b/>
      <sz val="9"/>
      <name val="Arial"/>
      <family val="2"/>
      <charset val="1"/>
    </font>
    <font>
      <b/>
      <i/>
      <sz val="10"/>
      <color rgb="FFFF0000"/>
      <name val="Arial"/>
      <family val="2"/>
      <charset val="1"/>
    </font>
    <font>
      <i/>
      <sz val="8"/>
      <color rgb="FF666666"/>
      <name val="Arial"/>
      <family val="2"/>
      <charset val="1"/>
    </font>
    <font>
      <vertAlign val="superscript"/>
      <sz val="10"/>
      <name val="Arial"/>
      <family val="2"/>
      <charset val="1"/>
    </font>
    <font>
      <sz val="10"/>
      <name val="Times New Roman"/>
      <family val="1"/>
      <charset val="1"/>
    </font>
    <font>
      <b/>
      <sz val="10"/>
      <color rgb="FF000000"/>
      <name val="Arial"/>
      <family val="2"/>
      <charset val="1"/>
    </font>
    <font>
      <sz val="12"/>
      <name val="Arial"/>
      <family val="2"/>
      <charset val="1"/>
    </font>
    <font>
      <b/>
      <sz val="12"/>
      <color rgb="FFFFFFFF"/>
      <name val="Arial"/>
      <family val="2"/>
      <charset val="1"/>
    </font>
    <font>
      <sz val="12"/>
      <color rgb="FF0000FF"/>
      <name val="Arial"/>
      <family val="2"/>
      <charset val="1"/>
    </font>
    <font>
      <sz val="12"/>
      <color rgb="FF666666"/>
      <name val="Arial"/>
      <family val="2"/>
      <charset val="1"/>
    </font>
    <font>
      <b/>
      <sz val="9"/>
      <color rgb="FFFFFFFF"/>
      <name val="Arial"/>
      <family val="2"/>
      <charset val="1"/>
    </font>
    <font>
      <i/>
      <sz val="9"/>
      <color rgb="FF999999"/>
      <name val="Arial"/>
      <family val="2"/>
      <charset val="1"/>
    </font>
    <font>
      <b/>
      <sz val="11"/>
      <color rgb="FFFFFFFF"/>
      <name val="Arial"/>
      <family val="2"/>
      <charset val="1"/>
    </font>
    <font>
      <sz val="11"/>
      <color rgb="FF0000FF"/>
      <name val="Calibri"/>
      <family val="2"/>
      <charset val="1"/>
    </font>
    <font>
      <b/>
      <sz val="11"/>
      <color theme="1"/>
      <name val="Calibri"/>
      <family val="2"/>
      <charset val="1"/>
    </font>
    <font>
      <i/>
      <sz val="10"/>
      <color theme="1"/>
      <name val="Calibri"/>
      <family val="2"/>
      <charset val="1"/>
    </font>
    <font>
      <b/>
      <sz val="11"/>
      <name val="Calibri"/>
      <family val="2"/>
    </font>
    <font>
      <sz val="11"/>
      <color rgb="FF000000"/>
      <name val="Calibri"/>
      <family val="2"/>
    </font>
    <font>
      <sz val="11"/>
      <color rgb="FFFF0000"/>
      <name val="Calibri"/>
      <family val="2"/>
    </font>
    <font>
      <strike/>
      <sz val="12"/>
      <color rgb="FFFF0000"/>
      <name val="Arial"/>
      <family val="2"/>
      <charset val="1"/>
    </font>
    <font>
      <b/>
      <sz val="10"/>
      <color rgb="FF000000"/>
      <name val="Arial"/>
      <family val="2"/>
    </font>
    <font>
      <b/>
      <u/>
      <sz val="10"/>
      <color rgb="FF0000FF"/>
      <name val="Arial"/>
      <family val="2"/>
    </font>
    <font>
      <b/>
      <sz val="10"/>
      <color rgb="FFFF0000"/>
      <name val="Arial"/>
      <family val="2"/>
    </font>
    <font>
      <i/>
      <sz val="10"/>
      <color rgb="FF000000"/>
      <name val="Arial"/>
      <family val="2"/>
    </font>
    <font>
      <b/>
      <i/>
      <sz val="10"/>
      <color rgb="FF000000"/>
      <name val="Arial"/>
      <family val="2"/>
    </font>
    <font>
      <b/>
      <sz val="14"/>
      <color rgb="FF000000"/>
      <name val="Arial"/>
      <family val="2"/>
    </font>
    <font>
      <b/>
      <u/>
      <sz val="10"/>
      <color rgb="FF000000"/>
      <name val="Arial"/>
      <family val="2"/>
    </font>
    <font>
      <sz val="11"/>
      <name val="Calibri"/>
      <family val="2"/>
      <scheme val="minor"/>
    </font>
    <font>
      <sz val="10"/>
      <color theme="1"/>
      <name val="Arial"/>
      <family val="2"/>
    </font>
    <font>
      <sz val="10"/>
      <color rgb="FFFF0000"/>
      <name val="Arial"/>
      <family val="2"/>
    </font>
    <font>
      <strike/>
      <sz val="10"/>
      <color rgb="FFFF0000"/>
      <name val="Arial"/>
      <family val="2"/>
    </font>
    <font>
      <b/>
      <vertAlign val="superscript"/>
      <sz val="10"/>
      <name val="Arial"/>
      <family val="2"/>
    </font>
    <font>
      <vertAlign val="superscript"/>
      <sz val="10"/>
      <name val="Arial"/>
      <family val="2"/>
    </font>
    <font>
      <vertAlign val="superscript"/>
      <sz val="9"/>
      <color rgb="FFFF0000"/>
      <name val="Arial"/>
      <family val="2"/>
    </font>
    <font>
      <sz val="9"/>
      <color rgb="FFFF0000"/>
      <name val="Arial"/>
      <family val="2"/>
    </font>
    <font>
      <vertAlign val="superscript"/>
      <sz val="10"/>
      <color rgb="FFFF0000"/>
      <name val="Arial"/>
      <family val="2"/>
    </font>
    <font>
      <vertAlign val="superscript"/>
      <sz val="12"/>
      <name val="Arial"/>
      <family val="2"/>
    </font>
    <font>
      <sz val="12"/>
      <name val="Arial"/>
      <family val="2"/>
    </font>
    <font>
      <sz val="10"/>
      <name val="Arial"/>
      <family val="2"/>
    </font>
    <font>
      <b/>
      <i/>
      <sz val="10"/>
      <name val="Arial"/>
      <family val="2"/>
    </font>
    <font>
      <b/>
      <strike/>
      <sz val="10"/>
      <color rgb="FFFF0000"/>
      <name val="Arial"/>
      <family val="2"/>
    </font>
    <font>
      <b/>
      <strike/>
      <sz val="10"/>
      <name val="Arial"/>
      <family val="2"/>
    </font>
    <font>
      <strike/>
      <u/>
      <sz val="10"/>
      <color rgb="FFFF0000"/>
      <name val="Arial"/>
      <family val="2"/>
    </font>
    <font>
      <u/>
      <sz val="10"/>
      <color rgb="FFFF0000"/>
      <name val="Arial"/>
      <family val="2"/>
    </font>
    <font>
      <b/>
      <sz val="20"/>
      <color rgb="FF000000"/>
      <name val="Times New Roman"/>
      <family val="1"/>
    </font>
    <font>
      <sz val="20"/>
      <name val="Arial"/>
      <family val="2"/>
      <charset val="1"/>
    </font>
  </fonts>
  <fills count="45">
    <fill>
      <patternFill patternType="none"/>
    </fill>
    <fill>
      <patternFill patternType="gray125"/>
    </fill>
    <fill>
      <patternFill patternType="solid">
        <fgColor rgb="FFCCCCFF"/>
        <bgColor rgb="FFD9D9D9"/>
      </patternFill>
    </fill>
    <fill>
      <patternFill patternType="solid">
        <fgColor theme="4" tint="0.79989013336588644"/>
        <bgColor rgb="FFDDEBF7"/>
      </patternFill>
    </fill>
    <fill>
      <patternFill patternType="solid">
        <fgColor rgb="FFFF99CC"/>
        <bgColor rgb="FFFF8080"/>
      </patternFill>
    </fill>
    <fill>
      <patternFill patternType="solid">
        <fgColor rgb="FFCCFFCC"/>
        <bgColor rgb="FFCCFFFF"/>
      </patternFill>
    </fill>
    <fill>
      <patternFill patternType="solid">
        <fgColor rgb="FFCC99FF"/>
        <bgColor rgb="FFB3A2C7"/>
      </patternFill>
    </fill>
    <fill>
      <patternFill patternType="solid">
        <fgColor rgb="FFCCFFFF"/>
        <bgColor rgb="FFCCFFCC"/>
      </patternFill>
    </fill>
    <fill>
      <patternFill patternType="solid">
        <fgColor rgb="FFFFCC99"/>
        <bgColor rgb="FFFFC7CE"/>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563C1"/>
      </patternFill>
    </fill>
    <fill>
      <patternFill patternType="solid">
        <fgColor rgb="FF800080"/>
        <bgColor rgb="FF660066"/>
      </patternFill>
    </fill>
    <fill>
      <patternFill patternType="solid">
        <fgColor rgb="FF33CCCC"/>
        <bgColor rgb="FF00FFFF"/>
      </patternFill>
    </fill>
    <fill>
      <patternFill patternType="solid">
        <fgColor rgb="FFFF9900"/>
        <bgColor rgb="FFFFCC00"/>
      </patternFill>
    </fill>
    <fill>
      <patternFill patternType="solid">
        <fgColor rgb="FF333399"/>
        <bgColor rgb="FF7030A0"/>
      </patternFill>
    </fill>
    <fill>
      <patternFill patternType="solid">
        <fgColor rgb="FFFF0000"/>
        <bgColor rgb="FF9C0006"/>
      </patternFill>
    </fill>
    <fill>
      <patternFill patternType="solid">
        <fgColor rgb="FF2A9059"/>
        <bgColor rgb="FF4B82AD"/>
      </patternFill>
    </fill>
    <fill>
      <patternFill patternType="solid">
        <fgColor rgb="FFFF6600"/>
        <bgColor rgb="FFFF9900"/>
      </patternFill>
    </fill>
    <fill>
      <patternFill patternType="solid">
        <fgColor rgb="FFC0C0C0"/>
        <bgColor rgb="FFBFBFBF"/>
      </patternFill>
    </fill>
    <fill>
      <patternFill patternType="solid">
        <fgColor rgb="FFFFFFCC"/>
        <bgColor rgb="FFFDEADA"/>
      </patternFill>
    </fill>
    <fill>
      <patternFill patternType="solid">
        <fgColor rgb="FF00FFFF"/>
        <bgColor rgb="FF33CCCC"/>
      </patternFill>
    </fill>
    <fill>
      <patternFill patternType="solid">
        <fgColor theme="7" tint="0.79989013336588644"/>
        <bgColor rgb="FFE7E6E6"/>
      </patternFill>
    </fill>
    <fill>
      <patternFill patternType="solid">
        <fgColor theme="0"/>
        <bgColor rgb="FFF2F2F2"/>
      </patternFill>
    </fill>
    <fill>
      <patternFill patternType="solid">
        <fgColor theme="1"/>
        <bgColor rgb="FF003300"/>
      </patternFill>
    </fill>
    <fill>
      <patternFill patternType="solid">
        <fgColor rgb="FFDDEBF7"/>
        <bgColor rgb="FFDCE6F2"/>
      </patternFill>
    </fill>
    <fill>
      <patternFill patternType="solid">
        <fgColor rgb="FFFFFF00"/>
        <bgColor rgb="FFFFCC00"/>
      </patternFill>
    </fill>
    <fill>
      <patternFill patternType="solid">
        <fgColor theme="7" tint="0.39988402966399123"/>
        <bgColor rgb="FFA6A6A6"/>
      </patternFill>
    </fill>
    <fill>
      <patternFill patternType="solid">
        <fgColor rgb="FFE7E6E6"/>
        <bgColor rgb="FFE6E0EC"/>
      </patternFill>
    </fill>
    <fill>
      <patternFill patternType="solid">
        <fgColor rgb="FFE0E0E0"/>
        <bgColor rgb="FFE6E0EC"/>
      </patternFill>
    </fill>
    <fill>
      <patternFill patternType="solid">
        <fgColor theme="2" tint="-9.9978637043366805E-2"/>
        <bgColor rgb="FFD9D9D9"/>
      </patternFill>
    </fill>
    <fill>
      <patternFill patternType="solid">
        <fgColor theme="5" tint="0.79989013336588644"/>
        <bgColor rgb="FFE6E0EC"/>
      </patternFill>
    </fill>
    <fill>
      <patternFill patternType="solid">
        <fgColor theme="9" tint="0.79989013336588644"/>
        <bgColor rgb="FFEEECE1"/>
      </patternFill>
    </fill>
    <fill>
      <patternFill patternType="solid">
        <fgColor rgb="FFFFFFCC"/>
        <bgColor indexed="64"/>
      </patternFill>
    </fill>
    <fill>
      <patternFill patternType="solid">
        <fgColor rgb="FFCCFFFF"/>
        <bgColor indexed="64"/>
      </patternFill>
    </fill>
    <fill>
      <patternFill patternType="solid">
        <fgColor rgb="FF1F4E79"/>
        <bgColor indexed="64"/>
      </patternFill>
    </fill>
    <fill>
      <patternFill patternType="solid">
        <fgColor theme="1" tint="0.499984740745262"/>
        <bgColor indexed="64"/>
      </patternFill>
    </fill>
    <fill>
      <patternFill patternType="solid">
        <fgColor rgb="FFE0E0E0"/>
        <bgColor indexed="64"/>
      </patternFill>
    </fill>
    <fill>
      <patternFill patternType="solid">
        <fgColor rgb="FF00FFFF"/>
        <bgColor indexed="64"/>
      </patternFill>
    </fill>
    <fill>
      <patternFill patternType="solid">
        <fgColor theme="3"/>
        <bgColor indexed="64"/>
      </patternFill>
    </fill>
    <fill>
      <patternFill patternType="solid">
        <fgColor rgb="FFFFFFCC"/>
        <bgColor rgb="FF33CCCC"/>
      </patternFill>
    </fill>
    <fill>
      <patternFill patternType="solid">
        <fgColor rgb="FFFFFFCC"/>
        <bgColor rgb="FFCCFFCC"/>
      </patternFill>
    </fill>
    <fill>
      <patternFill patternType="solid">
        <fgColor theme="3" tint="0.59999389629810485"/>
        <bgColor indexed="64"/>
      </patternFill>
    </fill>
  </fills>
  <borders count="10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808080"/>
      </left>
      <right style="thin">
        <color rgb="FF808080"/>
      </right>
      <top style="thin">
        <color rgb="FF808080"/>
      </top>
      <bottom style="thin">
        <color rgb="FF808080"/>
      </bottom>
      <diagonal/>
    </border>
    <border>
      <left style="double">
        <color auto="1"/>
      </left>
      <right style="thin">
        <color auto="1"/>
      </right>
      <top style="double">
        <color auto="1"/>
      </top>
      <bottom style="thin">
        <color auto="1"/>
      </bottom>
      <diagonal/>
    </border>
    <border>
      <left/>
      <right style="thin">
        <color auto="1"/>
      </right>
      <top style="double">
        <color auto="1"/>
      </top>
      <bottom/>
      <diagonal/>
    </border>
    <border>
      <left style="thin">
        <color auto="1"/>
      </left>
      <right/>
      <top style="double">
        <color auto="1"/>
      </top>
      <bottom style="thin">
        <color auto="1"/>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bottom/>
      <diagonal/>
    </border>
    <border>
      <left style="thin">
        <color auto="1"/>
      </left>
      <right/>
      <top/>
      <bottom style="dotted">
        <color auto="1"/>
      </bottom>
      <diagonal/>
    </border>
    <border>
      <left style="thin">
        <color auto="1"/>
      </left>
      <right style="thin">
        <color auto="1"/>
      </right>
      <top/>
      <bottom style="dotted">
        <color auto="1"/>
      </bottom>
      <diagonal/>
    </border>
    <border>
      <left/>
      <right style="thin">
        <color auto="1"/>
      </right>
      <top/>
      <bottom/>
      <diagonal/>
    </border>
    <border>
      <left/>
      <right/>
      <top style="hair">
        <color auto="1"/>
      </top>
      <bottom/>
      <diagonal/>
    </border>
    <border>
      <left style="thin">
        <color auto="1"/>
      </left>
      <right/>
      <top style="dotted">
        <color auto="1"/>
      </top>
      <bottom style="dotted">
        <color auto="1"/>
      </bottom>
      <diagonal/>
    </border>
    <border>
      <left style="thin">
        <color auto="1"/>
      </left>
      <right style="thin">
        <color auto="1"/>
      </right>
      <top style="dotted">
        <color auto="1"/>
      </top>
      <bottom style="dotted">
        <color auto="1"/>
      </bottom>
      <diagonal/>
    </border>
    <border>
      <left style="thin">
        <color auto="1"/>
      </left>
      <right/>
      <top style="hair">
        <color auto="1"/>
      </top>
      <bottom style="hair">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double">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top style="double">
        <color auto="1"/>
      </top>
      <bottom style="thin">
        <color auto="1"/>
      </bottom>
      <diagonal/>
    </border>
    <border>
      <left/>
      <right/>
      <top style="dotted">
        <color auto="1"/>
      </top>
      <bottom style="dotted">
        <color auto="1"/>
      </bottom>
      <diagonal/>
    </border>
    <border>
      <left/>
      <right style="double">
        <color auto="1"/>
      </right>
      <top/>
      <bottom style="thin">
        <color auto="1"/>
      </bottom>
      <diagonal/>
    </border>
    <border>
      <left/>
      <right style="double">
        <color auto="1"/>
      </right>
      <top/>
      <bottom/>
      <diagonal/>
    </border>
    <border>
      <left style="thin">
        <color auto="1"/>
      </left>
      <right style="thin">
        <color auto="1"/>
      </right>
      <top/>
      <bottom style="thin">
        <color auto="1"/>
      </bottom>
      <diagonal/>
    </border>
    <border>
      <left/>
      <right/>
      <top/>
      <bottom style="dotted">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double">
        <color auto="1"/>
      </right>
      <top style="thin">
        <color auto="1"/>
      </top>
      <bottom style="medium">
        <color auto="1"/>
      </bottom>
      <diagonal/>
    </border>
    <border>
      <left style="thin">
        <color auto="1"/>
      </left>
      <right style="thin">
        <color auto="1"/>
      </right>
      <top style="thin">
        <color auto="1"/>
      </top>
      <bottom/>
      <diagonal/>
    </border>
    <border>
      <left/>
      <right/>
      <top style="dotted">
        <color auto="1"/>
      </top>
      <bottom/>
      <diagonal/>
    </border>
    <border>
      <left style="thin">
        <color auto="1"/>
      </left>
      <right style="thin">
        <color auto="1"/>
      </right>
      <top style="dotted">
        <color auto="1"/>
      </top>
      <bottom/>
      <diagonal/>
    </border>
    <border>
      <left style="thin">
        <color auto="1"/>
      </left>
      <right style="double">
        <color auto="1"/>
      </right>
      <top style="thin">
        <color auto="1"/>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medium">
        <color auto="1"/>
      </left>
      <right/>
      <top/>
      <bottom style="double">
        <color auto="1"/>
      </bottom>
      <diagonal/>
    </border>
    <border>
      <left/>
      <right/>
      <top/>
      <bottom style="double">
        <color auto="1"/>
      </bottom>
      <diagonal/>
    </border>
    <border>
      <left/>
      <right style="medium">
        <color auto="1"/>
      </right>
      <top/>
      <bottom/>
      <diagonal/>
    </border>
    <border>
      <left style="medium">
        <color auto="1"/>
      </left>
      <right/>
      <top/>
      <bottom/>
      <diagonal/>
    </border>
    <border>
      <left/>
      <right style="medium">
        <color auto="1"/>
      </right>
      <top style="double">
        <color auto="1"/>
      </top>
      <bottom/>
      <diagonal/>
    </border>
    <border>
      <left style="medium">
        <color auto="1"/>
      </left>
      <right style="medium">
        <color auto="1"/>
      </right>
      <top/>
      <bottom style="double">
        <color auto="1"/>
      </bottom>
      <diagonal/>
    </border>
    <border>
      <left style="medium">
        <color auto="1"/>
      </left>
      <right/>
      <top style="double">
        <color auto="1"/>
      </top>
      <bottom/>
      <diagonal/>
    </border>
    <border>
      <left/>
      <right/>
      <top style="double">
        <color auto="1"/>
      </top>
      <bottom/>
      <diagonal/>
    </border>
    <border>
      <left/>
      <right style="medium">
        <color auto="1"/>
      </right>
      <top/>
      <bottom style="double">
        <color auto="1"/>
      </bottom>
      <diagonal/>
    </border>
    <border>
      <left style="medium">
        <color auto="1"/>
      </left>
      <right style="medium">
        <color auto="1"/>
      </right>
      <top style="double">
        <color auto="1"/>
      </top>
      <bottom/>
      <diagonal/>
    </border>
    <border>
      <left style="medium">
        <color auto="1"/>
      </left>
      <right style="medium">
        <color auto="1"/>
      </right>
      <top style="double">
        <color auto="1"/>
      </top>
      <bottom style="double">
        <color auto="1"/>
      </bottom>
      <diagonal/>
    </border>
    <border>
      <left style="medium">
        <color auto="1"/>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dotted">
        <color auto="1"/>
      </top>
      <bottom style="dotted">
        <color auto="1"/>
      </bottom>
      <diagonal/>
    </border>
    <border>
      <left/>
      <right style="medium">
        <color auto="1"/>
      </right>
      <top style="dotted">
        <color auto="1"/>
      </top>
      <bottom style="dotted">
        <color auto="1"/>
      </bottom>
      <diagonal/>
    </border>
    <border>
      <left style="medium">
        <color auto="1"/>
      </left>
      <right/>
      <top style="dotted">
        <color auto="1"/>
      </top>
      <bottom style="medium">
        <color auto="1"/>
      </bottom>
      <diagonal/>
    </border>
    <border>
      <left/>
      <right style="medium">
        <color auto="1"/>
      </right>
      <top style="dotted">
        <color auto="1"/>
      </top>
      <bottom style="medium">
        <color auto="1"/>
      </bottom>
      <diagonal/>
    </border>
    <border>
      <left/>
      <right style="thin">
        <color auto="1"/>
      </right>
      <top style="thin">
        <color auto="1"/>
      </top>
      <bottom style="thin">
        <color auto="1"/>
      </bottom>
      <diagonal/>
    </border>
    <border>
      <left style="double">
        <color auto="1"/>
      </left>
      <right style="thin">
        <color auto="1"/>
      </right>
      <top/>
      <bottom style="double">
        <color auto="1"/>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double">
        <color auto="1"/>
      </top>
      <bottom style="double">
        <color auto="1"/>
      </bottom>
      <diagonal/>
    </border>
    <border>
      <left style="thin">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auto="1"/>
      </right>
      <top style="double">
        <color auto="1"/>
      </top>
      <bottom style="double">
        <color auto="1"/>
      </bottom>
      <diagonal/>
    </border>
    <border>
      <left/>
      <right style="thin">
        <color auto="1"/>
      </right>
      <top/>
      <bottom style="double">
        <color auto="1"/>
      </bottom>
      <diagonal/>
    </border>
    <border>
      <left style="thin">
        <color auto="1"/>
      </left>
      <right style="thin">
        <color auto="1"/>
      </right>
      <top style="double">
        <color auto="1"/>
      </top>
      <bottom style="double">
        <color auto="1"/>
      </bottom>
      <diagonal/>
    </border>
    <border>
      <left style="thin">
        <color auto="1"/>
      </left>
      <right style="thin">
        <color auto="1"/>
      </right>
      <top style="double">
        <color auto="1"/>
      </top>
      <bottom/>
      <diagonal/>
    </border>
    <border>
      <left style="double">
        <color auto="1"/>
      </left>
      <right style="thin">
        <color auto="1"/>
      </right>
      <top style="double">
        <color auto="1"/>
      </top>
      <bottom style="double">
        <color auto="1"/>
      </bottom>
      <diagonal/>
    </border>
    <border>
      <left/>
      <right style="double">
        <color auto="1"/>
      </right>
      <top style="double">
        <color auto="1"/>
      </top>
      <bottom style="thin">
        <color auto="1"/>
      </bottom>
      <diagonal/>
    </border>
    <border>
      <left/>
      <right/>
      <top style="thin">
        <color auto="1"/>
      </top>
      <bottom style="thin">
        <color auto="1"/>
      </bottom>
      <diagonal/>
    </border>
    <border>
      <left style="double">
        <color auto="1"/>
      </left>
      <right/>
      <top/>
      <bottom/>
      <diagonal/>
    </border>
    <border>
      <left style="double">
        <color auto="1"/>
      </left>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style="thin">
        <color auto="1"/>
      </top>
      <bottom/>
      <diagonal/>
    </border>
    <border>
      <left style="thin">
        <color theme="0"/>
      </left>
      <right style="thin">
        <color theme="0"/>
      </right>
      <top style="thin">
        <color theme="0"/>
      </top>
      <bottom/>
      <diagonal/>
    </border>
    <border>
      <left/>
      <right style="medium">
        <color auto="1"/>
      </right>
      <top style="double">
        <color auto="1"/>
      </top>
      <bottom style="double">
        <color auto="1"/>
      </bottom>
      <diagonal/>
    </border>
    <border>
      <left/>
      <right style="thin">
        <color theme="0"/>
      </right>
      <top style="thin">
        <color auto="1"/>
      </top>
      <bottom style="thin">
        <color auto="1"/>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medium">
        <color auto="1"/>
      </right>
      <top/>
      <bottom style="dotted">
        <color auto="1"/>
      </bottom>
      <diagonal/>
    </border>
  </borders>
  <cellStyleXfs count="19362">
    <xf numFmtId="164" fontId="0" fillId="0" borderId="0"/>
    <xf numFmtId="180" fontId="80" fillId="0" borderId="0"/>
    <xf numFmtId="9" fontId="80" fillId="0" borderId="0"/>
    <xf numFmtId="0" fontId="37" fillId="0" borderId="0">
      <alignment vertical="top"/>
      <protection locked="0"/>
    </xf>
    <xf numFmtId="0" fontId="1" fillId="0" borderId="0"/>
    <xf numFmtId="0" fontId="2" fillId="2" borderId="0"/>
    <xf numFmtId="0" fontId="3" fillId="3" borderId="0"/>
    <xf numFmtId="0" fontId="2" fillId="4" borderId="0"/>
    <xf numFmtId="0" fontId="2" fillId="5" borderId="0"/>
    <xf numFmtId="0" fontId="2" fillId="6" borderId="0"/>
    <xf numFmtId="0" fontId="2" fillId="7" borderId="0"/>
    <xf numFmtId="0" fontId="2" fillId="8" borderId="0"/>
    <xf numFmtId="0" fontId="2" fillId="9" borderId="0"/>
    <xf numFmtId="0" fontId="2" fillId="10" borderId="0"/>
    <xf numFmtId="0" fontId="2" fillId="11" borderId="0"/>
    <xf numFmtId="0" fontId="2" fillId="6" borderId="0"/>
    <xf numFmtId="0" fontId="2" fillId="9" borderId="0"/>
    <xf numFmtId="0" fontId="2" fillId="12" borderId="0"/>
    <xf numFmtId="0" fontId="4" fillId="13" borderId="0"/>
    <xf numFmtId="0" fontId="4" fillId="10" borderId="0"/>
    <xf numFmtId="0" fontId="4" fillId="11" borderId="0"/>
    <xf numFmtId="0" fontId="4" fillId="14" borderId="0"/>
    <xf numFmtId="0" fontId="4" fillId="15" borderId="0"/>
    <xf numFmtId="0" fontId="4" fillId="16" borderId="0"/>
    <xf numFmtId="0" fontId="4" fillId="17" borderId="0"/>
    <xf numFmtId="0" fontId="4" fillId="17" borderId="0"/>
    <xf numFmtId="0" fontId="4" fillId="17" borderId="0"/>
    <xf numFmtId="0" fontId="4" fillId="18" borderId="0"/>
    <xf numFmtId="0" fontId="4" fillId="18" borderId="0"/>
    <xf numFmtId="0" fontId="4" fillId="18" borderId="0"/>
    <xf numFmtId="0" fontId="4" fillId="19" borderId="0"/>
    <xf numFmtId="0" fontId="4" fillId="19" borderId="0"/>
    <xf numFmtId="0" fontId="4" fillId="19" borderId="0"/>
    <xf numFmtId="0" fontId="4" fillId="14" borderId="0"/>
    <xf numFmtId="0" fontId="4" fillId="14" borderId="0"/>
    <xf numFmtId="0" fontId="4" fillId="14" borderId="0"/>
    <xf numFmtId="0" fontId="4" fillId="15" borderId="0"/>
    <xf numFmtId="0" fontId="4" fillId="15" borderId="0"/>
    <xf numFmtId="0" fontId="4" fillId="15" borderId="0"/>
    <xf numFmtId="0" fontId="4" fillId="20" borderId="0"/>
    <xf numFmtId="0" fontId="4" fillId="20" borderId="0"/>
    <xf numFmtId="0" fontId="4" fillId="20" borderId="0"/>
    <xf numFmtId="0" fontId="5" fillId="0" borderId="1">
      <alignment horizontal="center"/>
    </xf>
    <xf numFmtId="0" fontId="5" fillId="0" borderId="1">
      <alignment horizontal="center"/>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6" fillId="0" borderId="2">
      <alignment horizontal="left" wrapText="1" indent="2"/>
    </xf>
    <xf numFmtId="0" fontId="7" fillId="4" borderId="0"/>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0" fontId="8" fillId="21" borderId="3"/>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164" fontId="80" fillId="0" borderId="0"/>
    <xf numFmtId="0" fontId="34" fillId="0" borderId="0"/>
  </cellStyleXfs>
  <cellXfs count="883">
    <xf numFmtId="164" fontId="0" fillId="0" borderId="0" xfId="0"/>
    <xf numFmtId="164" fontId="10" fillId="22" borderId="0" xfId="1540" applyFont="1" applyFill="1" applyAlignment="1">
      <alignment horizontal="center"/>
    </xf>
    <xf numFmtId="164" fontId="12" fillId="22" borderId="0" xfId="1540" applyFont="1" applyFill="1" applyAlignment="1">
      <alignment horizontal="center"/>
    </xf>
    <xf numFmtId="164" fontId="51" fillId="22" borderId="0" xfId="1540" applyFont="1" applyFill="1" applyAlignment="1">
      <alignment horizontal="left" vertical="top" wrapText="1"/>
    </xf>
    <xf numFmtId="164" fontId="48" fillId="22" borderId="1" xfId="1540" applyFont="1" applyFill="1" applyBorder="1" applyAlignment="1">
      <alignment horizontal="left"/>
    </xf>
    <xf numFmtId="164" fontId="48" fillId="22" borderId="0" xfId="1540" applyFont="1" applyFill="1" applyAlignment="1">
      <alignment horizontal="center"/>
    </xf>
    <xf numFmtId="164" fontId="56" fillId="22" borderId="0" xfId="1540" applyFont="1" applyFill="1" applyAlignment="1">
      <alignment horizontal="center"/>
    </xf>
    <xf numFmtId="164" fontId="9" fillId="0" borderId="0" xfId="1540" applyFont="1"/>
    <xf numFmtId="0" fontId="0" fillId="0" borderId="0" xfId="1540" applyNumberFormat="1" applyFont="1"/>
    <xf numFmtId="164" fontId="9" fillId="22" borderId="0" xfId="1540" applyFont="1" applyFill="1"/>
    <xf numFmtId="164" fontId="9" fillId="22" borderId="0" xfId="1540" applyFont="1" applyFill="1" applyAlignment="1">
      <alignment horizontal="left"/>
    </xf>
    <xf numFmtId="164" fontId="10" fillId="22" borderId="0" xfId="1540" applyFont="1" applyFill="1"/>
    <xf numFmtId="0" fontId="10" fillId="22" borderId="2" xfId="1540" applyNumberFormat="1" applyFont="1" applyFill="1" applyBorder="1"/>
    <xf numFmtId="164" fontId="10" fillId="22" borderId="2" xfId="1540" applyFont="1" applyFill="1" applyBorder="1"/>
    <xf numFmtId="164" fontId="11" fillId="22" borderId="0" xfId="1540" applyFont="1" applyFill="1"/>
    <xf numFmtId="164" fontId="11" fillId="22" borderId="0" xfId="1540" applyFont="1" applyFill="1" applyAlignment="1">
      <alignment horizontal="right"/>
    </xf>
    <xf numFmtId="0" fontId="10" fillId="22" borderId="0" xfId="1540" applyNumberFormat="1" applyFont="1" applyFill="1"/>
    <xf numFmtId="0" fontId="9" fillId="22" borderId="0" xfId="1540" applyNumberFormat="1" applyFont="1" applyFill="1"/>
    <xf numFmtId="49" fontId="10" fillId="22" borderId="0" xfId="1540" applyNumberFormat="1" applyFont="1" applyFill="1" applyAlignment="1">
      <alignment horizontal="left"/>
    </xf>
    <xf numFmtId="49" fontId="11" fillId="22" borderId="0" xfId="1540" applyNumberFormat="1" applyFont="1" applyFill="1" applyAlignment="1">
      <alignment horizontal="center"/>
    </xf>
    <xf numFmtId="165" fontId="10" fillId="22" borderId="0" xfId="1540" applyNumberFormat="1" applyFont="1" applyFill="1"/>
    <xf numFmtId="165" fontId="10" fillId="22" borderId="2" xfId="1540" applyNumberFormat="1" applyFont="1" applyFill="1" applyBorder="1"/>
    <xf numFmtId="164" fontId="9" fillId="22" borderId="0" xfId="1540" applyFont="1" applyFill="1" applyAlignment="1">
      <alignment horizontal="center"/>
    </xf>
    <xf numFmtId="3" fontId="13" fillId="22" borderId="4" xfId="1540" applyNumberFormat="1" applyFont="1" applyFill="1" applyBorder="1" applyAlignment="1">
      <alignment horizontal="center" vertical="top" wrapText="1"/>
    </xf>
    <xf numFmtId="3" fontId="13" fillId="22" borderId="5" xfId="1540" applyNumberFormat="1" applyFont="1" applyFill="1" applyBorder="1" applyAlignment="1">
      <alignment horizontal="center" vertical="top" wrapText="1"/>
    </xf>
    <xf numFmtId="164" fontId="10" fillId="22" borderId="6" xfId="1540" applyFont="1" applyFill="1" applyBorder="1"/>
    <xf numFmtId="164" fontId="10" fillId="22" borderId="6" xfId="1540" applyFont="1" applyFill="1" applyBorder="1" applyAlignment="1">
      <alignment horizontal="center" vertical="center" wrapText="1"/>
    </xf>
    <xf numFmtId="164" fontId="10" fillId="22" borderId="7" xfId="1540" applyFont="1" applyFill="1" applyBorder="1" applyAlignment="1">
      <alignment horizontal="center" vertical="center" wrapText="1"/>
    </xf>
    <xf numFmtId="164" fontId="10" fillId="22" borderId="8" xfId="1540" applyFont="1" applyFill="1" applyBorder="1" applyAlignment="1">
      <alignment horizontal="center" wrapText="1"/>
    </xf>
    <xf numFmtId="164" fontId="10" fillId="22" borderId="9" xfId="1540" applyFont="1" applyFill="1" applyBorder="1" applyAlignment="1">
      <alignment horizontal="center" wrapText="1"/>
    </xf>
    <xf numFmtId="3" fontId="9" fillId="22" borderId="10" xfId="1540" applyNumberFormat="1" applyFont="1" applyFill="1" applyBorder="1" applyAlignment="1">
      <alignment horizontal="center" vertical="top" wrapText="1"/>
    </xf>
    <xf numFmtId="3" fontId="10" fillId="22" borderId="1" xfId="1540" applyNumberFormat="1" applyFont="1" applyFill="1" applyBorder="1" applyAlignment="1">
      <alignment horizontal="center" vertical="top" wrapText="1"/>
    </xf>
    <xf numFmtId="3" fontId="13" fillId="22" borderId="1" xfId="1540" applyNumberFormat="1" applyFont="1" applyFill="1" applyBorder="1" applyAlignment="1">
      <alignment horizontal="center" vertical="top" wrapText="1"/>
    </xf>
    <xf numFmtId="164" fontId="10" fillId="22" borderId="11" xfId="1540" applyFont="1" applyFill="1" applyBorder="1" applyAlignment="1">
      <alignment horizontal="center"/>
    </xf>
    <xf numFmtId="164" fontId="10" fillId="22" borderId="12" xfId="1540" applyFont="1" applyFill="1" applyBorder="1" applyAlignment="1">
      <alignment horizontal="center"/>
    </xf>
    <xf numFmtId="49" fontId="10" fillId="22" borderId="13" xfId="1540" applyNumberFormat="1" applyFont="1" applyFill="1" applyBorder="1" applyAlignment="1">
      <alignment horizontal="center"/>
    </xf>
    <xf numFmtId="164" fontId="9" fillId="22" borderId="14" xfId="1540" applyFont="1" applyFill="1" applyBorder="1" applyAlignment="1">
      <alignment horizontal="left"/>
    </xf>
    <xf numFmtId="49" fontId="9" fillId="0" borderId="15" xfId="1540" applyNumberFormat="1" applyFont="1" applyBorder="1" applyAlignment="1" applyProtection="1">
      <alignment horizontal="center"/>
      <protection locked="0"/>
    </xf>
    <xf numFmtId="166" fontId="9" fillId="23" borderId="17" xfId="1540" applyNumberFormat="1" applyFont="1" applyFill="1" applyBorder="1"/>
    <xf numFmtId="164" fontId="9" fillId="22" borderId="13" xfId="1540" applyFont="1" applyFill="1" applyBorder="1"/>
    <xf numFmtId="164" fontId="9" fillId="22" borderId="18" xfId="1540" applyFont="1" applyFill="1" applyBorder="1" applyAlignment="1">
      <alignment horizontal="left"/>
    </xf>
    <xf numFmtId="49" fontId="9" fillId="0" borderId="19" xfId="1540" applyNumberFormat="1" applyFont="1" applyBorder="1" applyAlignment="1" applyProtection="1">
      <alignment horizontal="center"/>
      <protection locked="0"/>
    </xf>
    <xf numFmtId="166" fontId="9" fillId="23" borderId="1" xfId="1540" applyNumberFormat="1" applyFont="1" applyFill="1" applyBorder="1"/>
    <xf numFmtId="164" fontId="9" fillId="22" borderId="14" xfId="1540" applyFont="1" applyFill="1" applyBorder="1" applyAlignment="1">
      <alignment horizontal="left" wrapText="1"/>
    </xf>
    <xf numFmtId="164" fontId="14" fillId="22" borderId="18" xfId="1540" applyFont="1" applyFill="1" applyBorder="1" applyAlignment="1">
      <alignment horizontal="left"/>
    </xf>
    <xf numFmtId="164" fontId="10" fillId="22" borderId="13" xfId="1540" applyFont="1" applyFill="1" applyBorder="1" applyAlignment="1">
      <alignment horizontal="center"/>
    </xf>
    <xf numFmtId="49" fontId="9" fillId="22" borderId="13" xfId="1540" applyNumberFormat="1" applyFont="1" applyFill="1" applyBorder="1" applyAlignment="1">
      <alignment horizontal="center"/>
    </xf>
    <xf numFmtId="164" fontId="9" fillId="22" borderId="20" xfId="1540" applyFont="1" applyFill="1" applyBorder="1" applyAlignment="1">
      <alignment horizontal="left"/>
    </xf>
    <xf numFmtId="49" fontId="9" fillId="0" borderId="21" xfId="1540" applyNumberFormat="1" applyFont="1" applyBorder="1" applyAlignment="1" applyProtection="1">
      <alignment horizontal="center"/>
      <protection locked="0"/>
    </xf>
    <xf numFmtId="164" fontId="9" fillId="22" borderId="22" xfId="1540" applyFont="1" applyFill="1" applyBorder="1" applyAlignment="1">
      <alignment horizontal="left" wrapText="1"/>
    </xf>
    <xf numFmtId="164" fontId="10" fillId="22" borderId="23" xfId="1540" applyFont="1" applyFill="1" applyBorder="1" applyAlignment="1">
      <alignment horizontal="left"/>
    </xf>
    <xf numFmtId="49" fontId="10" fillId="0" borderId="1" xfId="1540" applyNumberFormat="1" applyFont="1" applyBorder="1" applyAlignment="1" applyProtection="1">
      <alignment horizontal="center"/>
      <protection locked="0"/>
    </xf>
    <xf numFmtId="166" fontId="10" fillId="7" borderId="1" xfId="1540" applyNumberFormat="1" applyFont="1" applyFill="1" applyBorder="1"/>
    <xf numFmtId="166" fontId="9" fillId="7" borderId="23" xfId="1540" applyNumberFormat="1" applyFont="1" applyFill="1" applyBorder="1"/>
    <xf numFmtId="166" fontId="9" fillId="7" borderId="1" xfId="1540" applyNumberFormat="1" applyFont="1" applyFill="1" applyBorder="1"/>
    <xf numFmtId="166" fontId="9" fillId="7" borderId="24" xfId="1540" applyNumberFormat="1" applyFont="1" applyFill="1" applyBorder="1"/>
    <xf numFmtId="164" fontId="9" fillId="0" borderId="25" xfId="1540" applyFont="1" applyBorder="1" applyAlignment="1" applyProtection="1">
      <alignment horizontal="left"/>
      <protection locked="0"/>
    </xf>
    <xf numFmtId="166" fontId="9" fillId="0" borderId="26" xfId="1540" applyNumberFormat="1" applyFont="1" applyBorder="1" applyProtection="1">
      <protection locked="0"/>
    </xf>
    <xf numFmtId="164" fontId="9" fillId="0" borderId="27" xfId="1540" applyFont="1" applyBorder="1" applyAlignment="1" applyProtection="1">
      <alignment horizontal="left"/>
      <protection locked="0"/>
    </xf>
    <xf numFmtId="166" fontId="9" fillId="0" borderId="27" xfId="1540" applyNumberFormat="1" applyFont="1" applyBorder="1" applyProtection="1">
      <protection locked="0"/>
    </xf>
    <xf numFmtId="166" fontId="9" fillId="0" borderId="21" xfId="1540" applyNumberFormat="1" applyFont="1" applyBorder="1" applyProtection="1">
      <protection locked="0"/>
    </xf>
    <xf numFmtId="164" fontId="9" fillId="0" borderId="28" xfId="1540" applyFont="1" applyBorder="1" applyAlignment="1" applyProtection="1">
      <alignment horizontal="left"/>
      <protection locked="0"/>
    </xf>
    <xf numFmtId="166" fontId="9" fillId="0" borderId="29" xfId="1540" applyNumberFormat="1" applyFont="1" applyBorder="1" applyProtection="1">
      <protection locked="0"/>
    </xf>
    <xf numFmtId="164" fontId="9" fillId="22" borderId="22" xfId="1540" applyFont="1" applyFill="1" applyBorder="1" applyAlignment="1">
      <alignment horizontal="left"/>
    </xf>
    <xf numFmtId="49" fontId="9" fillId="22" borderId="21" xfId="1540" applyNumberFormat="1" applyFont="1" applyFill="1" applyBorder="1" applyAlignment="1" applyProtection="1">
      <alignment horizontal="center"/>
      <protection locked="0"/>
    </xf>
    <xf numFmtId="166" fontId="10" fillId="22" borderId="1" xfId="1540" applyNumberFormat="1" applyFont="1" applyFill="1" applyBorder="1"/>
    <xf numFmtId="167" fontId="9" fillId="22" borderId="1" xfId="1540" applyNumberFormat="1" applyFont="1" applyFill="1" applyBorder="1"/>
    <xf numFmtId="166" fontId="10" fillId="22" borderId="12" xfId="1540" applyNumberFormat="1" applyFont="1" applyFill="1" applyBorder="1"/>
    <xf numFmtId="3" fontId="13" fillId="22" borderId="30" xfId="1540" applyNumberFormat="1" applyFont="1" applyFill="1" applyBorder="1" applyAlignment="1">
      <alignment horizontal="center" vertical="top" wrapText="1"/>
    </xf>
    <xf numFmtId="3" fontId="10" fillId="22" borderId="31" xfId="1540" applyNumberFormat="1" applyFont="1" applyFill="1" applyBorder="1" applyAlignment="1">
      <alignment horizontal="left" vertical="top" wrapText="1"/>
    </xf>
    <xf numFmtId="3" fontId="13" fillId="22" borderId="31" xfId="1540" applyNumberFormat="1" applyFont="1" applyFill="1" applyBorder="1" applyAlignment="1">
      <alignment horizontal="center" vertical="top" wrapText="1"/>
    </xf>
    <xf numFmtId="166" fontId="15" fillId="23" borderId="31" xfId="1540" applyNumberFormat="1" applyFont="1" applyFill="1" applyBorder="1"/>
    <xf numFmtId="168" fontId="9" fillId="22" borderId="0" xfId="1540" applyNumberFormat="1" applyFont="1" applyFill="1"/>
    <xf numFmtId="166" fontId="9" fillId="22" borderId="0" xfId="1540" applyNumberFormat="1" applyFont="1" applyFill="1"/>
    <xf numFmtId="164" fontId="1" fillId="22" borderId="0" xfId="1540" applyFont="1" applyFill="1" applyAlignment="1">
      <alignment horizontal="left"/>
    </xf>
    <xf numFmtId="0" fontId="9" fillId="22" borderId="0" xfId="1540" applyNumberFormat="1" applyFont="1" applyFill="1" applyAlignment="1">
      <alignment horizontal="right"/>
    </xf>
    <xf numFmtId="164" fontId="9" fillId="0" borderId="0" xfId="1540" applyFont="1" applyAlignment="1">
      <alignment horizontal="left"/>
    </xf>
    <xf numFmtId="166" fontId="9" fillId="0" borderId="0" xfId="1540" applyNumberFormat="1" applyFont="1"/>
    <xf numFmtId="0" fontId="1" fillId="0" borderId="0" xfId="4"/>
    <xf numFmtId="164" fontId="10" fillId="22" borderId="0" xfId="1540" applyFont="1" applyFill="1" applyAlignment="1">
      <alignment horizontal="left"/>
    </xf>
    <xf numFmtId="3" fontId="16" fillId="22" borderId="4" xfId="1540" applyNumberFormat="1" applyFont="1" applyFill="1" applyBorder="1" applyAlignment="1">
      <alignment horizontal="center" vertical="top" wrapText="1"/>
    </xf>
    <xf numFmtId="3" fontId="16" fillId="22" borderId="8" xfId="1540" applyNumberFormat="1" applyFont="1" applyFill="1" applyBorder="1" applyAlignment="1">
      <alignment horizontal="center" vertical="top" wrapText="1"/>
    </xf>
    <xf numFmtId="164" fontId="10" fillId="22" borderId="7" xfId="1540" applyFont="1" applyFill="1" applyBorder="1"/>
    <xf numFmtId="164" fontId="10" fillId="22" borderId="32" xfId="1540" applyFont="1" applyFill="1" applyBorder="1" applyAlignment="1">
      <alignment horizontal="center" vertical="center" wrapText="1"/>
    </xf>
    <xf numFmtId="3" fontId="10" fillId="22" borderId="10" xfId="1540" applyNumberFormat="1" applyFont="1" applyFill="1" applyBorder="1" applyAlignment="1">
      <alignment horizontal="center" vertical="top" wrapText="1"/>
    </xf>
    <xf numFmtId="3" fontId="16" fillId="22" borderId="1" xfId="1540" applyNumberFormat="1" applyFont="1" applyFill="1" applyBorder="1" applyAlignment="1">
      <alignment horizontal="center" vertical="top" wrapText="1"/>
    </xf>
    <xf numFmtId="3" fontId="16" fillId="22" borderId="10" xfId="1540" applyNumberFormat="1" applyFont="1" applyFill="1" applyBorder="1" applyAlignment="1">
      <alignment horizontal="center" vertical="top" wrapText="1"/>
    </xf>
    <xf numFmtId="3" fontId="10" fillId="22" borderId="1" xfId="1540" applyNumberFormat="1" applyFont="1" applyFill="1" applyBorder="1" applyAlignment="1">
      <alignment horizontal="left" vertical="center" wrapText="1"/>
    </xf>
    <xf numFmtId="3" fontId="16" fillId="22" borderId="12" xfId="1540" applyNumberFormat="1" applyFont="1" applyFill="1" applyBorder="1" applyAlignment="1">
      <alignment horizontal="center" vertical="top" wrapText="1"/>
    </xf>
    <xf numFmtId="164" fontId="14" fillId="22" borderId="33" xfId="1540" applyFont="1" applyFill="1" applyBorder="1"/>
    <xf numFmtId="166" fontId="9" fillId="0" borderId="11" xfId="1540" applyNumberFormat="1" applyFont="1" applyBorder="1" applyProtection="1">
      <protection locked="0"/>
    </xf>
    <xf numFmtId="166" fontId="9" fillId="0" borderId="34" xfId="1540" applyNumberFormat="1" applyFont="1" applyBorder="1" applyProtection="1">
      <protection locked="0"/>
    </xf>
    <xf numFmtId="164" fontId="9" fillId="22" borderId="33" xfId="1540" applyFont="1" applyFill="1" applyBorder="1"/>
    <xf numFmtId="164" fontId="9" fillId="22" borderId="33" xfId="1540" applyFont="1" applyFill="1" applyBorder="1" applyAlignment="1">
      <alignment horizontal="left"/>
    </xf>
    <xf numFmtId="164" fontId="9" fillId="22" borderId="33" xfId="1540" applyFont="1" applyFill="1" applyBorder="1" applyAlignment="1">
      <alignment horizontal="left" wrapText="1"/>
    </xf>
    <xf numFmtId="164" fontId="14" fillId="22" borderId="33" xfId="1540" applyFont="1" applyFill="1" applyBorder="1" applyAlignment="1">
      <alignment wrapText="1"/>
    </xf>
    <xf numFmtId="3" fontId="10" fillId="22" borderId="1" xfId="1540" applyNumberFormat="1" applyFont="1" applyFill="1" applyBorder="1" applyAlignment="1">
      <alignment horizontal="left" wrapText="1"/>
    </xf>
    <xf numFmtId="166" fontId="16" fillId="22" borderId="36" xfId="1540" applyNumberFormat="1" applyFont="1" applyFill="1" applyBorder="1" applyAlignment="1">
      <alignment horizontal="center" vertical="top" wrapText="1"/>
    </xf>
    <xf numFmtId="166" fontId="16" fillId="22" borderId="29" xfId="1540" applyNumberFormat="1" applyFont="1" applyFill="1" applyBorder="1" applyAlignment="1">
      <alignment horizontal="center" vertical="top" wrapText="1"/>
    </xf>
    <xf numFmtId="166" fontId="16" fillId="22" borderId="1" xfId="1540" applyNumberFormat="1" applyFont="1" applyFill="1" applyBorder="1" applyAlignment="1">
      <alignment horizontal="center" vertical="top" wrapText="1"/>
    </xf>
    <xf numFmtId="166" fontId="16" fillId="22" borderId="34" xfId="1540" applyNumberFormat="1" applyFont="1" applyFill="1" applyBorder="1" applyAlignment="1">
      <alignment horizontal="center" vertical="top" wrapText="1"/>
    </xf>
    <xf numFmtId="164" fontId="9" fillId="22" borderId="37" xfId="1540" applyFont="1" applyFill="1" applyBorder="1" applyAlignment="1">
      <alignment horizontal="left"/>
    </xf>
    <xf numFmtId="3" fontId="10" fillId="22" borderId="1" xfId="1540" applyNumberFormat="1" applyFont="1" applyFill="1" applyBorder="1" applyAlignment="1">
      <alignment vertical="center" wrapText="1"/>
    </xf>
    <xf numFmtId="166" fontId="9" fillId="7" borderId="38" xfId="1540" applyNumberFormat="1" applyFont="1" applyFill="1" applyBorder="1"/>
    <xf numFmtId="166" fontId="9" fillId="23" borderId="39" xfId="1540" applyNumberFormat="1" applyFont="1" applyFill="1" applyBorder="1"/>
    <xf numFmtId="166" fontId="9" fillId="7" borderId="40" xfId="1540" applyNumberFormat="1" applyFont="1" applyFill="1" applyBorder="1"/>
    <xf numFmtId="166" fontId="16" fillId="22" borderId="12" xfId="1540" applyNumberFormat="1" applyFont="1" applyFill="1" applyBorder="1" applyAlignment="1">
      <alignment horizontal="center" vertical="top" wrapText="1"/>
    </xf>
    <xf numFmtId="164" fontId="9" fillId="22" borderId="42" xfId="1540" applyFont="1" applyFill="1" applyBorder="1" applyAlignment="1">
      <alignment horizontal="left"/>
    </xf>
    <xf numFmtId="49" fontId="9" fillId="0" borderId="43" xfId="1540" applyNumberFormat="1" applyFont="1" applyBorder="1" applyAlignment="1" applyProtection="1">
      <alignment horizontal="center"/>
      <protection locked="0"/>
    </xf>
    <xf numFmtId="49" fontId="9" fillId="22" borderId="30" xfId="1540" applyNumberFormat="1" applyFont="1" applyFill="1" applyBorder="1" applyAlignment="1">
      <alignment horizontal="center"/>
    </xf>
    <xf numFmtId="3" fontId="10" fillId="22" borderId="31" xfId="1540" applyNumberFormat="1" applyFont="1" applyFill="1" applyBorder="1" applyAlignment="1">
      <alignment horizontal="left" vertical="center" wrapText="1"/>
    </xf>
    <xf numFmtId="3" fontId="16" fillId="22" borderId="31" xfId="1540" applyNumberFormat="1" applyFont="1" applyFill="1" applyBorder="1" applyAlignment="1">
      <alignment horizontal="center" vertical="top" wrapText="1"/>
    </xf>
    <xf numFmtId="166" fontId="17" fillId="23" borderId="31" xfId="1540" applyNumberFormat="1" applyFont="1" applyFill="1" applyBorder="1"/>
    <xf numFmtId="166" fontId="17" fillId="23" borderId="44" xfId="1540" applyNumberFormat="1" applyFont="1" applyFill="1" applyBorder="1"/>
    <xf numFmtId="164" fontId="9" fillId="22" borderId="0" xfId="1540" applyFont="1" applyFill="1" applyAlignment="1">
      <alignment horizontal="right"/>
    </xf>
    <xf numFmtId="164" fontId="18" fillId="22" borderId="45" xfId="1540" applyFont="1" applyFill="1" applyBorder="1"/>
    <xf numFmtId="164" fontId="0" fillId="22" borderId="46" xfId="1540" applyFont="1" applyFill="1" applyBorder="1"/>
    <xf numFmtId="169" fontId="19" fillId="22" borderId="47" xfId="1540" applyNumberFormat="1" applyFont="1" applyFill="1" applyBorder="1"/>
    <xf numFmtId="164" fontId="0" fillId="22" borderId="49" xfId="1540" applyFont="1" applyFill="1" applyBorder="1"/>
    <xf numFmtId="164" fontId="0" fillId="22" borderId="50" xfId="1540" applyFont="1" applyFill="1" applyBorder="1"/>
    <xf numFmtId="164" fontId="20" fillId="22" borderId="50" xfId="1540" applyFont="1" applyFill="1" applyBorder="1" applyAlignment="1">
      <alignment horizontal="left"/>
    </xf>
    <xf numFmtId="164" fontId="0" fillId="22" borderId="51" xfId="1540" applyFont="1" applyFill="1" applyBorder="1"/>
    <xf numFmtId="164" fontId="21" fillId="0" borderId="0" xfId="1540" applyFont="1"/>
    <xf numFmtId="164" fontId="0" fillId="22" borderId="52" xfId="1540" applyFont="1" applyFill="1" applyBorder="1"/>
    <xf numFmtId="164" fontId="0" fillId="22" borderId="0" xfId="1540" applyFont="1" applyFill="1"/>
    <xf numFmtId="164" fontId="0" fillId="22" borderId="53" xfId="1540" applyFont="1" applyFill="1" applyBorder="1"/>
    <xf numFmtId="164" fontId="0" fillId="7" borderId="52" xfId="1540" applyFont="1" applyFill="1" applyBorder="1"/>
    <xf numFmtId="164" fontId="0" fillId="7" borderId="0" xfId="1540" applyFont="1" applyFill="1"/>
    <xf numFmtId="164" fontId="0" fillId="7" borderId="53" xfId="1540" applyFont="1" applyFill="1" applyBorder="1"/>
    <xf numFmtId="164" fontId="0" fillId="22" borderId="55" xfId="1540" applyFont="1" applyFill="1" applyBorder="1"/>
    <xf numFmtId="164" fontId="0" fillId="22" borderId="56" xfId="1540" applyFont="1" applyFill="1" applyBorder="1"/>
    <xf numFmtId="164" fontId="0" fillId="22" borderId="57" xfId="1540" applyFont="1" applyFill="1" applyBorder="1"/>
    <xf numFmtId="164" fontId="25" fillId="0" borderId="61" xfId="1540" applyFont="1" applyBorder="1" applyAlignment="1" applyProtection="1">
      <alignment horizontal="center"/>
      <protection locked="0"/>
    </xf>
    <xf numFmtId="164" fontId="25" fillId="0" borderId="57" xfId="1540" applyFont="1" applyBorder="1" applyProtection="1">
      <protection locked="0"/>
    </xf>
    <xf numFmtId="164" fontId="0" fillId="22" borderId="0" xfId="1540" applyFont="1" applyFill="1" applyAlignment="1">
      <alignment horizontal="left"/>
    </xf>
    <xf numFmtId="164" fontId="30" fillId="22" borderId="0" xfId="1540" applyFont="1" applyFill="1"/>
    <xf numFmtId="164" fontId="31" fillId="22" borderId="0" xfId="1540" applyFont="1" applyFill="1"/>
    <xf numFmtId="164" fontId="32" fillId="22" borderId="0" xfId="1540" applyFont="1" applyFill="1" applyAlignment="1">
      <alignment horizontal="left"/>
    </xf>
    <xf numFmtId="164" fontId="0" fillId="22" borderId="0" xfId="1540" applyFont="1" applyFill="1" applyAlignment="1">
      <alignment horizontal="center" vertical="top"/>
    </xf>
    <xf numFmtId="164" fontId="32" fillId="22" borderId="52" xfId="1540" applyFont="1" applyFill="1" applyBorder="1"/>
    <xf numFmtId="164" fontId="0" fillId="22" borderId="62" xfId="1540" applyFont="1" applyFill="1" applyBorder="1"/>
    <xf numFmtId="164" fontId="0" fillId="22" borderId="63" xfId="1540" applyFont="1" applyFill="1" applyBorder="1"/>
    <xf numFmtId="164" fontId="0" fillId="22" borderId="64" xfId="1540" applyFont="1" applyFill="1" applyBorder="1" applyAlignment="1">
      <alignment horizontal="right"/>
    </xf>
    <xf numFmtId="164" fontId="33" fillId="0" borderId="0" xfId="1540" applyFont="1" applyAlignment="1">
      <alignment horizontal="left"/>
    </xf>
    <xf numFmtId="164" fontId="33" fillId="0" borderId="0" xfId="1540" applyFont="1"/>
    <xf numFmtId="0" fontId="34" fillId="25" borderId="0" xfId="1540" applyNumberFormat="1" applyFont="1" applyFill="1"/>
    <xf numFmtId="0" fontId="35" fillId="25" borderId="0" xfId="1540" applyNumberFormat="1" applyFont="1" applyFill="1"/>
    <xf numFmtId="0" fontId="14" fillId="0" borderId="65" xfId="1540" applyNumberFormat="1" applyFont="1" applyBorder="1"/>
    <xf numFmtId="170" fontId="14" fillId="27" borderId="66" xfId="1540" applyNumberFormat="1" applyFont="1" applyFill="1" applyBorder="1"/>
    <xf numFmtId="0" fontId="14" fillId="0" borderId="67" xfId="1540" applyNumberFormat="1" applyFont="1" applyBorder="1"/>
    <xf numFmtId="170" fontId="14" fillId="27" borderId="68" xfId="1540" applyNumberFormat="1" applyFont="1" applyFill="1" applyBorder="1"/>
    <xf numFmtId="0" fontId="14" fillId="0" borderId="67" xfId="1540" applyNumberFormat="1" applyFont="1" applyBorder="1" applyAlignment="1">
      <alignment horizontal="right"/>
    </xf>
    <xf numFmtId="170" fontId="37" fillId="27" borderId="68" xfId="3" applyNumberFormat="1" applyFill="1" applyBorder="1" applyAlignment="1" applyProtection="1"/>
    <xf numFmtId="0" fontId="14" fillId="0" borderId="69" xfId="1540" applyNumberFormat="1" applyFont="1" applyBorder="1" applyAlignment="1">
      <alignment horizontal="right"/>
    </xf>
    <xf numFmtId="170" fontId="14" fillId="27" borderId="70" xfId="1540" applyNumberFormat="1" applyFont="1" applyFill="1" applyBorder="1"/>
    <xf numFmtId="164" fontId="0" fillId="28" borderId="0" xfId="1540" applyFont="1" applyFill="1"/>
    <xf numFmtId="164" fontId="0" fillId="29" borderId="0" xfId="1540" applyFont="1" applyFill="1"/>
    <xf numFmtId="0" fontId="34" fillId="25" borderId="0" xfId="1540" applyNumberFormat="1" applyFont="1" applyFill="1" applyAlignment="1">
      <alignment vertical="top" wrapText="1"/>
    </xf>
    <xf numFmtId="0" fontId="35" fillId="25" borderId="0" xfId="1540" applyNumberFormat="1" applyFont="1" applyFill="1" applyAlignment="1">
      <alignment vertical="top"/>
    </xf>
    <xf numFmtId="0" fontId="38" fillId="0" borderId="0" xfId="1540" applyNumberFormat="1" applyFont="1" applyAlignment="1">
      <alignment horizontal="left" vertical="center"/>
    </xf>
    <xf numFmtId="0" fontId="39" fillId="0" borderId="0" xfId="1540" applyNumberFormat="1" applyFont="1"/>
    <xf numFmtId="0" fontId="40" fillId="25" borderId="1" xfId="1540" applyNumberFormat="1" applyFont="1" applyFill="1" applyBorder="1" applyAlignment="1">
      <alignment horizontal="center" vertical="center" wrapText="1"/>
    </xf>
    <xf numFmtId="0" fontId="41" fillId="30" borderId="1" xfId="1540" applyNumberFormat="1" applyFont="1" applyFill="1" applyBorder="1" applyAlignment="1">
      <alignment horizontal="center" vertical="top" wrapText="1"/>
    </xf>
    <xf numFmtId="0" fontId="42" fillId="0" borderId="1" xfId="1540" applyNumberFormat="1" applyFont="1" applyBorder="1" applyAlignment="1">
      <alignment horizontal="center" vertical="top" wrapText="1"/>
    </xf>
    <xf numFmtId="0" fontId="43" fillId="0" borderId="1" xfId="1540" applyNumberFormat="1" applyFont="1" applyBorder="1" applyAlignment="1">
      <alignment horizontal="left" vertical="top" wrapText="1"/>
    </xf>
    <xf numFmtId="0" fontId="0" fillId="0" borderId="1" xfId="1540" applyNumberFormat="1" applyFont="1" applyBorder="1"/>
    <xf numFmtId="164" fontId="37" fillId="22" borderId="0" xfId="3" applyNumberFormat="1" applyFill="1" applyAlignment="1" applyProtection="1"/>
    <xf numFmtId="164" fontId="46" fillId="22" borderId="0" xfId="3" applyNumberFormat="1" applyFont="1" applyFill="1" applyAlignment="1" applyProtection="1"/>
    <xf numFmtId="171" fontId="46" fillId="22" borderId="0" xfId="3" applyNumberFormat="1" applyFont="1" applyFill="1" applyAlignment="1" applyProtection="1"/>
    <xf numFmtId="49" fontId="47" fillId="22" borderId="0" xfId="1540" applyNumberFormat="1" applyFont="1" applyFill="1" applyAlignment="1">
      <alignment horizontal="right"/>
    </xf>
    <xf numFmtId="164" fontId="44" fillId="22" borderId="0" xfId="1540" applyFont="1" applyFill="1" applyAlignment="1">
      <alignment horizontal="left"/>
    </xf>
    <xf numFmtId="165" fontId="48" fillId="22" borderId="2" xfId="1540" applyNumberFormat="1" applyFont="1" applyFill="1" applyBorder="1"/>
    <xf numFmtId="164" fontId="49" fillId="22" borderId="0" xfId="1540" applyFont="1" applyFill="1" applyAlignment="1">
      <alignment horizontal="center"/>
    </xf>
    <xf numFmtId="164" fontId="0" fillId="22" borderId="0" xfId="1540" applyFont="1" applyFill="1" applyAlignment="1">
      <alignment vertical="center" wrapText="1"/>
    </xf>
    <xf numFmtId="164" fontId="45" fillId="22" borderId="1" xfId="1540" applyFont="1" applyFill="1" applyBorder="1" applyAlignment="1">
      <alignment horizontal="center" vertical="center" wrapText="1"/>
    </xf>
    <xf numFmtId="164" fontId="0" fillId="0" borderId="0" xfId="1540" applyFont="1" applyAlignment="1">
      <alignment vertical="center" wrapText="1"/>
    </xf>
    <xf numFmtId="164" fontId="48" fillId="22" borderId="1" xfId="1540" applyFont="1" applyFill="1" applyBorder="1" applyAlignment="1">
      <alignment horizontal="center"/>
    </xf>
    <xf numFmtId="164" fontId="48" fillId="22" borderId="1" xfId="1540" applyFont="1" applyFill="1" applyBorder="1"/>
    <xf numFmtId="164" fontId="1" fillId="22" borderId="1" xfId="1540" applyFont="1" applyFill="1" applyBorder="1" applyAlignment="1">
      <alignment horizontal="center"/>
    </xf>
    <xf numFmtId="164" fontId="1" fillId="22" borderId="1" xfId="1540" applyFont="1" applyFill="1" applyBorder="1"/>
    <xf numFmtId="164" fontId="37" fillId="22" borderId="1" xfId="3" applyNumberFormat="1" applyFill="1" applyBorder="1" applyAlignment="1" applyProtection="1">
      <alignment horizontal="left" indent="1"/>
    </xf>
    <xf numFmtId="166" fontId="1" fillId="7" borderId="1" xfId="1" applyNumberFormat="1" applyFont="1" applyFill="1" applyBorder="1"/>
    <xf numFmtId="166" fontId="1" fillId="22" borderId="1" xfId="1" applyNumberFormat="1" applyFont="1" applyFill="1" applyBorder="1"/>
    <xf numFmtId="166" fontId="51" fillId="7" borderId="1" xfId="1" applyNumberFormat="1" applyFont="1" applyFill="1" applyBorder="1"/>
    <xf numFmtId="166" fontId="1" fillId="23" borderId="1" xfId="1" applyNumberFormat="1" applyFont="1" applyFill="1" applyBorder="1"/>
    <xf numFmtId="164" fontId="46" fillId="22" borderId="1" xfId="3" applyNumberFormat="1" applyFont="1" applyFill="1" applyBorder="1" applyAlignment="1" applyProtection="1"/>
    <xf numFmtId="164" fontId="53" fillId="22" borderId="1" xfId="3" applyNumberFormat="1" applyFont="1" applyFill="1" applyBorder="1" applyAlignment="1" applyProtection="1"/>
    <xf numFmtId="164" fontId="51" fillId="22" borderId="1" xfId="1540" applyFont="1" applyFill="1" applyBorder="1" applyAlignment="1">
      <alignment horizontal="center"/>
    </xf>
    <xf numFmtId="166" fontId="51" fillId="23" borderId="1" xfId="1" applyNumberFormat="1" applyFont="1" applyFill="1" applyBorder="1"/>
    <xf numFmtId="166" fontId="54" fillId="22" borderId="1" xfId="1540" applyNumberFormat="1" applyFont="1" applyFill="1" applyBorder="1" applyAlignment="1">
      <alignment horizontal="left"/>
    </xf>
    <xf numFmtId="164" fontId="51" fillId="22" borderId="0" xfId="1540" applyFont="1" applyFill="1" applyAlignment="1">
      <alignment horizontal="center" vertical="top" wrapText="1"/>
    </xf>
    <xf numFmtId="166" fontId="25" fillId="22" borderId="1" xfId="1540" applyNumberFormat="1" applyFont="1" applyFill="1" applyBorder="1"/>
    <xf numFmtId="9" fontId="54" fillId="23" borderId="1" xfId="2" applyFont="1" applyFill="1" applyBorder="1"/>
    <xf numFmtId="166" fontId="48" fillId="22" borderId="1" xfId="1540" applyNumberFormat="1" applyFont="1" applyFill="1" applyBorder="1" applyAlignment="1">
      <alignment horizontal="left"/>
    </xf>
    <xf numFmtId="166" fontId="1" fillId="22" borderId="1" xfId="1540" applyNumberFormat="1" applyFont="1" applyFill="1" applyBorder="1" applyAlignment="1">
      <alignment horizontal="center"/>
    </xf>
    <xf numFmtId="166" fontId="80" fillId="7" borderId="1" xfId="1" applyNumberFormat="1" applyFill="1" applyBorder="1"/>
    <xf numFmtId="164" fontId="51" fillId="22" borderId="2" xfId="1540" applyFont="1" applyFill="1" applyBorder="1" applyAlignment="1">
      <alignment horizontal="center" vertical="center" wrapText="1"/>
    </xf>
    <xf numFmtId="166" fontId="54" fillId="22" borderId="0" xfId="1540" applyNumberFormat="1" applyFont="1" applyFill="1" applyAlignment="1">
      <alignment horizontal="left"/>
    </xf>
    <xf numFmtId="166" fontId="51" fillId="22" borderId="0" xfId="1540" applyNumberFormat="1" applyFont="1" applyFill="1" applyAlignment="1">
      <alignment horizontal="center"/>
    </xf>
    <xf numFmtId="164" fontId="1" fillId="22" borderId="0" xfId="1540" applyFont="1" applyFill="1" applyAlignment="1">
      <alignment horizontal="center"/>
    </xf>
    <xf numFmtId="164" fontId="1" fillId="0" borderId="0" xfId="1540" applyFont="1"/>
    <xf numFmtId="164" fontId="1" fillId="0" borderId="0" xfId="1540" applyFont="1" applyAlignment="1">
      <alignment horizontal="center" vertical="center"/>
    </xf>
    <xf numFmtId="164" fontId="46" fillId="22" borderId="0" xfId="3" applyNumberFormat="1" applyFont="1" applyFill="1" applyAlignment="1" applyProtection="1">
      <alignment horizontal="center" vertical="center"/>
    </xf>
    <xf numFmtId="164" fontId="1" fillId="22" borderId="0" xfId="1540" applyFont="1" applyFill="1"/>
    <xf numFmtId="164" fontId="1" fillId="22" borderId="0" xfId="1540" applyFont="1" applyFill="1" applyAlignment="1">
      <alignment horizontal="center" vertical="center"/>
    </xf>
    <xf numFmtId="49" fontId="47" fillId="22" borderId="0" xfId="1540" applyNumberFormat="1" applyFont="1" applyFill="1" applyAlignment="1">
      <alignment horizontal="center" vertical="center"/>
    </xf>
    <xf numFmtId="164" fontId="55" fillId="22" borderId="0" xfId="1540" applyFont="1" applyFill="1" applyAlignment="1">
      <alignment horizontal="left"/>
    </xf>
    <xf numFmtId="164" fontId="48" fillId="22" borderId="0" xfId="1540" applyFont="1" applyFill="1" applyAlignment="1">
      <alignment horizontal="left"/>
    </xf>
    <xf numFmtId="164" fontId="48" fillId="22" borderId="0" xfId="1540" applyFont="1" applyFill="1"/>
    <xf numFmtId="164" fontId="48" fillId="22" borderId="0" xfId="1540" applyFont="1" applyFill="1" applyAlignment="1">
      <alignment horizontal="center" vertical="center"/>
    </xf>
    <xf numFmtId="164" fontId="32" fillId="22" borderId="0" xfId="1540" applyFont="1" applyFill="1" applyAlignment="1">
      <alignment horizontal="center"/>
    </xf>
    <xf numFmtId="164" fontId="57" fillId="22" borderId="1" xfId="1540" applyFont="1" applyFill="1" applyBorder="1" applyAlignment="1">
      <alignment horizontal="center" vertical="center" wrapText="1"/>
    </xf>
    <xf numFmtId="170" fontId="14" fillId="22" borderId="68" xfId="1" applyNumberFormat="1" applyFont="1" applyFill="1" applyBorder="1" applyProtection="1">
      <protection locked="0"/>
    </xf>
    <xf numFmtId="164" fontId="48" fillId="22" borderId="1" xfId="1540" applyFont="1" applyFill="1" applyBorder="1" applyAlignment="1">
      <alignment horizontal="center" vertical="center"/>
    </xf>
    <xf numFmtId="164" fontId="1" fillId="22" borderId="1" xfId="1540" applyFont="1" applyFill="1" applyBorder="1" applyAlignment="1">
      <alignment horizontal="center" vertical="center"/>
    </xf>
    <xf numFmtId="166" fontId="1" fillId="7" borderId="1" xfId="1540" applyNumberFormat="1" applyFont="1" applyFill="1" applyBorder="1"/>
    <xf numFmtId="164" fontId="51" fillId="22" borderId="1" xfId="1540" applyFont="1" applyFill="1" applyBorder="1"/>
    <xf numFmtId="166" fontId="1" fillId="23" borderId="1" xfId="1540" applyNumberFormat="1" applyFont="1" applyFill="1" applyBorder="1"/>
    <xf numFmtId="164" fontId="1" fillId="22" borderId="1" xfId="1540" applyFont="1" applyFill="1" applyBorder="1" applyAlignment="1">
      <alignment horizontal="left" indent="1"/>
    </xf>
    <xf numFmtId="166" fontId="1" fillId="22" borderId="1" xfId="1540" applyNumberFormat="1" applyFont="1" applyFill="1" applyBorder="1" applyAlignment="1">
      <alignment horizontal="center" vertical="center"/>
    </xf>
    <xf numFmtId="164" fontId="58" fillId="22" borderId="1" xfId="1540" applyFont="1" applyFill="1" applyBorder="1" applyAlignment="1">
      <alignment horizontal="left" indent="1"/>
    </xf>
    <xf numFmtId="166" fontId="1" fillId="0" borderId="1" xfId="1" applyNumberFormat="1" applyFont="1" applyBorder="1" applyAlignment="1" applyProtection="1">
      <alignment horizontal="left" indent="1"/>
      <protection locked="0"/>
    </xf>
    <xf numFmtId="164" fontId="51" fillId="22" borderId="1" xfId="1540" applyFont="1" applyFill="1" applyBorder="1" applyAlignment="1">
      <alignment horizontal="left" indent="1"/>
    </xf>
    <xf numFmtId="166" fontId="1" fillId="22" borderId="1" xfId="1540" applyNumberFormat="1" applyFont="1" applyFill="1" applyBorder="1"/>
    <xf numFmtId="166" fontId="1" fillId="0" borderId="1" xfId="1540" applyNumberFormat="1" applyFont="1" applyBorder="1" applyProtection="1">
      <protection locked="0"/>
    </xf>
    <xf numFmtId="170" fontId="14" fillId="0" borderId="68" xfId="1" applyNumberFormat="1" applyFont="1" applyBorder="1" applyProtection="1">
      <protection locked="0"/>
    </xf>
    <xf numFmtId="164" fontId="58" fillId="22" borderId="1" xfId="1540" applyFont="1" applyFill="1" applyBorder="1" applyAlignment="1">
      <alignment horizontal="left" wrapText="1" indent="1"/>
    </xf>
    <xf numFmtId="164" fontId="1" fillId="22" borderId="1" xfId="1540" applyFont="1" applyFill="1" applyBorder="1" applyAlignment="1">
      <alignment horizontal="left" wrapText="1" indent="1"/>
    </xf>
    <xf numFmtId="164" fontId="51" fillId="22" borderId="1" xfId="1540" applyFont="1" applyFill="1" applyBorder="1" applyAlignment="1">
      <alignment horizontal="left" wrapText="1" indent="1" shrinkToFit="1"/>
    </xf>
    <xf numFmtId="164" fontId="48" fillId="22" borderId="1" xfId="1540" applyFont="1" applyFill="1" applyBorder="1" applyAlignment="1">
      <alignment wrapText="1"/>
    </xf>
    <xf numFmtId="164" fontId="1" fillId="22" borderId="73" xfId="1540" applyFont="1" applyFill="1" applyBorder="1"/>
    <xf numFmtId="164" fontId="1" fillId="22" borderId="74" xfId="1540" applyFont="1" applyFill="1" applyBorder="1" applyAlignment="1">
      <alignment horizontal="center" vertical="center"/>
    </xf>
    <xf numFmtId="164" fontId="1" fillId="22" borderId="75" xfId="1540" applyFont="1" applyFill="1" applyBorder="1"/>
    <xf numFmtId="164" fontId="1" fillId="22" borderId="1" xfId="1540" applyFont="1" applyFill="1" applyBorder="1" applyAlignment="1">
      <alignment horizontal="left" indent="2"/>
    </xf>
    <xf numFmtId="164" fontId="1" fillId="0" borderId="1" xfId="1540" applyFont="1" applyBorder="1" applyAlignment="1" applyProtection="1">
      <alignment horizontal="left" indent="1"/>
      <protection locked="0"/>
    </xf>
    <xf numFmtId="164" fontId="47" fillId="22" borderId="1" xfId="1540" applyFont="1" applyFill="1" applyBorder="1" applyAlignment="1">
      <alignment horizontal="left"/>
    </xf>
    <xf numFmtId="164" fontId="51" fillId="22" borderId="1" xfId="1540" applyFont="1" applyFill="1" applyBorder="1" applyAlignment="1">
      <alignment horizontal="center" vertical="center"/>
    </xf>
    <xf numFmtId="164" fontId="47" fillId="22" borderId="1" xfId="1540" applyFont="1" applyFill="1" applyBorder="1" applyAlignment="1">
      <alignment horizontal="center" vertical="center"/>
    </xf>
    <xf numFmtId="166" fontId="48" fillId="23" borderId="1" xfId="1540" applyNumberFormat="1" applyFont="1" applyFill="1" applyBorder="1"/>
    <xf numFmtId="164" fontId="58" fillId="22" borderId="0" xfId="1540" applyFont="1" applyFill="1" applyAlignment="1">
      <alignment vertical="top" wrapText="1"/>
    </xf>
    <xf numFmtId="164" fontId="1" fillId="22" borderId="0" xfId="1540" applyFont="1" applyFill="1" applyAlignment="1">
      <alignment vertical="top"/>
    </xf>
    <xf numFmtId="164" fontId="58" fillId="22" borderId="0" xfId="1540" applyFont="1" applyFill="1" applyAlignment="1">
      <alignment horizontal="left" vertical="top" wrapText="1"/>
    </xf>
    <xf numFmtId="164" fontId="1" fillId="22" borderId="0" xfId="1540" applyFont="1" applyFill="1" applyAlignment="1">
      <alignment horizontal="left" vertical="top"/>
    </xf>
    <xf numFmtId="0" fontId="59" fillId="22" borderId="0" xfId="1540" applyNumberFormat="1" applyFont="1" applyFill="1" applyAlignment="1">
      <alignment horizontal="right"/>
    </xf>
    <xf numFmtId="164" fontId="59" fillId="22" borderId="0" xfId="1540" applyFont="1" applyFill="1" applyAlignment="1">
      <alignment horizontal="center" vertical="center"/>
    </xf>
    <xf numFmtId="3" fontId="59" fillId="22" borderId="0" xfId="1540" applyNumberFormat="1" applyFont="1" applyFill="1" applyAlignment="1">
      <alignment horizontal="right"/>
    </xf>
    <xf numFmtId="164" fontId="1" fillId="0" borderId="0" xfId="1540" applyFont="1" applyAlignment="1">
      <alignment horizontal="center"/>
    </xf>
    <xf numFmtId="164" fontId="46" fillId="22" borderId="0" xfId="3" applyNumberFormat="1" applyFont="1" applyFill="1" applyAlignment="1" applyProtection="1">
      <alignment horizontal="center"/>
    </xf>
    <xf numFmtId="164" fontId="48" fillId="22" borderId="41" xfId="1540" applyFont="1" applyFill="1" applyBorder="1" applyAlignment="1">
      <alignment horizontal="center"/>
    </xf>
    <xf numFmtId="164" fontId="47" fillId="22" borderId="1" xfId="1540" applyFont="1" applyFill="1" applyBorder="1"/>
    <xf numFmtId="166" fontId="51" fillId="22" borderId="1" xfId="1540" applyNumberFormat="1" applyFont="1" applyFill="1" applyBorder="1"/>
    <xf numFmtId="164" fontId="47" fillId="22" borderId="1" xfId="1540" applyFont="1" applyFill="1" applyBorder="1" applyAlignment="1">
      <alignment horizontal="center"/>
    </xf>
    <xf numFmtId="164" fontId="60" fillId="22" borderId="1" xfId="1540" applyFont="1" applyFill="1" applyBorder="1"/>
    <xf numFmtId="164" fontId="58" fillId="22" borderId="1" xfId="1540" applyFont="1" applyFill="1" applyBorder="1"/>
    <xf numFmtId="164" fontId="61" fillId="22" borderId="0" xfId="1540" applyFont="1" applyFill="1" applyAlignment="1">
      <alignment horizontal="left" vertical="top"/>
    </xf>
    <xf numFmtId="164" fontId="62" fillId="22" borderId="0" xfId="1540" applyFont="1" applyFill="1"/>
    <xf numFmtId="164" fontId="1" fillId="22" borderId="0" xfId="1540" applyFont="1" applyFill="1" applyAlignment="1">
      <alignment wrapText="1"/>
    </xf>
    <xf numFmtId="164" fontId="59" fillId="22" borderId="0" xfId="1540" applyFont="1" applyFill="1"/>
    <xf numFmtId="164" fontId="59" fillId="22" borderId="0" xfId="1540" applyFont="1" applyFill="1" applyAlignment="1">
      <alignment horizontal="center"/>
    </xf>
    <xf numFmtId="0" fontId="34" fillId="0" borderId="0" xfId="1540" applyNumberFormat="1" applyFont="1"/>
    <xf numFmtId="49" fontId="47" fillId="22" borderId="0" xfId="1540" applyNumberFormat="1" applyFont="1" applyFill="1" applyAlignment="1">
      <alignment horizontal="center"/>
    </xf>
    <xf numFmtId="164" fontId="1" fillId="22" borderId="76" xfId="1540" applyFont="1" applyFill="1" applyBorder="1"/>
    <xf numFmtId="164" fontId="48" fillId="22" borderId="1" xfId="1540" applyFont="1" applyFill="1" applyBorder="1" applyAlignment="1">
      <alignment horizontal="center" wrapText="1"/>
    </xf>
    <xf numFmtId="164" fontId="48" fillId="22" borderId="1" xfId="1540" applyFont="1" applyFill="1" applyBorder="1" applyAlignment="1">
      <alignment horizontal="center" vertical="center" wrapText="1"/>
    </xf>
    <xf numFmtId="166" fontId="48" fillId="22" borderId="1" xfId="1540" applyNumberFormat="1" applyFont="1" applyFill="1" applyBorder="1" applyAlignment="1">
      <alignment horizontal="center" wrapText="1"/>
    </xf>
    <xf numFmtId="164" fontId="65" fillId="22" borderId="77" xfId="1540" applyFont="1" applyFill="1" applyBorder="1" applyAlignment="1">
      <alignment horizontal="center" wrapText="1"/>
    </xf>
    <xf numFmtId="166" fontId="48" fillId="22" borderId="1" xfId="1540" applyNumberFormat="1" applyFont="1" applyFill="1" applyBorder="1" applyAlignment="1">
      <alignment horizontal="center"/>
    </xf>
    <xf numFmtId="164" fontId="66" fillId="22" borderId="77" xfId="1540" applyFont="1" applyFill="1" applyBorder="1" applyAlignment="1">
      <alignment horizontal="right"/>
    </xf>
    <xf numFmtId="10" fontId="48" fillId="22" borderId="1" xfId="1540" applyNumberFormat="1" applyFont="1" applyFill="1" applyBorder="1"/>
    <xf numFmtId="10" fontId="1" fillId="22" borderId="1" xfId="1540" applyNumberFormat="1" applyFont="1" applyFill="1" applyBorder="1"/>
    <xf numFmtId="164" fontId="1" fillId="22" borderId="1" xfId="1540" applyFont="1" applyFill="1" applyBorder="1" applyAlignment="1">
      <alignment wrapText="1"/>
    </xf>
    <xf numFmtId="10" fontId="1" fillId="22" borderId="1" xfId="2" applyNumberFormat="1" applyFont="1" applyFill="1" applyBorder="1"/>
    <xf numFmtId="10" fontId="1" fillId="0" borderId="1" xfId="1540" applyNumberFormat="1" applyFont="1" applyBorder="1"/>
    <xf numFmtId="164" fontId="1" fillId="22" borderId="1" xfId="1540" applyFont="1" applyFill="1" applyBorder="1" applyAlignment="1">
      <alignment horizontal="left" vertical="center" wrapText="1"/>
    </xf>
    <xf numFmtId="10" fontId="1" fillId="0" borderId="1" xfId="1540" applyNumberFormat="1" applyFont="1" applyBorder="1" applyAlignment="1">
      <alignment horizontal="right"/>
    </xf>
    <xf numFmtId="3" fontId="1" fillId="22" borderId="77" xfId="1540" applyNumberFormat="1" applyFont="1" applyFill="1" applyBorder="1"/>
    <xf numFmtId="164" fontId="1" fillId="22" borderId="77" xfId="1540" applyFont="1" applyFill="1" applyBorder="1"/>
    <xf numFmtId="164" fontId="48" fillId="0" borderId="1" xfId="1540" applyFont="1" applyBorder="1" applyProtection="1">
      <protection locked="0"/>
    </xf>
    <xf numFmtId="10" fontId="1" fillId="0" borderId="1" xfId="1540" applyNumberFormat="1" applyFont="1" applyBorder="1" applyProtection="1">
      <protection locked="0"/>
    </xf>
    <xf numFmtId="10" fontId="1" fillId="22" borderId="77" xfId="1540" applyNumberFormat="1" applyFont="1" applyFill="1" applyBorder="1"/>
    <xf numFmtId="164" fontId="1" fillId="0" borderId="1" xfId="1540" applyFont="1" applyBorder="1" applyProtection="1">
      <protection locked="0"/>
    </xf>
    <xf numFmtId="164" fontId="1" fillId="0" borderId="1" xfId="1540" applyFont="1" applyBorder="1" applyAlignment="1" applyProtection="1">
      <alignment horizontal="left" indent="4"/>
      <protection locked="0"/>
    </xf>
    <xf numFmtId="164" fontId="1" fillId="22" borderId="77" xfId="1540" applyFont="1" applyFill="1" applyBorder="1" applyAlignment="1">
      <alignment horizontal="right"/>
    </xf>
    <xf numFmtId="164" fontId="1" fillId="22" borderId="1" xfId="1540" applyFont="1" applyFill="1" applyBorder="1" applyAlignment="1">
      <alignment horizontal="left" wrapText="1" indent="4"/>
    </xf>
    <xf numFmtId="3" fontId="48" fillId="22" borderId="1" xfId="1540" applyNumberFormat="1" applyFont="1" applyFill="1" applyBorder="1"/>
    <xf numFmtId="3" fontId="1" fillId="22" borderId="1" xfId="1540" applyNumberFormat="1" applyFont="1" applyFill="1" applyBorder="1"/>
    <xf numFmtId="10" fontId="51" fillId="22" borderId="1" xfId="1540" applyNumberFormat="1" applyFont="1" applyFill="1" applyBorder="1"/>
    <xf numFmtId="10" fontId="58" fillId="22" borderId="1" xfId="1540" applyNumberFormat="1" applyFont="1" applyFill="1" applyBorder="1"/>
    <xf numFmtId="166" fontId="1" fillId="22" borderId="1" xfId="1540" applyNumberFormat="1" applyFont="1" applyFill="1" applyBorder="1" applyProtection="1">
      <protection locked="0"/>
    </xf>
    <xf numFmtId="10" fontId="1" fillId="0" borderId="1" xfId="1540" applyNumberFormat="1" applyFont="1" applyBorder="1" applyAlignment="1">
      <alignment horizontal="right" vertical="center" wrapText="1"/>
    </xf>
    <xf numFmtId="10" fontId="1" fillId="0" borderId="1" xfId="1540" applyNumberFormat="1" applyFont="1" applyBorder="1" applyAlignment="1">
      <alignment vertical="center" wrapText="1"/>
    </xf>
    <xf numFmtId="166" fontId="1" fillId="22" borderId="77" xfId="1540" applyNumberFormat="1" applyFont="1" applyFill="1" applyBorder="1"/>
    <xf numFmtId="170" fontId="1" fillId="7" borderId="1" xfId="1540" applyNumberFormat="1" applyFont="1" applyFill="1" applyBorder="1"/>
    <xf numFmtId="10" fontId="48" fillId="22" borderId="1" xfId="1540" applyNumberFormat="1" applyFont="1" applyFill="1" applyBorder="1" applyAlignment="1">
      <alignment wrapText="1"/>
    </xf>
    <xf numFmtId="166" fontId="1" fillId="0" borderId="1" xfId="1540" applyNumberFormat="1" applyFont="1" applyBorder="1" applyAlignment="1" applyProtection="1">
      <alignment horizontal="center"/>
      <protection locked="0"/>
    </xf>
    <xf numFmtId="166" fontId="48" fillId="22" borderId="1" xfId="1540" applyNumberFormat="1" applyFont="1" applyFill="1" applyBorder="1"/>
    <xf numFmtId="164" fontId="66" fillId="22" borderId="78" xfId="1540" applyFont="1" applyFill="1" applyBorder="1" applyAlignment="1">
      <alignment horizontal="right"/>
    </xf>
    <xf numFmtId="164" fontId="59" fillId="0" borderId="0" xfId="1540" applyFont="1"/>
    <xf numFmtId="0" fontId="1" fillId="22" borderId="0" xfId="2" applyNumberFormat="1" applyFont="1" applyFill="1"/>
    <xf numFmtId="165" fontId="48" fillId="22" borderId="0" xfId="1540" applyNumberFormat="1" applyFont="1" applyFill="1"/>
    <xf numFmtId="3" fontId="48" fillId="22" borderId="1" xfId="1540" applyNumberFormat="1" applyFont="1" applyFill="1" applyBorder="1" applyAlignment="1">
      <alignment horizontal="center" wrapText="1"/>
    </xf>
    <xf numFmtId="164" fontId="1" fillId="22" borderId="78" xfId="1540" applyFont="1" applyFill="1" applyBorder="1"/>
    <xf numFmtId="3" fontId="48" fillId="22" borderId="1" xfId="1540" applyNumberFormat="1" applyFont="1" applyFill="1" applyBorder="1" applyAlignment="1">
      <alignment horizontal="center"/>
    </xf>
    <xf numFmtId="9" fontId="1" fillId="22" borderId="1" xfId="1540" applyNumberFormat="1" applyFont="1" applyFill="1" applyBorder="1"/>
    <xf numFmtId="3" fontId="1" fillId="22" borderId="1" xfId="2" applyNumberFormat="1" applyFont="1" applyFill="1" applyBorder="1"/>
    <xf numFmtId="3" fontId="1" fillId="0" borderId="1" xfId="1540" applyNumberFormat="1" applyFont="1" applyBorder="1" applyProtection="1">
      <protection locked="0"/>
    </xf>
    <xf numFmtId="166" fontId="1" fillId="0" borderId="1" xfId="1" applyNumberFormat="1" applyFont="1" applyBorder="1" applyProtection="1">
      <protection locked="0"/>
    </xf>
    <xf numFmtId="9" fontId="1" fillId="22" borderId="1" xfId="1540" applyNumberFormat="1" applyFont="1" applyFill="1" applyBorder="1" applyAlignment="1">
      <alignment horizontal="center"/>
    </xf>
    <xf numFmtId="3" fontId="1" fillId="22" borderId="78" xfId="1540" applyNumberFormat="1" applyFont="1" applyFill="1" applyBorder="1"/>
    <xf numFmtId="9" fontId="1" fillId="0" borderId="1" xfId="1540" applyNumberFormat="1" applyFont="1" applyBorder="1" applyProtection="1">
      <protection locked="0"/>
    </xf>
    <xf numFmtId="166" fontId="48" fillId="23" borderId="1" xfId="1" applyNumberFormat="1" applyFont="1" applyFill="1" applyBorder="1"/>
    <xf numFmtId="9" fontId="48" fillId="22" borderId="1" xfId="1540" applyNumberFormat="1" applyFont="1" applyFill="1" applyBorder="1" applyAlignment="1">
      <alignment horizontal="center"/>
    </xf>
    <xf numFmtId="164" fontId="1" fillId="22" borderId="1" xfId="1540" applyFont="1" applyFill="1" applyBorder="1" applyAlignment="1">
      <alignment horizontal="left" indent="3"/>
    </xf>
    <xf numFmtId="164" fontId="1" fillId="0" borderId="1" xfId="1540" applyFont="1" applyBorder="1" applyAlignment="1" applyProtection="1">
      <alignment horizontal="left" indent="2"/>
      <protection locked="0"/>
    </xf>
    <xf numFmtId="9" fontId="1" fillId="0" borderId="1" xfId="2" applyFont="1" applyBorder="1" applyAlignment="1" applyProtection="1">
      <alignment horizontal="left" indent="3"/>
      <protection locked="0"/>
    </xf>
    <xf numFmtId="166" fontId="1" fillId="0" borderId="1" xfId="1" applyNumberFormat="1" applyFont="1" applyBorder="1" applyAlignment="1" applyProtection="1">
      <alignment horizontal="center"/>
      <protection locked="0"/>
    </xf>
    <xf numFmtId="164" fontId="1" fillId="0" borderId="1" xfId="1540" applyFont="1" applyBorder="1" applyAlignment="1" applyProtection="1">
      <alignment horizontal="left" indent="3"/>
      <protection locked="0"/>
    </xf>
    <xf numFmtId="9" fontId="1" fillId="0" borderId="1" xfId="2" applyFont="1" applyBorder="1" applyProtection="1">
      <protection locked="0"/>
    </xf>
    <xf numFmtId="166" fontId="48" fillId="22" borderId="1" xfId="1" applyNumberFormat="1" applyFont="1" applyFill="1" applyBorder="1"/>
    <xf numFmtId="166" fontId="48" fillId="23" borderId="1" xfId="1" applyNumberFormat="1" applyFont="1" applyFill="1" applyBorder="1" applyAlignment="1" applyProtection="1">
      <alignment horizontal="center"/>
      <protection locked="0"/>
    </xf>
    <xf numFmtId="164" fontId="48" fillId="22" borderId="0" xfId="1540" applyFont="1" applyFill="1" applyAlignment="1">
      <alignment horizontal="center" wrapText="1"/>
    </xf>
    <xf numFmtId="164" fontId="47" fillId="22" borderId="1" xfId="1540" applyFont="1" applyFill="1" applyBorder="1" applyAlignment="1">
      <alignment wrapText="1"/>
    </xf>
    <xf numFmtId="10" fontId="51" fillId="22" borderId="1" xfId="2" applyNumberFormat="1" applyFont="1" applyFill="1" applyBorder="1"/>
    <xf numFmtId="166" fontId="48" fillId="7" borderId="1" xfId="1" applyNumberFormat="1" applyFont="1" applyFill="1" applyBorder="1" applyAlignment="1">
      <alignment horizontal="center" wrapText="1"/>
    </xf>
    <xf numFmtId="164" fontId="48" fillId="22" borderId="1" xfId="1540" applyFont="1" applyFill="1" applyBorder="1" applyAlignment="1">
      <alignment horizontal="left" wrapText="1"/>
    </xf>
    <xf numFmtId="164" fontId="67" fillId="22" borderId="1" xfId="1540" applyFont="1" applyFill="1" applyBorder="1"/>
    <xf numFmtId="164" fontId="1" fillId="0" borderId="1" xfId="1540" applyFont="1" applyBorder="1" applyAlignment="1" applyProtection="1">
      <alignment horizontal="left" wrapText="1"/>
      <protection locked="0"/>
    </xf>
    <xf numFmtId="166" fontId="48" fillId="7" borderId="1" xfId="1540" applyNumberFormat="1" applyFont="1" applyFill="1" applyBorder="1" applyAlignment="1">
      <alignment horizontal="center"/>
    </xf>
    <xf numFmtId="173" fontId="48" fillId="0" borderId="1" xfId="1540" applyNumberFormat="1" applyFont="1" applyBorder="1" applyAlignment="1">
      <alignment horizontal="center"/>
    </xf>
    <xf numFmtId="164" fontId="1" fillId="0" borderId="1" xfId="1540" applyFont="1" applyBorder="1" applyAlignment="1" applyProtection="1">
      <alignment wrapText="1"/>
      <protection locked="0"/>
    </xf>
    <xf numFmtId="164" fontId="1" fillId="0" borderId="1" xfId="1540" applyFont="1" applyBorder="1" applyAlignment="1" applyProtection="1">
      <alignment horizontal="left"/>
      <protection locked="0"/>
    </xf>
    <xf numFmtId="173" fontId="48" fillId="22" borderId="1" xfId="1540" applyNumberFormat="1" applyFont="1" applyFill="1" applyBorder="1" applyAlignment="1">
      <alignment horizontal="center"/>
    </xf>
    <xf numFmtId="166" fontId="48" fillId="22" borderId="0" xfId="1540" applyNumberFormat="1" applyFont="1" applyFill="1" applyAlignment="1">
      <alignment horizontal="center"/>
    </xf>
    <xf numFmtId="166" fontId="48" fillId="23" borderId="1" xfId="1" applyNumberFormat="1" applyFont="1" applyFill="1" applyBorder="1" applyAlignment="1">
      <alignment horizontal="center"/>
    </xf>
    <xf numFmtId="173" fontId="48" fillId="22" borderId="0" xfId="1540" applyNumberFormat="1" applyFont="1" applyFill="1" applyAlignment="1">
      <alignment horizontal="center"/>
    </xf>
    <xf numFmtId="164" fontId="68" fillId="0" borderId="0" xfId="1540" applyFont="1"/>
    <xf numFmtId="164" fontId="39" fillId="22" borderId="0" xfId="1540" applyFont="1" applyFill="1"/>
    <xf numFmtId="164" fontId="68" fillId="22" borderId="0" xfId="1540" applyFont="1" applyFill="1"/>
    <xf numFmtId="164" fontId="69" fillId="22" borderId="0" xfId="1540" applyFont="1" applyFill="1" applyAlignment="1">
      <alignment horizontal="center"/>
    </xf>
    <xf numFmtId="164" fontId="51" fillId="22" borderId="0" xfId="1540" applyFont="1" applyFill="1" applyAlignment="1">
      <alignment wrapText="1"/>
    </xf>
    <xf numFmtId="164" fontId="70" fillId="22" borderId="41" xfId="1540" applyFont="1" applyFill="1" applyBorder="1" applyAlignment="1">
      <alignment horizontal="center" vertical="center" wrapText="1"/>
    </xf>
    <xf numFmtId="164" fontId="71" fillId="22" borderId="1" xfId="1540" applyFont="1" applyFill="1" applyBorder="1" applyAlignment="1">
      <alignment horizontal="center" vertical="center" wrapText="1"/>
    </xf>
    <xf numFmtId="164" fontId="72" fillId="22" borderId="41" xfId="1540" applyFont="1" applyFill="1" applyBorder="1" applyAlignment="1">
      <alignment horizontal="center" vertical="center" wrapText="1"/>
    </xf>
    <xf numFmtId="164" fontId="71" fillId="22" borderId="41" xfId="1540" applyFont="1" applyFill="1" applyBorder="1" applyAlignment="1">
      <alignment horizontal="center" vertical="center" wrapText="1"/>
    </xf>
    <xf numFmtId="164" fontId="71" fillId="22" borderId="41" xfId="1540" applyFont="1" applyFill="1" applyBorder="1" applyAlignment="1">
      <alignment horizontal="center" vertical="center"/>
    </xf>
    <xf numFmtId="164" fontId="70" fillId="22" borderId="1" xfId="1540" applyFont="1" applyFill="1" applyBorder="1" applyAlignment="1">
      <alignment horizontal="center" vertical="center" wrapText="1"/>
    </xf>
    <xf numFmtId="164" fontId="73" fillId="0" borderId="0" xfId="1540" applyFont="1"/>
    <xf numFmtId="164" fontId="69" fillId="22" borderId="1" xfId="1540" applyFont="1" applyFill="1" applyBorder="1" applyAlignment="1">
      <alignment horizontal="center"/>
    </xf>
    <xf numFmtId="164" fontId="69" fillId="22" borderId="1" xfId="1540" applyFont="1" applyFill="1" applyBorder="1" applyAlignment="1">
      <alignment horizontal="center" wrapText="1"/>
    </xf>
    <xf numFmtId="166" fontId="1" fillId="0" borderId="1" xfId="1" applyNumberFormat="1" applyFont="1" applyBorder="1" applyAlignment="1" applyProtection="1">
      <alignment horizontal="center" wrapText="1"/>
      <protection locked="0"/>
    </xf>
    <xf numFmtId="166" fontId="68" fillId="0" borderId="1" xfId="1" applyNumberFormat="1" applyFont="1" applyBorder="1" applyAlignment="1" applyProtection="1">
      <alignment horizontal="center" wrapText="1"/>
      <protection locked="0"/>
    </xf>
    <xf numFmtId="10" fontId="48" fillId="22" borderId="1" xfId="2" applyNumberFormat="1" applyFont="1" applyFill="1" applyBorder="1"/>
    <xf numFmtId="166" fontId="1" fillId="0" borderId="1" xfId="1" applyNumberFormat="1" applyFont="1" applyBorder="1" applyAlignment="1" applyProtection="1">
      <alignment horizontal="left" wrapText="1"/>
      <protection locked="0"/>
    </xf>
    <xf numFmtId="166" fontId="48" fillId="7" borderId="1" xfId="1540" applyNumberFormat="1" applyFont="1" applyFill="1" applyBorder="1" applyAlignment="1">
      <alignment horizontal="left" wrapText="1"/>
    </xf>
    <xf numFmtId="166" fontId="48" fillId="23" borderId="1" xfId="1540" applyNumberFormat="1" applyFont="1" applyFill="1" applyBorder="1" applyAlignment="1">
      <alignment horizontal="left" wrapText="1"/>
    </xf>
    <xf numFmtId="166" fontId="69" fillId="23" borderId="1" xfId="1540" applyNumberFormat="1" applyFont="1" applyFill="1" applyBorder="1" applyAlignment="1">
      <alignment horizontal="left" wrapText="1"/>
    </xf>
    <xf numFmtId="166" fontId="1" fillId="22" borderId="0" xfId="1" applyNumberFormat="1" applyFont="1" applyFill="1"/>
    <xf numFmtId="164" fontId="58" fillId="22" borderId="0" xfId="1540" applyFont="1" applyFill="1"/>
    <xf numFmtId="164" fontId="51" fillId="22" borderId="0" xfId="1540" applyFont="1" applyFill="1"/>
    <xf numFmtId="164" fontId="51" fillId="0" borderId="0" xfId="1540" applyFont="1"/>
    <xf numFmtId="0" fontId="51" fillId="22" borderId="0" xfId="1540" applyNumberFormat="1" applyFont="1" applyFill="1" applyAlignment="1">
      <alignment horizontal="right"/>
    </xf>
    <xf numFmtId="164" fontId="48" fillId="0" borderId="0" xfId="1540" applyFont="1"/>
    <xf numFmtId="164" fontId="48" fillId="0" borderId="0" xfId="1540" applyFont="1" applyAlignment="1">
      <alignment horizontal="center"/>
    </xf>
    <xf numFmtId="164" fontId="48" fillId="22" borderId="42" xfId="1540" applyFont="1" applyFill="1" applyBorder="1" applyAlignment="1">
      <alignment horizontal="left"/>
    </xf>
    <xf numFmtId="3" fontId="48" fillId="22" borderId="0" xfId="1540" applyNumberFormat="1" applyFont="1" applyFill="1" applyAlignment="1">
      <alignment horizontal="center"/>
    </xf>
    <xf numFmtId="164" fontId="47" fillId="22" borderId="0" xfId="1540" applyFont="1" applyFill="1"/>
    <xf numFmtId="164" fontId="48" fillId="22" borderId="50" xfId="1540" applyFont="1" applyFill="1" applyBorder="1"/>
    <xf numFmtId="174" fontId="48" fillId="24" borderId="80" xfId="1540" applyNumberFormat="1" applyFont="1" applyFill="1" applyBorder="1" applyAlignment="1">
      <alignment horizontal="center" vertical="center" wrapText="1"/>
    </xf>
    <xf numFmtId="164" fontId="48" fillId="24" borderId="81" xfId="1540" applyFont="1" applyFill="1" applyBorder="1" applyAlignment="1">
      <alignment horizontal="center"/>
    </xf>
    <xf numFmtId="164" fontId="48" fillId="24" borderId="82" xfId="1540" applyFont="1" applyFill="1" applyBorder="1"/>
    <xf numFmtId="174" fontId="48" fillId="32" borderId="80" xfId="1540" applyNumberFormat="1" applyFont="1" applyFill="1" applyBorder="1" applyAlignment="1">
      <alignment horizontal="center" vertical="center" wrapText="1"/>
    </xf>
    <xf numFmtId="164" fontId="48" fillId="32" borderId="81" xfId="1540" applyFont="1" applyFill="1" applyBorder="1" applyAlignment="1">
      <alignment horizontal="center"/>
    </xf>
    <xf numFmtId="164" fontId="48" fillId="32" borderId="82" xfId="1540" applyFont="1" applyFill="1" applyBorder="1"/>
    <xf numFmtId="164" fontId="48" fillId="33" borderId="81" xfId="1540" applyFont="1" applyFill="1" applyBorder="1" applyAlignment="1">
      <alignment horizontal="center"/>
    </xf>
    <xf numFmtId="164" fontId="48" fillId="33" borderId="79" xfId="1540" applyFont="1" applyFill="1" applyBorder="1" applyAlignment="1">
      <alignment horizontal="center"/>
    </xf>
    <xf numFmtId="164" fontId="48" fillId="33" borderId="83" xfId="1540" applyFont="1" applyFill="1" applyBorder="1"/>
    <xf numFmtId="164" fontId="47" fillId="22" borderId="1" xfId="1540" applyFont="1" applyFill="1" applyBorder="1" applyAlignment="1">
      <alignment horizontal="center" vertical="center" wrapText="1"/>
    </xf>
    <xf numFmtId="174" fontId="48" fillId="24" borderId="72" xfId="1540" applyNumberFormat="1" applyFont="1" applyFill="1" applyBorder="1" applyAlignment="1">
      <alignment horizontal="center" vertical="center" wrapText="1"/>
    </xf>
    <xf numFmtId="174" fontId="48" fillId="24" borderId="84" xfId="1540" applyNumberFormat="1" applyFont="1" applyFill="1" applyBorder="1" applyAlignment="1">
      <alignment horizontal="center" vertical="center" wrapText="1"/>
    </xf>
    <xf numFmtId="174" fontId="48" fillId="24" borderId="85" xfId="1540" applyNumberFormat="1" applyFont="1" applyFill="1" applyBorder="1" applyAlignment="1">
      <alignment horizontal="center" vertical="center" wrapText="1"/>
    </xf>
    <xf numFmtId="174" fontId="48" fillId="24" borderId="86" xfId="1540" applyNumberFormat="1" applyFont="1" applyFill="1" applyBorder="1" applyAlignment="1">
      <alignment horizontal="center" vertical="center" wrapText="1"/>
    </xf>
    <xf numFmtId="0" fontId="48" fillId="24" borderId="83" xfId="1540" applyNumberFormat="1" applyFont="1" applyFill="1" applyBorder="1" applyAlignment="1">
      <alignment horizontal="center" vertical="center" wrapText="1"/>
    </xf>
    <xf numFmtId="0" fontId="48" fillId="24" borderId="85" xfId="1540" applyNumberFormat="1" applyFont="1" applyFill="1" applyBorder="1" applyAlignment="1">
      <alignment horizontal="center" vertical="center" wrapText="1"/>
    </xf>
    <xf numFmtId="0" fontId="48" fillId="24" borderId="87" xfId="1540" applyNumberFormat="1" applyFont="1" applyFill="1" applyBorder="1" applyAlignment="1">
      <alignment horizontal="center" vertical="center" wrapText="1"/>
    </xf>
    <xf numFmtId="0" fontId="48" fillId="24" borderId="80" xfId="1540" applyNumberFormat="1" applyFont="1" applyFill="1" applyBorder="1" applyAlignment="1">
      <alignment horizontal="center" vertical="center" wrapText="1"/>
    </xf>
    <xf numFmtId="174" fontId="48" fillId="32" borderId="72" xfId="1540" applyNumberFormat="1" applyFont="1" applyFill="1" applyBorder="1" applyAlignment="1">
      <alignment horizontal="center" vertical="center" wrapText="1"/>
    </xf>
    <xf numFmtId="174" fontId="48" fillId="32" borderId="84" xfId="1540" applyNumberFormat="1" applyFont="1" applyFill="1" applyBorder="1" applyAlignment="1">
      <alignment horizontal="center" vertical="center" wrapText="1"/>
    </xf>
    <xf numFmtId="174" fontId="48" fillId="32" borderId="85" xfId="1540" applyNumberFormat="1" applyFont="1" applyFill="1" applyBorder="1" applyAlignment="1">
      <alignment horizontal="center" vertical="center" wrapText="1"/>
    </xf>
    <xf numFmtId="174" fontId="48" fillId="32" borderId="86" xfId="1540" applyNumberFormat="1" applyFont="1" applyFill="1" applyBorder="1" applyAlignment="1">
      <alignment horizontal="center" vertical="center" wrapText="1"/>
    </xf>
    <xf numFmtId="0" fontId="48" fillId="32" borderId="87" xfId="1540" applyNumberFormat="1" applyFont="1" applyFill="1" applyBorder="1" applyAlignment="1">
      <alignment horizontal="center" vertical="center" wrapText="1"/>
    </xf>
    <xf numFmtId="0" fontId="48" fillId="32" borderId="85" xfId="1540" applyNumberFormat="1" applyFont="1" applyFill="1" applyBorder="1" applyAlignment="1">
      <alignment horizontal="center" vertical="center" wrapText="1"/>
    </xf>
    <xf numFmtId="0" fontId="48" fillId="32" borderId="80" xfId="1540" applyNumberFormat="1" applyFont="1" applyFill="1" applyBorder="1" applyAlignment="1">
      <alignment horizontal="center" vertical="center" wrapText="1"/>
    </xf>
    <xf numFmtId="0" fontId="48" fillId="33" borderId="87" xfId="1540" applyNumberFormat="1" applyFont="1" applyFill="1" applyBorder="1" applyAlignment="1">
      <alignment horizontal="center" vertical="center" wrapText="1"/>
    </xf>
    <xf numFmtId="0" fontId="48" fillId="33" borderId="85" xfId="1540" applyNumberFormat="1" applyFont="1" applyFill="1" applyBorder="1" applyAlignment="1">
      <alignment horizontal="center" vertical="center" wrapText="1"/>
    </xf>
    <xf numFmtId="164" fontId="48" fillId="0" borderId="0" xfId="1540" applyFont="1" applyAlignment="1">
      <alignment horizontal="center" vertical="center"/>
    </xf>
    <xf numFmtId="164" fontId="48" fillId="22" borderId="4" xfId="1540" applyFont="1" applyFill="1" applyBorder="1" applyAlignment="1">
      <alignment horizontal="center"/>
    </xf>
    <xf numFmtId="164" fontId="48" fillId="22" borderId="7" xfId="1540" applyFont="1" applyFill="1" applyBorder="1" applyAlignment="1">
      <alignment horizontal="center"/>
    </xf>
    <xf numFmtId="164" fontId="48" fillId="22" borderId="9" xfId="1540" applyFont="1" applyFill="1" applyBorder="1" applyAlignment="1">
      <alignment horizontal="center"/>
    </xf>
    <xf numFmtId="164" fontId="48" fillId="22" borderId="32" xfId="1540" applyFont="1" applyFill="1" applyBorder="1" applyAlignment="1">
      <alignment horizontal="center"/>
    </xf>
    <xf numFmtId="164" fontId="48" fillId="22" borderId="88" xfId="1540" applyFont="1" applyFill="1" applyBorder="1" applyAlignment="1">
      <alignment horizontal="center"/>
    </xf>
    <xf numFmtId="164" fontId="48" fillId="22" borderId="10" xfId="1540" applyFont="1" applyFill="1" applyBorder="1"/>
    <xf numFmtId="164" fontId="48" fillId="22" borderId="12" xfId="1540" applyFont="1" applyFill="1" applyBorder="1"/>
    <xf numFmtId="164" fontId="48" fillId="22" borderId="89" xfId="1540" applyFont="1" applyFill="1" applyBorder="1"/>
    <xf numFmtId="164" fontId="48" fillId="22" borderId="24" xfId="1540" applyFont="1" applyFill="1" applyBorder="1"/>
    <xf numFmtId="164" fontId="1" fillId="22" borderId="1" xfId="1540" applyFont="1" applyFill="1" applyBorder="1" applyAlignment="1">
      <alignment horizontal="left"/>
    </xf>
    <xf numFmtId="166" fontId="1" fillId="0" borderId="1" xfId="1" applyNumberFormat="1" applyFont="1" applyBorder="1" applyAlignment="1" applyProtection="1">
      <alignment horizontal="right"/>
      <protection locked="0"/>
    </xf>
    <xf numFmtId="175" fontId="47" fillId="22" borderId="1" xfId="1" applyNumberFormat="1" applyFont="1" applyFill="1" applyBorder="1" applyAlignment="1">
      <alignment horizontal="center"/>
    </xf>
    <xf numFmtId="175" fontId="47" fillId="22" borderId="1" xfId="1" applyNumberFormat="1" applyFont="1" applyFill="1" applyBorder="1"/>
    <xf numFmtId="170" fontId="1" fillId="7" borderId="1" xfId="1" applyNumberFormat="1" applyFont="1" applyFill="1" applyBorder="1"/>
    <xf numFmtId="166" fontId="1" fillId="0" borderId="10" xfId="1" applyNumberFormat="1" applyFont="1" applyBorder="1" applyProtection="1">
      <protection locked="0"/>
    </xf>
    <xf numFmtId="166" fontId="1" fillId="0" borderId="12" xfId="1" applyNumberFormat="1" applyFont="1" applyBorder="1" applyProtection="1">
      <protection locked="0"/>
    </xf>
    <xf numFmtId="166" fontId="1" fillId="0" borderId="89" xfId="1" applyNumberFormat="1" applyFont="1" applyBorder="1" applyProtection="1">
      <protection locked="0"/>
    </xf>
    <xf numFmtId="166" fontId="1" fillId="0" borderId="24" xfId="1" applyNumberFormat="1" applyFont="1" applyBorder="1" applyProtection="1">
      <protection locked="0"/>
    </xf>
    <xf numFmtId="166" fontId="1" fillId="0" borderId="71" xfId="1" applyNumberFormat="1" applyFont="1" applyBorder="1" applyProtection="1">
      <protection locked="0"/>
    </xf>
    <xf numFmtId="166" fontId="1" fillId="7" borderId="12" xfId="1" applyNumberFormat="1" applyFont="1" applyFill="1" applyBorder="1"/>
    <xf numFmtId="9" fontId="1" fillId="7" borderId="10" xfId="2" applyFont="1" applyFill="1" applyBorder="1"/>
    <xf numFmtId="9" fontId="1" fillId="7" borderId="12" xfId="2" applyFont="1" applyFill="1" applyBorder="1"/>
    <xf numFmtId="173" fontId="1" fillId="7" borderId="10" xfId="2" applyNumberFormat="1" applyFont="1" applyFill="1" applyBorder="1"/>
    <xf numFmtId="173" fontId="1" fillId="7" borderId="12" xfId="2" applyNumberFormat="1" applyFont="1" applyFill="1" applyBorder="1"/>
    <xf numFmtId="166" fontId="1" fillId="7" borderId="10" xfId="1" applyNumberFormat="1" applyFont="1" applyFill="1" applyBorder="1"/>
    <xf numFmtId="166" fontId="1" fillId="7" borderId="71" xfId="1" applyNumberFormat="1" applyFont="1" applyFill="1" applyBorder="1"/>
    <xf numFmtId="166" fontId="1" fillId="7" borderId="23" xfId="1" applyNumberFormat="1" applyFont="1" applyFill="1" applyBorder="1"/>
    <xf numFmtId="173" fontId="1" fillId="7" borderId="1" xfId="2" applyNumberFormat="1" applyFont="1" applyFill="1" applyBorder="1"/>
    <xf numFmtId="3" fontId="1" fillId="22" borderId="1" xfId="1540" applyNumberFormat="1" applyFont="1" applyFill="1" applyBorder="1" applyAlignment="1">
      <alignment vertical="top" wrapText="1"/>
    </xf>
    <xf numFmtId="3" fontId="48" fillId="23" borderId="1" xfId="1540" applyNumberFormat="1" applyFont="1" applyFill="1" applyBorder="1" applyAlignment="1">
      <alignment horizontal="center"/>
    </xf>
    <xf numFmtId="176" fontId="48" fillId="23" borderId="1" xfId="1540" applyNumberFormat="1" applyFont="1" applyFill="1" applyBorder="1" applyAlignment="1">
      <alignment horizontal="center"/>
    </xf>
    <xf numFmtId="166" fontId="48" fillId="23" borderId="10" xfId="1" applyNumberFormat="1" applyFont="1" applyFill="1" applyBorder="1"/>
    <xf numFmtId="166" fontId="48" fillId="23" borderId="12" xfId="1" applyNumberFormat="1" applyFont="1" applyFill="1" applyBorder="1"/>
    <xf numFmtId="166" fontId="48" fillId="23" borderId="23" xfId="1" applyNumberFormat="1" applyFont="1" applyFill="1" applyBorder="1"/>
    <xf numFmtId="166" fontId="48" fillId="23" borderId="24" xfId="1" applyNumberFormat="1" applyFont="1" applyFill="1" applyBorder="1"/>
    <xf numFmtId="166" fontId="48" fillId="23" borderId="71" xfId="1" applyNumberFormat="1" applyFont="1" applyFill="1" applyBorder="1"/>
    <xf numFmtId="164" fontId="48" fillId="22" borderId="90" xfId="1540" applyFont="1" applyFill="1" applyBorder="1"/>
    <xf numFmtId="164" fontId="48" fillId="22" borderId="35" xfId="1540" applyFont="1" applyFill="1" applyBorder="1"/>
    <xf numFmtId="164" fontId="48" fillId="22" borderId="16" xfId="1540" applyFont="1" applyFill="1" applyBorder="1"/>
    <xf numFmtId="164" fontId="48" fillId="23" borderId="1" xfId="1540" applyFont="1" applyFill="1" applyBorder="1" applyAlignment="1">
      <alignment horizontal="center"/>
    </xf>
    <xf numFmtId="166" fontId="1" fillId="25" borderId="1" xfId="1" applyNumberFormat="1" applyFont="1" applyFill="1" applyBorder="1" applyProtection="1">
      <protection locked="0"/>
    </xf>
    <xf numFmtId="166" fontId="1" fillId="7" borderId="12" xfId="1" applyNumberFormat="1" applyFont="1" applyFill="1" applyBorder="1" applyProtection="1">
      <protection locked="0"/>
    </xf>
    <xf numFmtId="9" fontId="1" fillId="7" borderId="12" xfId="2" applyFont="1" applyFill="1" applyBorder="1" applyProtection="1">
      <protection locked="0"/>
    </xf>
    <xf numFmtId="166" fontId="48" fillId="22" borderId="13" xfId="1" applyNumberFormat="1" applyFont="1" applyFill="1" applyBorder="1"/>
    <xf numFmtId="166" fontId="48" fillId="22" borderId="16" xfId="1" applyNumberFormat="1" applyFont="1" applyFill="1" applyBorder="1"/>
    <xf numFmtId="166" fontId="48" fillId="22" borderId="35" xfId="1" applyNumberFormat="1" applyFont="1" applyFill="1" applyBorder="1"/>
    <xf numFmtId="166" fontId="48" fillId="22" borderId="0" xfId="1" applyNumberFormat="1" applyFont="1" applyFill="1"/>
    <xf numFmtId="166" fontId="48" fillId="22" borderId="21" xfId="1" applyNumberFormat="1" applyFont="1" applyFill="1" applyBorder="1"/>
    <xf numFmtId="9" fontId="1" fillId="7" borderId="10" xfId="2" applyFont="1" applyFill="1" applyBorder="1" applyProtection="1">
      <protection locked="0"/>
    </xf>
    <xf numFmtId="166" fontId="48" fillId="23" borderId="10" xfId="1" applyNumberFormat="1" applyFont="1" applyFill="1" applyBorder="1" applyProtection="1">
      <protection locked="0"/>
    </xf>
    <xf numFmtId="166" fontId="48" fillId="23" borderId="12" xfId="1" applyNumberFormat="1" applyFont="1" applyFill="1" applyBorder="1" applyProtection="1">
      <protection locked="0"/>
    </xf>
    <xf numFmtId="166" fontId="48" fillId="22" borderId="10" xfId="1" applyNumberFormat="1" applyFont="1" applyFill="1" applyBorder="1"/>
    <xf numFmtId="166" fontId="48" fillId="22" borderId="71" xfId="1" applyNumberFormat="1" applyFont="1" applyFill="1" applyBorder="1"/>
    <xf numFmtId="166" fontId="48" fillId="22" borderId="24" xfId="1" applyNumberFormat="1" applyFont="1" applyFill="1" applyBorder="1"/>
    <xf numFmtId="166" fontId="48" fillId="22" borderId="89" xfId="1" applyNumberFormat="1" applyFont="1" applyFill="1" applyBorder="1"/>
    <xf numFmtId="166" fontId="1" fillId="22" borderId="1" xfId="1" applyNumberFormat="1" applyFont="1" applyFill="1" applyBorder="1" applyAlignment="1">
      <alignment horizontal="right"/>
    </xf>
    <xf numFmtId="166" fontId="1" fillId="0" borderId="1" xfId="1" applyNumberFormat="1" applyFont="1" applyBorder="1" applyAlignment="1" applyProtection="1">
      <alignment horizontal="left"/>
      <protection locked="0"/>
    </xf>
    <xf numFmtId="173" fontId="1" fillId="22" borderId="0" xfId="2" applyNumberFormat="1" applyFont="1" applyFill="1" applyProtection="1">
      <protection locked="0"/>
    </xf>
    <xf numFmtId="164" fontId="47" fillId="22" borderId="0" xfId="1540" applyFont="1" applyFill="1" applyAlignment="1">
      <alignment horizontal="right"/>
    </xf>
    <xf numFmtId="166" fontId="1" fillId="0" borderId="91" xfId="1" applyNumberFormat="1" applyFont="1" applyBorder="1" applyProtection="1">
      <protection locked="0"/>
    </xf>
    <xf numFmtId="166" fontId="48" fillId="22" borderId="0" xfId="1" applyNumberFormat="1" applyFont="1" applyFill="1" applyAlignment="1">
      <alignment horizontal="right" indent="1"/>
    </xf>
    <xf numFmtId="166" fontId="48" fillId="22" borderId="90" xfId="1" applyNumberFormat="1" applyFont="1" applyFill="1" applyBorder="1"/>
    <xf numFmtId="173" fontId="1" fillId="22" borderId="90" xfId="2" applyNumberFormat="1" applyFont="1" applyFill="1" applyBorder="1" applyProtection="1">
      <protection locked="0"/>
    </xf>
    <xf numFmtId="166" fontId="48" fillId="22" borderId="22" xfId="1" applyNumberFormat="1" applyFont="1" applyFill="1" applyBorder="1"/>
    <xf numFmtId="166" fontId="48" fillId="34" borderId="1" xfId="1" applyNumberFormat="1" applyFont="1" applyFill="1" applyBorder="1"/>
    <xf numFmtId="164" fontId="74" fillId="22" borderId="0" xfId="1540" applyFont="1" applyFill="1"/>
    <xf numFmtId="3" fontId="1" fillId="22" borderId="0" xfId="1540" applyNumberFormat="1" applyFont="1" applyFill="1" applyAlignment="1">
      <alignment horizontal="center"/>
    </xf>
    <xf numFmtId="164" fontId="60" fillId="22" borderId="1" xfId="1540" applyFont="1" applyFill="1" applyBorder="1" applyAlignment="1">
      <alignment horizontal="center" wrapText="1"/>
    </xf>
    <xf numFmtId="176" fontId="48" fillId="22" borderId="1" xfId="1" applyNumberFormat="1" applyFont="1" applyFill="1" applyBorder="1" applyAlignment="1">
      <alignment horizontal="center"/>
    </xf>
    <xf numFmtId="176" fontId="47" fillId="22" borderId="1" xfId="1" applyNumberFormat="1" applyFont="1" applyFill="1" applyBorder="1" applyAlignment="1">
      <alignment horizontal="center"/>
    </xf>
    <xf numFmtId="175" fontId="48" fillId="22" borderId="1" xfId="1" applyNumberFormat="1" applyFont="1" applyFill="1" applyBorder="1"/>
    <xf numFmtId="164" fontId="1" fillId="23" borderId="1" xfId="1540" applyFont="1" applyFill="1" applyBorder="1" applyAlignment="1">
      <alignment horizontal="center"/>
    </xf>
    <xf numFmtId="164" fontId="48" fillId="22" borderId="0" xfId="1540" applyFont="1" applyFill="1" applyAlignment="1">
      <alignment horizontal="right"/>
    </xf>
    <xf numFmtId="164" fontId="1" fillId="22" borderId="0" xfId="1540" applyFont="1" applyFill="1" applyAlignment="1">
      <alignment horizontal="right"/>
    </xf>
    <xf numFmtId="9" fontId="1" fillId="22" borderId="0" xfId="2" applyFont="1" applyFill="1"/>
    <xf numFmtId="0" fontId="1" fillId="22" borderId="0" xfId="1540" applyNumberFormat="1" applyFont="1" applyFill="1"/>
    <xf numFmtId="0" fontId="0" fillId="22" borderId="0" xfId="1540" applyNumberFormat="1" applyFont="1" applyFill="1"/>
    <xf numFmtId="0" fontId="48" fillId="22" borderId="0" xfId="1540" applyNumberFormat="1" applyFont="1" applyFill="1"/>
    <xf numFmtId="0" fontId="47" fillId="22" borderId="0" xfId="1540" applyNumberFormat="1" applyFont="1" applyFill="1"/>
    <xf numFmtId="0" fontId="48" fillId="22" borderId="0" xfId="1540" applyNumberFormat="1" applyFont="1" applyFill="1" applyAlignment="1">
      <alignment horizontal="center"/>
    </xf>
    <xf numFmtId="0" fontId="1" fillId="22" borderId="0" xfId="1540" applyNumberFormat="1" applyFont="1" applyFill="1" applyAlignment="1">
      <alignment horizontal="center"/>
    </xf>
    <xf numFmtId="3" fontId="1" fillId="22" borderId="0" xfId="1540" applyNumberFormat="1" applyFont="1" applyFill="1"/>
    <xf numFmtId="164" fontId="48" fillId="0" borderId="0" xfId="1540" applyFont="1" applyAlignment="1">
      <alignment horizontal="right"/>
    </xf>
    <xf numFmtId="3" fontId="51" fillId="0" borderId="0" xfId="1540" applyNumberFormat="1" applyFont="1" applyAlignment="1">
      <alignment horizontal="center"/>
    </xf>
    <xf numFmtId="0" fontId="48" fillId="22" borderId="1" xfId="1540" applyNumberFormat="1" applyFont="1" applyFill="1" applyBorder="1" applyAlignment="1">
      <alignment horizontal="center" wrapText="1"/>
    </xf>
    <xf numFmtId="0" fontId="48" fillId="22" borderId="21" xfId="1540" applyNumberFormat="1" applyFont="1" applyFill="1" applyBorder="1" applyAlignment="1">
      <alignment horizontal="center" wrapText="1"/>
    </xf>
    <xf numFmtId="0" fontId="47" fillId="22" borderId="1" xfId="1540" applyNumberFormat="1" applyFont="1" applyFill="1" applyBorder="1" applyAlignment="1">
      <alignment horizontal="center" wrapText="1"/>
    </xf>
    <xf numFmtId="0" fontId="48" fillId="22" borderId="1" xfId="1540" applyNumberFormat="1" applyFont="1" applyFill="1" applyBorder="1" applyAlignment="1">
      <alignment horizontal="center"/>
    </xf>
    <xf numFmtId="166" fontId="1" fillId="22" borderId="21" xfId="1" applyNumberFormat="1" applyFont="1" applyFill="1" applyBorder="1"/>
    <xf numFmtId="170" fontId="1" fillId="0" borderId="0" xfId="1" applyNumberFormat="1" applyFont="1"/>
    <xf numFmtId="3" fontId="1" fillId="0" borderId="0" xfId="1540" applyNumberFormat="1" applyFont="1"/>
    <xf numFmtId="171" fontId="48" fillId="22" borderId="1" xfId="1540" applyNumberFormat="1" applyFont="1" applyFill="1" applyBorder="1" applyAlignment="1">
      <alignment horizontal="center"/>
    </xf>
    <xf numFmtId="175" fontId="48" fillId="22" borderId="0" xfId="1" applyNumberFormat="1" applyFont="1" applyFill="1"/>
    <xf numFmtId="10" fontId="48" fillId="0" borderId="1" xfId="1540" applyNumberFormat="1" applyFont="1" applyBorder="1" applyAlignment="1">
      <alignment horizontal="center"/>
    </xf>
    <xf numFmtId="3" fontId="48" fillId="22" borderId="21" xfId="1540" applyNumberFormat="1" applyFont="1" applyFill="1" applyBorder="1" applyAlignment="1">
      <alignment horizontal="center" wrapText="1"/>
    </xf>
    <xf numFmtId="3" fontId="48" fillId="22" borderId="21" xfId="1540" applyNumberFormat="1" applyFont="1" applyFill="1" applyBorder="1" applyAlignment="1">
      <alignment horizontal="center"/>
    </xf>
    <xf numFmtId="166" fontId="1" fillId="22" borderId="21" xfId="1540" applyNumberFormat="1" applyFont="1" applyFill="1" applyBorder="1"/>
    <xf numFmtId="175" fontId="47" fillId="22" borderId="0" xfId="1" applyNumberFormat="1" applyFont="1" applyFill="1"/>
    <xf numFmtId="9" fontId="48" fillId="0" borderId="1" xfId="1540" applyNumberFormat="1" applyFont="1" applyBorder="1" applyProtection="1">
      <protection locked="0"/>
    </xf>
    <xf numFmtId="9" fontId="1" fillId="22" borderId="0" xfId="1540" applyNumberFormat="1" applyFont="1" applyFill="1"/>
    <xf numFmtId="166" fontId="1" fillId="22" borderId="0" xfId="1540" applyNumberFormat="1" applyFont="1" applyFill="1"/>
    <xf numFmtId="0" fontId="1" fillId="0" borderId="0" xfId="1540" applyNumberFormat="1" applyFont="1"/>
    <xf numFmtId="0" fontId="48" fillId="0" borderId="0" xfId="1540" applyNumberFormat="1" applyFont="1"/>
    <xf numFmtId="0" fontId="55" fillId="22" borderId="0" xfId="1540" applyNumberFormat="1" applyFont="1" applyFill="1" applyAlignment="1">
      <alignment horizontal="left"/>
    </xf>
    <xf numFmtId="0" fontId="48" fillId="22" borderId="0" xfId="1540" applyNumberFormat="1" applyFont="1" applyFill="1" applyAlignment="1">
      <alignment horizontal="left"/>
    </xf>
    <xf numFmtId="0" fontId="32" fillId="22" borderId="0" xfId="1540" applyNumberFormat="1" applyFont="1" applyFill="1" applyAlignment="1">
      <alignment horizontal="center"/>
    </xf>
    <xf numFmtId="0" fontId="48" fillId="22" borderId="41" xfId="1540" applyNumberFormat="1" applyFont="1" applyFill="1" applyBorder="1" applyAlignment="1">
      <alignment horizontal="center" wrapText="1"/>
    </xf>
    <xf numFmtId="0" fontId="48" fillId="22" borderId="36" xfId="1540" applyNumberFormat="1" applyFont="1" applyFill="1" applyBorder="1" applyAlignment="1">
      <alignment horizontal="center" wrapText="1"/>
    </xf>
    <xf numFmtId="0" fontId="1" fillId="0" borderId="22" xfId="1540" applyNumberFormat="1" applyFont="1" applyBorder="1"/>
    <xf numFmtId="0" fontId="1" fillId="22" borderId="1" xfId="1540" applyNumberFormat="1" applyFont="1" applyFill="1" applyBorder="1"/>
    <xf numFmtId="2" fontId="47" fillId="22" borderId="1" xfId="1540" applyNumberFormat="1" applyFont="1" applyFill="1" applyBorder="1" applyAlignment="1">
      <alignment horizontal="center"/>
    </xf>
    <xf numFmtId="2" fontId="48" fillId="0" borderId="22" xfId="1540" applyNumberFormat="1" applyFont="1" applyBorder="1" applyAlignment="1">
      <alignment horizontal="center"/>
    </xf>
    <xf numFmtId="2" fontId="1" fillId="0" borderId="0" xfId="1540" applyNumberFormat="1" applyFont="1"/>
    <xf numFmtId="0" fontId="48" fillId="22" borderId="23" xfId="1540" applyNumberFormat="1" applyFont="1" applyFill="1" applyBorder="1"/>
    <xf numFmtId="2" fontId="48" fillId="22" borderId="71" xfId="1540" applyNumberFormat="1" applyFont="1" applyFill="1" applyBorder="1" applyAlignment="1">
      <alignment horizontal="center"/>
    </xf>
    <xf numFmtId="0" fontId="48" fillId="22" borderId="23" xfId="1540" applyNumberFormat="1" applyFont="1" applyFill="1" applyBorder="1" applyAlignment="1">
      <alignment wrapText="1"/>
    </xf>
    <xf numFmtId="0" fontId="48" fillId="22" borderId="71" xfId="1540" applyNumberFormat="1" applyFont="1" applyFill="1" applyBorder="1" applyAlignment="1">
      <alignment horizontal="center"/>
    </xf>
    <xf numFmtId="0" fontId="1" fillId="22" borderId="0" xfId="1540" applyNumberFormat="1" applyFont="1" applyFill="1" applyAlignment="1">
      <alignment horizontal="left"/>
    </xf>
    <xf numFmtId="0" fontId="59" fillId="22" borderId="0" xfId="1540" applyNumberFormat="1" applyFont="1" applyFill="1"/>
    <xf numFmtId="0" fontId="74" fillId="22" borderId="0" xfId="1540" applyNumberFormat="1" applyFont="1" applyFill="1"/>
    <xf numFmtId="0" fontId="47" fillId="22" borderId="1" xfId="1540" applyNumberFormat="1" applyFont="1" applyFill="1" applyBorder="1" applyAlignment="1">
      <alignment horizontal="center"/>
    </xf>
    <xf numFmtId="0" fontId="48" fillId="0" borderId="22" xfId="1540" applyNumberFormat="1" applyFont="1" applyBorder="1" applyAlignment="1">
      <alignment horizontal="center"/>
    </xf>
    <xf numFmtId="166" fontId="48" fillId="22" borderId="0" xfId="1540" applyNumberFormat="1" applyFont="1" applyFill="1"/>
    <xf numFmtId="9" fontId="1" fillId="22" borderId="0" xfId="1540" applyNumberFormat="1" applyFont="1" applyFill="1" applyAlignment="1">
      <alignment horizontal="left" indent="1"/>
    </xf>
    <xf numFmtId="0" fontId="1" fillId="0" borderId="0" xfId="1540" applyNumberFormat="1" applyFont="1" applyAlignment="1">
      <alignment horizontal="center"/>
    </xf>
    <xf numFmtId="178" fontId="48" fillId="0" borderId="0" xfId="1540" applyNumberFormat="1" applyFont="1"/>
    <xf numFmtId="0" fontId="1" fillId="0" borderId="0" xfId="1540" applyNumberFormat="1" applyFont="1" applyAlignment="1">
      <alignment horizontal="left"/>
    </xf>
    <xf numFmtId="0" fontId="48" fillId="22" borderId="41" xfId="1540" applyNumberFormat="1" applyFont="1" applyFill="1" applyBorder="1" applyAlignment="1">
      <alignment horizontal="center"/>
    </xf>
    <xf numFmtId="0" fontId="1" fillId="22" borderId="1" xfId="1540" applyNumberFormat="1" applyFont="1" applyFill="1" applyBorder="1" applyAlignment="1">
      <alignment horizontal="left" indent="1"/>
    </xf>
    <xf numFmtId="165" fontId="1" fillId="0" borderId="1" xfId="1540" applyNumberFormat="1" applyFont="1" applyBorder="1" applyAlignment="1" applyProtection="1">
      <alignment horizontal="right"/>
      <protection locked="0"/>
    </xf>
    <xf numFmtId="0" fontId="1" fillId="22" borderId="0" xfId="1540" applyNumberFormat="1" applyFont="1" applyFill="1" applyAlignment="1">
      <alignment horizontal="left" indent="1"/>
    </xf>
    <xf numFmtId="0" fontId="1" fillId="22" borderId="0" xfId="1540" applyNumberFormat="1" applyFont="1" applyFill="1" applyAlignment="1">
      <alignment horizontal="left" vertical="distributed" wrapText="1"/>
    </xf>
    <xf numFmtId="0" fontId="1" fillId="22" borderId="0" xfId="1540" applyNumberFormat="1" applyFont="1" applyFill="1" applyAlignment="1">
      <alignment horizontal="center" vertical="distributed" wrapText="1"/>
    </xf>
    <xf numFmtId="0" fontId="59" fillId="22" borderId="0" xfId="1540" applyNumberFormat="1" applyFont="1" applyFill="1" applyAlignment="1">
      <alignment horizontal="left"/>
    </xf>
    <xf numFmtId="3" fontId="51" fillId="22" borderId="0" xfId="1540" applyNumberFormat="1" applyFont="1" applyFill="1" applyAlignment="1">
      <alignment horizontal="center"/>
    </xf>
    <xf numFmtId="164" fontId="48" fillId="22" borderId="92" xfId="1540" applyFont="1" applyFill="1" applyBorder="1"/>
    <xf numFmtId="164" fontId="1" fillId="22" borderId="92" xfId="1540" applyFont="1" applyFill="1" applyBorder="1"/>
    <xf numFmtId="164" fontId="48" fillId="28" borderId="1" xfId="1540" applyFont="1" applyFill="1" applyBorder="1" applyProtection="1">
      <protection locked="0"/>
    </xf>
    <xf numFmtId="178" fontId="1" fillId="28" borderId="1" xfId="1540" applyNumberFormat="1" applyFont="1" applyFill="1" applyBorder="1" applyProtection="1">
      <protection locked="0"/>
    </xf>
    <xf numFmtId="178" fontId="1" fillId="0" borderId="1" xfId="1540" applyNumberFormat="1" applyFont="1" applyBorder="1" applyProtection="1">
      <protection locked="0"/>
    </xf>
    <xf numFmtId="0" fontId="78" fillId="0" borderId="1" xfId="1540" applyNumberFormat="1" applyFont="1" applyBorder="1" applyProtection="1">
      <protection locked="0"/>
    </xf>
    <xf numFmtId="178" fontId="78" fillId="0" borderId="1" xfId="1540" applyNumberFormat="1" applyFont="1" applyBorder="1" applyProtection="1">
      <protection locked="0"/>
    </xf>
    <xf numFmtId="170" fontId="78" fillId="0" borderId="1" xfId="1540" applyNumberFormat="1" applyFont="1" applyBorder="1" applyProtection="1">
      <protection locked="0"/>
    </xf>
    <xf numFmtId="0" fontId="78" fillId="0" borderId="23" xfId="1540" applyNumberFormat="1" applyFont="1" applyBorder="1" applyProtection="1">
      <protection locked="0"/>
    </xf>
    <xf numFmtId="164" fontId="32" fillId="0" borderId="0" xfId="1540" applyFont="1" applyAlignment="1">
      <alignment horizontal="center"/>
    </xf>
    <xf numFmtId="164" fontId="1" fillId="22" borderId="93" xfId="1540" applyFont="1" applyFill="1" applyBorder="1"/>
    <xf numFmtId="164" fontId="1" fillId="22" borderId="94" xfId="1540" applyFont="1" applyFill="1" applyBorder="1"/>
    <xf numFmtId="164" fontId="1" fillId="22" borderId="95" xfId="1540" applyFont="1" applyFill="1" applyBorder="1"/>
    <xf numFmtId="164" fontId="1" fillId="22" borderId="96" xfId="1540" applyFont="1" applyFill="1" applyBorder="1"/>
    <xf numFmtId="179" fontId="1" fillId="0" borderId="1" xfId="1540" applyNumberFormat="1" applyFont="1" applyBorder="1" applyProtection="1">
      <protection locked="0"/>
    </xf>
    <xf numFmtId="166" fontId="1" fillId="0" borderId="1" xfId="1540" applyNumberFormat="1" applyFont="1" applyBorder="1" applyAlignment="1" applyProtection="1">
      <alignment horizontal="center" vertical="center"/>
      <protection locked="0"/>
    </xf>
    <xf numFmtId="3" fontId="1" fillId="0" borderId="0" xfId="1540" applyNumberFormat="1" applyFont="1" applyAlignment="1">
      <alignment horizontal="left"/>
    </xf>
    <xf numFmtId="3" fontId="1" fillId="0" borderId="0" xfId="1540" applyNumberFormat="1" applyFont="1" applyAlignment="1">
      <alignment horizontal="right"/>
    </xf>
    <xf numFmtId="164" fontId="69" fillId="0" borderId="0" xfId="1540" applyFont="1" applyAlignment="1">
      <alignment horizontal="left"/>
    </xf>
    <xf numFmtId="164" fontId="48" fillId="22" borderId="23" xfId="1540" applyFont="1" applyFill="1" applyBorder="1" applyAlignment="1">
      <alignment horizontal="left" vertical="center" indent="2"/>
    </xf>
    <xf numFmtId="164" fontId="48" fillId="22" borderId="89" xfId="1540" applyFont="1" applyFill="1" applyBorder="1" applyAlignment="1">
      <alignment horizontal="center" vertical="center"/>
    </xf>
    <xf numFmtId="164" fontId="1" fillId="22" borderId="89" xfId="1540" applyFont="1" applyFill="1" applyBorder="1" applyAlignment="1">
      <alignment horizontal="center" vertical="center"/>
    </xf>
    <xf numFmtId="166" fontId="48" fillId="0" borderId="1" xfId="1" applyNumberFormat="1" applyFont="1" applyBorder="1" applyAlignment="1" applyProtection="1">
      <alignment horizontal="center" vertical="center"/>
      <protection locked="0"/>
    </xf>
    <xf numFmtId="164" fontId="48" fillId="22" borderId="0" xfId="1540" applyFont="1" applyFill="1" applyAlignment="1">
      <alignment vertical="center"/>
    </xf>
    <xf numFmtId="166" fontId="1" fillId="22" borderId="0" xfId="1540" applyNumberFormat="1" applyFont="1" applyFill="1" applyAlignment="1">
      <alignment horizontal="center" vertical="center"/>
    </xf>
    <xf numFmtId="164" fontId="48" fillId="22" borderId="23" xfId="1540" applyFont="1" applyFill="1" applyBorder="1" applyAlignment="1">
      <alignment vertical="center"/>
    </xf>
    <xf numFmtId="164" fontId="1" fillId="22" borderId="0" xfId="1540" applyFont="1" applyFill="1" applyAlignment="1">
      <alignment vertical="center"/>
    </xf>
    <xf numFmtId="164" fontId="48" fillId="22" borderId="36" xfId="1540" applyFont="1" applyFill="1" applyBorder="1" applyAlignment="1">
      <alignment vertical="center"/>
    </xf>
    <xf numFmtId="0" fontId="48" fillId="22" borderId="41" xfId="1540" applyNumberFormat="1" applyFont="1" applyFill="1" applyBorder="1" applyAlignment="1">
      <alignment horizontal="center" vertical="center" wrapText="1"/>
    </xf>
    <xf numFmtId="0" fontId="79" fillId="22" borderId="1" xfId="1540" applyNumberFormat="1" applyFont="1" applyFill="1" applyBorder="1" applyAlignment="1">
      <alignment horizontal="center" vertical="center" wrapText="1"/>
    </xf>
    <xf numFmtId="166" fontId="79" fillId="22" borderId="1" xfId="1540" applyNumberFormat="1" applyFont="1" applyFill="1" applyBorder="1" applyAlignment="1">
      <alignment horizontal="center" vertical="center" wrapText="1"/>
    </xf>
    <xf numFmtId="164" fontId="48" fillId="22" borderId="36" xfId="1540" applyFont="1" applyFill="1" applyBorder="1" applyAlignment="1">
      <alignment horizontal="center" vertical="center"/>
    </xf>
    <xf numFmtId="164" fontId="1" fillId="22" borderId="1" xfId="1540" applyFont="1" applyFill="1" applyBorder="1" applyAlignment="1">
      <alignment vertical="center" wrapText="1"/>
    </xf>
    <xf numFmtId="9" fontId="1" fillId="22" borderId="1" xfId="1540" applyNumberFormat="1" applyFont="1" applyFill="1" applyBorder="1" applyAlignment="1">
      <alignment horizontal="center" vertical="center" wrapText="1"/>
    </xf>
    <xf numFmtId="164" fontId="1" fillId="22" borderId="41" xfId="1540" applyFont="1" applyFill="1" applyBorder="1" applyAlignment="1">
      <alignment vertical="center" wrapText="1"/>
    </xf>
    <xf numFmtId="166" fontId="1" fillId="0" borderId="41" xfId="1540" applyNumberFormat="1" applyFont="1" applyBorder="1" applyAlignment="1" applyProtection="1">
      <alignment horizontal="center" vertical="center"/>
      <protection locked="0"/>
    </xf>
    <xf numFmtId="9" fontId="1" fillId="22" borderId="41" xfId="1540" applyNumberFormat="1" applyFont="1" applyFill="1" applyBorder="1" applyAlignment="1">
      <alignment horizontal="center" vertical="center" wrapText="1"/>
    </xf>
    <xf numFmtId="164" fontId="1" fillId="22" borderId="26" xfId="1540" applyFont="1" applyFill="1" applyBorder="1" applyAlignment="1">
      <alignment vertical="center" wrapText="1"/>
    </xf>
    <xf numFmtId="9" fontId="1" fillId="22" borderId="97" xfId="1540" applyNumberFormat="1" applyFont="1" applyFill="1" applyBorder="1" applyAlignment="1">
      <alignment horizontal="center" vertical="center" wrapText="1"/>
    </xf>
    <xf numFmtId="166" fontId="1" fillId="0" borderId="1" xfId="1540" applyNumberFormat="1" applyFont="1" applyBorder="1" applyAlignment="1" applyProtection="1">
      <alignment horizontal="center" vertical="center" wrapText="1"/>
      <protection locked="0"/>
    </xf>
    <xf numFmtId="164" fontId="1" fillId="22" borderId="98" xfId="1540" applyFont="1" applyFill="1" applyBorder="1"/>
    <xf numFmtId="164" fontId="77" fillId="22" borderId="0" xfId="1540" applyFont="1" applyFill="1" applyAlignment="1">
      <alignment horizontal="left"/>
    </xf>
    <xf numFmtId="164" fontId="50" fillId="0" borderId="0" xfId="1540" applyFont="1" applyAlignment="1">
      <alignment horizontal="center" wrapText="1"/>
    </xf>
    <xf numFmtId="164" fontId="1" fillId="0" borderId="0" xfId="1540" applyFont="1" applyProtection="1">
      <protection locked="0"/>
    </xf>
    <xf numFmtId="164" fontId="48" fillId="0" borderId="0" xfId="1540" applyFont="1" applyAlignment="1" applyProtection="1">
      <alignment horizontal="center"/>
      <protection locked="0"/>
    </xf>
    <xf numFmtId="164" fontId="59" fillId="0" borderId="0" xfId="1540" applyFont="1" applyProtection="1">
      <protection locked="0"/>
    </xf>
    <xf numFmtId="0" fontId="59" fillId="0" borderId="0" xfId="1540" applyNumberFormat="1" applyFont="1" applyAlignment="1" applyProtection="1">
      <alignment horizontal="right"/>
      <protection locked="0"/>
    </xf>
    <xf numFmtId="3" fontId="59" fillId="0" borderId="0" xfId="1540" applyNumberFormat="1" applyFont="1" applyAlignment="1" applyProtection="1">
      <alignment horizontal="right"/>
      <protection locked="0"/>
    </xf>
    <xf numFmtId="0" fontId="0" fillId="0" borderId="0" xfId="0" applyNumberFormat="1"/>
    <xf numFmtId="164" fontId="70" fillId="35" borderId="1" xfId="1540" applyFont="1" applyFill="1" applyBorder="1" applyAlignment="1">
      <alignment horizontal="center" vertical="center" wrapText="1"/>
    </xf>
    <xf numFmtId="164" fontId="0" fillId="0" borderId="0" xfId="0" applyAlignment="1">
      <alignment horizontal="center" vertical="center"/>
    </xf>
    <xf numFmtId="0" fontId="91" fillId="0" borderId="1" xfId="1540" applyNumberFormat="1" applyFont="1" applyBorder="1" applyAlignment="1">
      <alignment horizontal="left" vertical="top" wrapText="1"/>
    </xf>
    <xf numFmtId="0" fontId="92" fillId="0" borderId="1" xfId="1540" applyNumberFormat="1" applyFont="1" applyBorder="1"/>
    <xf numFmtId="0" fontId="93" fillId="0" borderId="0" xfId="1540" applyNumberFormat="1" applyFont="1"/>
    <xf numFmtId="49" fontId="96" fillId="35" borderId="0" xfId="1540" applyNumberFormat="1" applyFont="1" applyFill="1" applyAlignment="1">
      <alignment horizontal="right"/>
    </xf>
    <xf numFmtId="0" fontId="94" fillId="35" borderId="0" xfId="1540" applyNumberFormat="1" applyFont="1" applyFill="1"/>
    <xf numFmtId="0" fontId="100" fillId="35" borderId="0" xfId="1540" applyNumberFormat="1" applyFont="1" applyFill="1"/>
    <xf numFmtId="49" fontId="96" fillId="35" borderId="0" xfId="0" applyNumberFormat="1" applyFont="1" applyFill="1" applyAlignment="1">
      <alignment horizontal="right"/>
    </xf>
    <xf numFmtId="164" fontId="100" fillId="35" borderId="0" xfId="0" applyFont="1" applyFill="1"/>
    <xf numFmtId="164" fontId="94" fillId="35" borderId="0" xfId="0" applyFont="1" applyFill="1"/>
    <xf numFmtId="165" fontId="94" fillId="35" borderId="0" xfId="0" applyNumberFormat="1" applyFont="1" applyFill="1"/>
    <xf numFmtId="164" fontId="98" fillId="35" borderId="0" xfId="0" applyFont="1" applyFill="1" applyAlignment="1">
      <alignment horizontal="center"/>
    </xf>
    <xf numFmtId="0" fontId="0" fillId="22" borderId="101" xfId="1540" applyNumberFormat="1" applyFont="1" applyFill="1" applyBorder="1"/>
    <xf numFmtId="0" fontId="48" fillId="22" borderId="103" xfId="1540" applyNumberFormat="1" applyFont="1" applyFill="1" applyBorder="1"/>
    <xf numFmtId="0" fontId="0" fillId="22" borderId="103" xfId="1540" applyNumberFormat="1" applyFont="1" applyFill="1" applyBorder="1"/>
    <xf numFmtId="0" fontId="75" fillId="22" borderId="103" xfId="1540" applyNumberFormat="1" applyFont="1" applyFill="1" applyBorder="1"/>
    <xf numFmtId="0" fontId="48" fillId="22" borderId="103" xfId="1540" applyNumberFormat="1" applyFont="1" applyFill="1" applyBorder="1" applyAlignment="1">
      <alignment horizontal="center" vertical="center" wrapText="1"/>
    </xf>
    <xf numFmtId="0" fontId="47" fillId="22" borderId="103" xfId="1540" applyNumberFormat="1" applyFont="1" applyFill="1" applyBorder="1" applyAlignment="1">
      <alignment horizontal="center" vertical="center" wrapText="1"/>
    </xf>
    <xf numFmtId="0" fontId="76" fillId="22" borderId="103" xfId="1540" applyNumberFormat="1" applyFont="1" applyFill="1" applyBorder="1" applyAlignment="1">
      <alignment horizontal="center" vertical="top" wrapText="1"/>
    </xf>
    <xf numFmtId="0" fontId="48" fillId="22" borderId="103" xfId="1540" applyNumberFormat="1" applyFont="1" applyFill="1" applyBorder="1" applyAlignment="1">
      <alignment horizontal="center"/>
    </xf>
    <xf numFmtId="0" fontId="47" fillId="22" borderId="102" xfId="1540" applyNumberFormat="1" applyFont="1" applyFill="1" applyBorder="1" applyAlignment="1">
      <alignment horizontal="center" vertical="center" wrapText="1"/>
    </xf>
    <xf numFmtId="0" fontId="0" fillId="22" borderId="104" xfId="1540" applyNumberFormat="1" applyFont="1" applyFill="1" applyBorder="1"/>
    <xf numFmtId="0" fontId="48" fillId="22" borderId="104" xfId="1540" applyNumberFormat="1" applyFont="1" applyFill="1" applyBorder="1" applyAlignment="1">
      <alignment horizontal="center"/>
    </xf>
    <xf numFmtId="0" fontId="1" fillId="36" borderId="103" xfId="1540" applyNumberFormat="1" applyFont="1" applyFill="1" applyBorder="1"/>
    <xf numFmtId="173" fontId="1" fillId="36" borderId="103" xfId="1540" applyNumberFormat="1" applyFont="1" applyFill="1" applyBorder="1"/>
    <xf numFmtId="173" fontId="1" fillId="36" borderId="104" xfId="1540" applyNumberFormat="1" applyFont="1" applyFill="1" applyBorder="1"/>
    <xf numFmtId="0" fontId="48" fillId="40" borderId="103" xfId="1540" applyNumberFormat="1" applyFont="1" applyFill="1" applyBorder="1"/>
    <xf numFmtId="0" fontId="47" fillId="40" borderId="103" xfId="1540" applyNumberFormat="1" applyFont="1" applyFill="1" applyBorder="1"/>
    <xf numFmtId="173" fontId="47" fillId="40" borderId="103" xfId="1540" applyNumberFormat="1" applyFont="1" applyFill="1" applyBorder="1"/>
    <xf numFmtId="0" fontId="1" fillId="0" borderId="103" xfId="1540" applyNumberFormat="1" applyFont="1" applyBorder="1"/>
    <xf numFmtId="0" fontId="1" fillId="0" borderId="104" xfId="1540" applyNumberFormat="1" applyFont="1" applyBorder="1"/>
    <xf numFmtId="166" fontId="1" fillId="40" borderId="1" xfId="1540" applyNumberFormat="1" applyFont="1" applyFill="1" applyBorder="1"/>
    <xf numFmtId="166" fontId="48" fillId="40" borderId="1" xfId="1540" applyNumberFormat="1" applyFont="1" applyFill="1" applyBorder="1"/>
    <xf numFmtId="0" fontId="48" fillId="35" borderId="23" xfId="1540" applyNumberFormat="1" applyFont="1" applyFill="1" applyBorder="1" applyAlignment="1">
      <alignment horizontal="left" vertical="center"/>
    </xf>
    <xf numFmtId="0" fontId="48" fillId="35" borderId="89" xfId="1540" applyNumberFormat="1" applyFont="1" applyFill="1" applyBorder="1" applyAlignment="1">
      <alignment horizontal="center" vertical="center"/>
    </xf>
    <xf numFmtId="166" fontId="48" fillId="40" borderId="1" xfId="1540" applyNumberFormat="1" applyFont="1" applyFill="1" applyBorder="1" applyAlignment="1">
      <alignment horizontal="center" vertical="center"/>
    </xf>
    <xf numFmtId="166" fontId="48" fillId="36" borderId="1" xfId="1540" applyNumberFormat="1" applyFont="1" applyFill="1" applyBorder="1" applyAlignment="1">
      <alignment horizontal="center" vertical="center"/>
    </xf>
    <xf numFmtId="166" fontId="1" fillId="36" borderId="1" xfId="1540" applyNumberFormat="1" applyFont="1" applyFill="1" applyBorder="1"/>
    <xf numFmtId="164" fontId="0" fillId="35" borderId="0" xfId="0" applyFill="1"/>
    <xf numFmtId="164" fontId="99" fillId="35" borderId="0" xfId="0" applyFont="1" applyFill="1"/>
    <xf numFmtId="164" fontId="97" fillId="35" borderId="0" xfId="0" applyFont="1" applyFill="1"/>
    <xf numFmtId="164" fontId="0" fillId="35" borderId="101" xfId="0" applyFill="1" applyBorder="1"/>
    <xf numFmtId="164" fontId="0" fillId="35" borderId="103" xfId="0" applyFill="1" applyBorder="1"/>
    <xf numFmtId="164" fontId="86" fillId="37" borderId="103" xfId="0" applyFont="1" applyFill="1" applyBorder="1" applyAlignment="1">
      <alignment horizontal="center"/>
    </xf>
    <xf numFmtId="164" fontId="0" fillId="0" borderId="103" xfId="0" applyBorder="1"/>
    <xf numFmtId="164" fontId="50" fillId="35" borderId="103" xfId="0" applyFont="1" applyFill="1" applyBorder="1"/>
    <xf numFmtId="164" fontId="82" fillId="0" borderId="103" xfId="0" applyFont="1" applyBorder="1"/>
    <xf numFmtId="164" fontId="0" fillId="38" borderId="103" xfId="0" applyFill="1" applyBorder="1"/>
    <xf numFmtId="164" fontId="83" fillId="36" borderId="103" xfId="0" applyFont="1" applyFill="1" applyBorder="1"/>
    <xf numFmtId="164" fontId="50" fillId="36" borderId="103" xfId="0" applyFont="1" applyFill="1" applyBorder="1"/>
    <xf numFmtId="164" fontId="50" fillId="35" borderId="103" xfId="0" applyFont="1" applyFill="1" applyBorder="1" applyAlignment="1">
      <alignment horizontal="right"/>
    </xf>
    <xf numFmtId="164" fontId="84" fillId="37" borderId="104" xfId="0" applyFont="1" applyFill="1" applyBorder="1" applyAlignment="1">
      <alignment horizontal="center" vertical="center" wrapText="1"/>
    </xf>
    <xf numFmtId="164" fontId="0" fillId="35" borderId="103" xfId="0" applyFill="1" applyBorder="1" applyAlignment="1">
      <alignment horizontal="center"/>
    </xf>
    <xf numFmtId="164" fontId="0" fillId="36" borderId="103" xfId="0" applyFill="1" applyBorder="1"/>
    <xf numFmtId="164" fontId="0" fillId="35" borderId="104" xfId="0" applyFill="1" applyBorder="1" applyAlignment="1">
      <alignment horizontal="center"/>
    </xf>
    <xf numFmtId="164" fontId="82" fillId="0" borderId="104" xfId="0" applyFont="1" applyBorder="1"/>
    <xf numFmtId="164" fontId="0" fillId="36" borderId="104" xfId="0" applyFill="1" applyBorder="1"/>
    <xf numFmtId="164" fontId="83" fillId="36" borderId="104" xfId="0" applyFont="1" applyFill="1" applyBorder="1"/>
    <xf numFmtId="164" fontId="50" fillId="36" borderId="104" xfId="0" applyFont="1" applyFill="1" applyBorder="1"/>
    <xf numFmtId="164" fontId="1" fillId="35" borderId="0" xfId="1540" applyFont="1" applyFill="1"/>
    <xf numFmtId="164" fontId="81" fillId="35" borderId="104" xfId="0" applyFont="1" applyFill="1" applyBorder="1" applyAlignment="1">
      <alignment horizontal="center"/>
    </xf>
    <xf numFmtId="164" fontId="82" fillId="35" borderId="0" xfId="0" applyFont="1" applyFill="1"/>
    <xf numFmtId="164" fontId="50" fillId="35" borderId="0" xfId="0" applyFont="1" applyFill="1"/>
    <xf numFmtId="164" fontId="59" fillId="35" borderId="0" xfId="0" applyFont="1" applyFill="1" applyAlignment="1">
      <alignment wrapText="1"/>
    </xf>
    <xf numFmtId="164" fontId="0" fillId="35" borderId="0" xfId="0" applyFill="1" applyAlignment="1">
      <alignment horizontal="center" vertical="center" wrapText="1"/>
    </xf>
    <xf numFmtId="164" fontId="0" fillId="35" borderId="0" xfId="0" applyFill="1" applyAlignment="1">
      <alignment wrapText="1"/>
    </xf>
    <xf numFmtId="164" fontId="0" fillId="35" borderId="0" xfId="0" applyFill="1" applyAlignment="1">
      <alignment horizontal="center" vertical="center"/>
    </xf>
    <xf numFmtId="164" fontId="50" fillId="35" borderId="0" xfId="1540" applyFont="1" applyFill="1" applyAlignment="1">
      <alignment horizontal="center" wrapText="1"/>
    </xf>
    <xf numFmtId="0" fontId="0" fillId="35" borderId="0" xfId="1540" applyNumberFormat="1" applyFont="1" applyFill="1"/>
    <xf numFmtId="164" fontId="12" fillId="22" borderId="0" xfId="1540" applyFont="1" applyFill="1" applyAlignment="1">
      <alignment horizontal="center"/>
    </xf>
    <xf numFmtId="0" fontId="1" fillId="0" borderId="0" xfId="4"/>
    <xf numFmtId="164" fontId="11" fillId="22" borderId="8" xfId="1540" applyFont="1" applyFill="1" applyBorder="1" applyAlignment="1">
      <alignment horizontal="center" vertical="center" wrapText="1"/>
    </xf>
    <xf numFmtId="164" fontId="11" fillId="22" borderId="11" xfId="1540" applyFont="1" applyFill="1" applyBorder="1" applyAlignment="1">
      <alignment horizontal="center"/>
    </xf>
    <xf numFmtId="164" fontId="103" fillId="22" borderId="1" xfId="1540" applyFont="1" applyFill="1" applyBorder="1"/>
    <xf numFmtId="164" fontId="108" fillId="22" borderId="0" xfId="1540" applyFont="1" applyFill="1" applyAlignment="1">
      <alignment horizontal="left" vertical="top"/>
    </xf>
    <xf numFmtId="164" fontId="81" fillId="41" borderId="104" xfId="0" applyFont="1" applyFill="1" applyBorder="1" applyAlignment="1">
      <alignment horizontal="center" vertical="center"/>
    </xf>
    <xf numFmtId="164" fontId="1" fillId="22" borderId="0" xfId="1540" applyFont="1" applyFill="1"/>
    <xf numFmtId="164" fontId="0" fillId="0" borderId="0" xfId="0"/>
    <xf numFmtId="0" fontId="37" fillId="35" borderId="0" xfId="3" applyFill="1">
      <alignment vertical="top"/>
      <protection locked="0"/>
    </xf>
    <xf numFmtId="0" fontId="41" fillId="35" borderId="0" xfId="1540" applyNumberFormat="1" applyFont="1" applyFill="1"/>
    <xf numFmtId="0" fontId="34" fillId="35" borderId="0" xfId="1540" applyNumberFormat="1" applyFont="1" applyFill="1"/>
    <xf numFmtId="0" fontId="63" fillId="35" borderId="0" xfId="1540" applyNumberFormat="1" applyFont="1" applyFill="1"/>
    <xf numFmtId="0" fontId="97" fillId="35" borderId="0" xfId="1540" applyNumberFormat="1" applyFont="1" applyFill="1"/>
    <xf numFmtId="0" fontId="64" fillId="35" borderId="0" xfId="1540" applyNumberFormat="1" applyFont="1" applyFill="1"/>
    <xf numFmtId="0" fontId="95" fillId="35" borderId="0" xfId="3" applyFont="1" applyFill="1">
      <alignment vertical="top"/>
      <protection locked="0"/>
    </xf>
    <xf numFmtId="0" fontId="88" fillId="35" borderId="0" xfId="1540" applyNumberFormat="1" applyFont="1" applyFill="1"/>
    <xf numFmtId="165" fontId="94" fillId="35" borderId="2" xfId="1540" applyNumberFormat="1" applyFont="1" applyFill="1" applyBorder="1"/>
    <xf numFmtId="172" fontId="0" fillId="36" borderId="1" xfId="0" applyNumberFormat="1" applyFill="1" applyBorder="1"/>
    <xf numFmtId="172" fontId="34" fillId="36" borderId="1" xfId="1540" applyNumberFormat="1" applyFont="1" applyFill="1" applyBorder="1"/>
    <xf numFmtId="0" fontId="89" fillId="35" borderId="0" xfId="1540" applyNumberFormat="1" applyFont="1" applyFill="1"/>
    <xf numFmtId="172" fontId="88" fillId="40" borderId="1" xfId="1540" applyNumberFormat="1" applyFont="1" applyFill="1" applyBorder="1"/>
    <xf numFmtId="165" fontId="48" fillId="22" borderId="0" xfId="1540" applyNumberFormat="1" applyFont="1" applyFill="1" applyBorder="1"/>
    <xf numFmtId="166" fontId="48" fillId="0" borderId="1" xfId="1540" applyNumberFormat="1" applyFont="1" applyFill="1" applyBorder="1" applyAlignment="1" applyProtection="1">
      <alignment horizontal="center"/>
      <protection locked="0"/>
    </xf>
    <xf numFmtId="166" fontId="48" fillId="42" borderId="0" xfId="1540" applyNumberFormat="1" applyFont="1" applyFill="1" applyBorder="1" applyAlignment="1">
      <alignment horizontal="left" wrapText="1"/>
    </xf>
    <xf numFmtId="164" fontId="1" fillId="35" borderId="0" xfId="1540" applyFont="1" applyFill="1" applyAlignment="1">
      <alignment horizontal="center"/>
    </xf>
    <xf numFmtId="0" fontId="88" fillId="39" borderId="1" xfId="1540" applyNumberFormat="1" applyFont="1" applyFill="1" applyBorder="1"/>
    <xf numFmtId="0" fontId="34" fillId="36" borderId="1" xfId="1540" applyNumberFormat="1" applyFont="1" applyFill="1" applyBorder="1"/>
    <xf numFmtId="164" fontId="101" fillId="36" borderId="1" xfId="0" applyFont="1" applyFill="1" applyBorder="1"/>
    <xf numFmtId="166" fontId="1" fillId="43" borderId="1" xfId="1540" applyNumberFormat="1" applyFont="1" applyFill="1" applyBorder="1"/>
    <xf numFmtId="0" fontId="34" fillId="35" borderId="0" xfId="1540" applyNumberFormat="1" applyFont="1" applyFill="1" applyProtection="1"/>
    <xf numFmtId="172" fontId="34" fillId="35" borderId="0" xfId="1540" applyNumberFormat="1" applyFont="1" applyFill="1" applyProtection="1"/>
    <xf numFmtId="0" fontId="88" fillId="35" borderId="0" xfId="1540" applyNumberFormat="1" applyFont="1" applyFill="1" applyProtection="1"/>
    <xf numFmtId="172" fontId="88" fillId="40" borderId="0" xfId="1540" applyNumberFormat="1" applyFont="1" applyFill="1" applyProtection="1"/>
    <xf numFmtId="0" fontId="89" fillId="35" borderId="0" xfId="1540" applyNumberFormat="1" applyFont="1" applyFill="1" applyProtection="1"/>
    <xf numFmtId="0" fontId="34" fillId="35" borderId="0" xfId="1540" applyNumberFormat="1" applyFont="1" applyFill="1" applyAlignment="1" applyProtection="1">
      <alignment horizontal="left" wrapText="1"/>
    </xf>
    <xf numFmtId="3" fontId="59" fillId="22" borderId="0" xfId="1540" applyNumberFormat="1" applyFont="1" applyFill="1" applyAlignment="1" applyProtection="1">
      <alignment horizontal="right"/>
    </xf>
    <xf numFmtId="0" fontId="88" fillId="39" borderId="1" xfId="1540" applyNumberFormat="1" applyFont="1" applyFill="1" applyBorder="1" applyAlignment="1">
      <alignment horizontal="center" vertical="center" wrapText="1"/>
    </xf>
    <xf numFmtId="0" fontId="88" fillId="39" borderId="1" xfId="1540" applyNumberFormat="1" applyFont="1" applyFill="1" applyBorder="1" applyAlignment="1">
      <alignment horizontal="center"/>
    </xf>
    <xf numFmtId="164" fontId="101" fillId="36" borderId="1" xfId="0" applyFont="1" applyFill="1" applyBorder="1" applyAlignment="1">
      <alignment horizontal="left"/>
    </xf>
    <xf numFmtId="0" fontId="34" fillId="35" borderId="1" xfId="1540" applyNumberFormat="1" applyFont="1" applyFill="1" applyBorder="1" applyAlignment="1">
      <alignment horizontal="left"/>
    </xf>
    <xf numFmtId="0" fontId="34" fillId="35" borderId="1" xfId="1540" applyNumberFormat="1" applyFont="1" applyFill="1" applyBorder="1"/>
    <xf numFmtId="172" fontId="34" fillId="35" borderId="1" xfId="1540" applyNumberFormat="1" applyFont="1" applyFill="1" applyBorder="1"/>
    <xf numFmtId="164" fontId="85" fillId="35" borderId="0" xfId="0" applyFont="1" applyFill="1"/>
    <xf numFmtId="164" fontId="0" fillId="0" borderId="103" xfId="0" applyFill="1" applyBorder="1" applyAlignment="1" applyProtection="1">
      <alignment horizontal="center"/>
      <protection locked="0"/>
    </xf>
    <xf numFmtId="164" fontId="62" fillId="0" borderId="103" xfId="0" applyFont="1" applyFill="1" applyBorder="1" applyAlignment="1" applyProtection="1">
      <alignment horizontal="center"/>
      <protection locked="0"/>
    </xf>
    <xf numFmtId="164" fontId="0" fillId="0" borderId="103" xfId="0" applyFill="1" applyBorder="1" applyProtection="1">
      <protection locked="0"/>
    </xf>
    <xf numFmtId="0" fontId="0" fillId="0" borderId="103" xfId="0" applyNumberFormat="1" applyFill="1" applyBorder="1" applyProtection="1">
      <protection locked="0"/>
    </xf>
    <xf numFmtId="164" fontId="62" fillId="0" borderId="103" xfId="0" applyFont="1" applyFill="1" applyBorder="1" applyProtection="1">
      <protection locked="0"/>
    </xf>
    <xf numFmtId="164" fontId="0" fillId="35" borderId="21" xfId="0" applyFill="1" applyBorder="1"/>
    <xf numFmtId="164" fontId="82" fillId="0" borderId="103" xfId="0" applyFont="1" applyBorder="1" applyProtection="1">
      <protection locked="0"/>
    </xf>
    <xf numFmtId="164" fontId="82" fillId="0" borderId="104" xfId="0" applyFont="1" applyBorder="1" applyProtection="1">
      <protection locked="0"/>
    </xf>
    <xf numFmtId="164" fontId="50" fillId="0" borderId="103" xfId="0" applyFont="1" applyBorder="1" applyProtection="1">
      <protection locked="0"/>
    </xf>
    <xf numFmtId="164" fontId="77" fillId="22" borderId="0" xfId="1540" applyFont="1" applyFill="1" applyAlignment="1"/>
    <xf numFmtId="164" fontId="1" fillId="22" borderId="0" xfId="1540" applyFont="1" applyFill="1" applyAlignment="1"/>
    <xf numFmtId="0" fontId="0" fillId="22" borderId="102" xfId="1540" applyNumberFormat="1" applyFont="1" applyFill="1" applyBorder="1"/>
    <xf numFmtId="0" fontId="48" fillId="22" borderId="102" xfId="1540" applyNumberFormat="1" applyFont="1" applyFill="1" applyBorder="1" applyAlignment="1">
      <alignment horizontal="center"/>
    </xf>
    <xf numFmtId="0" fontId="47" fillId="22" borderId="0" xfId="1540" applyNumberFormat="1" applyFont="1" applyFill="1" applyBorder="1" applyAlignment="1">
      <alignment horizontal="center" vertical="center" wrapText="1"/>
    </xf>
    <xf numFmtId="0" fontId="0" fillId="22" borderId="105" xfId="1540" applyNumberFormat="1" applyFont="1" applyFill="1" applyBorder="1"/>
    <xf numFmtId="0" fontId="0" fillId="22" borderId="1" xfId="1540" applyNumberFormat="1" applyFont="1" applyFill="1" applyBorder="1"/>
    <xf numFmtId="0" fontId="47" fillId="22" borderId="1" xfId="1540" applyNumberFormat="1" applyFont="1" applyFill="1" applyBorder="1" applyAlignment="1">
      <alignment horizontal="center" vertical="center" wrapText="1"/>
    </xf>
    <xf numFmtId="164" fontId="103" fillId="22" borderId="0" xfId="1540" applyFont="1" applyFill="1"/>
    <xf numFmtId="166" fontId="80" fillId="36" borderId="0" xfId="1" applyNumberFormat="1" applyFill="1"/>
    <xf numFmtId="0" fontId="34" fillId="35" borderId="0" xfId="1540" applyNumberFormat="1" applyFont="1" applyFill="1" applyAlignment="1" applyProtection="1">
      <alignment horizontal="right" vertical="top"/>
    </xf>
    <xf numFmtId="164" fontId="112" fillId="22" borderId="0" xfId="1540" applyFont="1" applyFill="1"/>
    <xf numFmtId="0" fontId="34" fillId="35" borderId="0" xfId="1540" applyNumberFormat="1" applyFont="1" applyFill="1" applyAlignment="1">
      <alignment vertical="top"/>
    </xf>
    <xf numFmtId="164" fontId="0" fillId="0" borderId="1" xfId="0" applyBorder="1" applyProtection="1">
      <protection locked="0"/>
    </xf>
    <xf numFmtId="172" fontId="82" fillId="0" borderId="1" xfId="0" applyNumberFormat="1" applyFont="1" applyFill="1" applyBorder="1" applyProtection="1">
      <protection locked="0"/>
    </xf>
    <xf numFmtId="0" fontId="34" fillId="0" borderId="1" xfId="1540" applyNumberFormat="1" applyFont="1" applyBorder="1" applyProtection="1">
      <protection locked="0"/>
    </xf>
    <xf numFmtId="172" fontId="87" fillId="0" borderId="1" xfId="1540" applyNumberFormat="1" applyFont="1" applyFill="1" applyBorder="1" applyProtection="1">
      <protection locked="0"/>
    </xf>
    <xf numFmtId="0" fontId="41" fillId="31" borderId="1" xfId="1540" applyNumberFormat="1" applyFont="1" applyFill="1" applyBorder="1" applyAlignment="1" applyProtection="1">
      <alignment horizontal="center" vertical="center" wrapText="1"/>
    </xf>
    <xf numFmtId="0" fontId="90" fillId="31" borderId="1" xfId="1540" applyNumberFormat="1" applyFont="1" applyFill="1" applyBorder="1" applyAlignment="1" applyProtection="1">
      <alignment horizontal="center" vertical="center" wrapText="1"/>
    </xf>
    <xf numFmtId="0" fontId="41" fillId="35" borderId="1" xfId="1540" applyNumberFormat="1" applyFont="1" applyFill="1" applyBorder="1" applyAlignment="1" applyProtection="1">
      <alignment horizontal="center"/>
    </xf>
    <xf numFmtId="164" fontId="0" fillId="35" borderId="1" xfId="0" applyFill="1" applyBorder="1" applyProtection="1"/>
    <xf numFmtId="0" fontId="90" fillId="35" borderId="1" xfId="1540" applyNumberFormat="1" applyFont="1" applyFill="1" applyBorder="1" applyAlignment="1" applyProtection="1">
      <alignment horizontal="center"/>
    </xf>
    <xf numFmtId="164" fontId="50" fillId="35" borderId="1" xfId="0" applyFont="1" applyFill="1" applyBorder="1" applyProtection="1"/>
    <xf numFmtId="164" fontId="56" fillId="35" borderId="1" xfId="0" applyFont="1" applyFill="1" applyBorder="1" applyAlignment="1" applyProtection="1">
      <alignment horizontal="center"/>
    </xf>
    <xf numFmtId="164" fontId="82" fillId="0" borderId="1" xfId="0" applyFont="1" applyFill="1" applyBorder="1" applyProtection="1">
      <protection locked="0"/>
    </xf>
    <xf numFmtId="0" fontId="37" fillId="35" borderId="0" xfId="3" applyFill="1" applyProtection="1">
      <alignment vertical="top"/>
    </xf>
    <xf numFmtId="0" fontId="41" fillId="35" borderId="0" xfId="1540" applyNumberFormat="1" applyFont="1" applyFill="1" applyProtection="1"/>
    <xf numFmtId="0" fontId="95" fillId="35" borderId="0" xfId="3" applyFont="1" applyFill="1" applyProtection="1">
      <alignment vertical="top"/>
    </xf>
    <xf numFmtId="49" fontId="96" fillId="35" borderId="0" xfId="1540" applyNumberFormat="1" applyFont="1" applyFill="1" applyAlignment="1" applyProtection="1">
      <alignment horizontal="right"/>
    </xf>
    <xf numFmtId="0" fontId="100" fillId="35" borderId="0" xfId="1540" applyNumberFormat="1" applyFont="1" applyFill="1" applyProtection="1"/>
    <xf numFmtId="0" fontId="94" fillId="35" borderId="0" xfId="1540" applyNumberFormat="1" applyFont="1" applyFill="1" applyProtection="1"/>
    <xf numFmtId="0" fontId="63" fillId="35" borderId="0" xfId="1540" applyNumberFormat="1" applyFont="1" applyFill="1" applyProtection="1"/>
    <xf numFmtId="165" fontId="94" fillId="35" borderId="2" xfId="1540" applyNumberFormat="1" applyFont="1" applyFill="1" applyBorder="1" applyProtection="1"/>
    <xf numFmtId="0" fontId="64" fillId="35" borderId="0" xfId="1540" applyNumberFormat="1" applyFont="1" applyFill="1" applyProtection="1"/>
    <xf numFmtId="164" fontId="113" fillId="35" borderId="1" xfId="0" applyFont="1" applyFill="1" applyBorder="1" applyAlignment="1" applyProtection="1">
      <alignment horizontal="center"/>
    </xf>
    <xf numFmtId="164" fontId="0" fillId="36" borderId="103" xfId="0" applyFont="1" applyFill="1" applyBorder="1"/>
    <xf numFmtId="164" fontId="0" fillId="36" borderId="104" xfId="0" applyFont="1" applyFill="1" applyBorder="1"/>
    <xf numFmtId="0" fontId="96" fillId="22" borderId="1" xfId="1540" applyNumberFormat="1" applyFont="1" applyFill="1" applyBorder="1" applyAlignment="1">
      <alignment horizontal="center" wrapText="1"/>
    </xf>
    <xf numFmtId="164" fontId="117" fillId="22" borderId="1" xfId="3" applyNumberFormat="1" applyFont="1" applyFill="1" applyBorder="1" applyAlignment="1" applyProtection="1">
      <alignment horizontal="left" indent="1"/>
    </xf>
    <xf numFmtId="166" fontId="1" fillId="36" borderId="1" xfId="1" applyNumberFormat="1" applyFont="1" applyFill="1" applyBorder="1" applyAlignment="1" applyProtection="1">
      <alignment horizontal="left" indent="1"/>
    </xf>
    <xf numFmtId="166" fontId="1" fillId="0" borderId="1" xfId="1540" applyNumberFormat="1" applyFont="1" applyFill="1" applyBorder="1" applyProtection="1">
      <protection locked="0"/>
    </xf>
    <xf numFmtId="164" fontId="112" fillId="22" borderId="0" xfId="1540" applyFont="1" applyFill="1" applyAlignment="1">
      <alignment vertical="top"/>
    </xf>
    <xf numFmtId="164" fontId="112" fillId="22" borderId="0" xfId="1540" applyFont="1" applyFill="1" applyAlignment="1">
      <alignment horizontal="left" vertical="top"/>
    </xf>
    <xf numFmtId="0" fontId="34" fillId="35" borderId="0" xfId="1540" applyNumberFormat="1" applyFont="1" applyFill="1" applyAlignment="1">
      <alignment horizontal="left" vertical="top"/>
    </xf>
    <xf numFmtId="10" fontId="1" fillId="0" borderId="1" xfId="2" applyNumberFormat="1" applyFont="1" applyBorder="1" applyProtection="1">
      <protection locked="0"/>
    </xf>
    <xf numFmtId="10" fontId="1" fillId="0" borderId="1" xfId="2" applyNumberFormat="1" applyFont="1" applyFill="1" applyBorder="1" applyProtection="1">
      <protection locked="0"/>
    </xf>
    <xf numFmtId="0" fontId="1" fillId="0" borderId="103" xfId="1540" applyNumberFormat="1" applyFont="1" applyBorder="1" applyProtection="1">
      <protection locked="0"/>
    </xf>
    <xf numFmtId="0" fontId="1" fillId="0" borderId="103" xfId="1540" applyNumberFormat="1" applyFont="1" applyBorder="1" applyAlignment="1" applyProtection="1">
      <alignment horizontal="center"/>
      <protection locked="0"/>
    </xf>
    <xf numFmtId="0" fontId="1" fillId="0" borderId="104" xfId="1540" applyNumberFormat="1" applyFont="1" applyBorder="1" applyProtection="1">
      <protection locked="0"/>
    </xf>
    <xf numFmtId="0" fontId="1" fillId="0" borderId="104" xfId="1540" applyNumberFormat="1" applyFont="1" applyBorder="1" applyAlignment="1" applyProtection="1">
      <alignment horizontal="center"/>
      <protection locked="0"/>
    </xf>
    <xf numFmtId="0" fontId="0" fillId="0" borderId="103" xfId="1540" applyNumberFormat="1" applyFont="1" applyBorder="1" applyProtection="1">
      <protection locked="0"/>
    </xf>
    <xf numFmtId="0" fontId="0" fillId="0" borderId="104" xfId="1540" applyNumberFormat="1" applyFont="1" applyBorder="1" applyProtection="1">
      <protection locked="0"/>
    </xf>
    <xf numFmtId="0" fontId="0" fillId="0" borderId="103" xfId="1540" applyNumberFormat="1" applyFont="1" applyFill="1" applyBorder="1" applyProtection="1">
      <protection locked="0"/>
    </xf>
    <xf numFmtId="0" fontId="0" fillId="0" borderId="104" xfId="1540" applyNumberFormat="1" applyFont="1" applyFill="1" applyBorder="1" applyProtection="1">
      <protection locked="0"/>
    </xf>
    <xf numFmtId="166" fontId="9" fillId="0" borderId="11" xfId="1540" applyNumberFormat="1" applyFont="1" applyFill="1" applyBorder="1" applyProtection="1">
      <protection locked="0"/>
    </xf>
    <xf numFmtId="166" fontId="9" fillId="0" borderId="27" xfId="1540" applyNumberFormat="1" applyFont="1" applyFill="1" applyBorder="1" applyProtection="1">
      <protection locked="0"/>
    </xf>
    <xf numFmtId="166" fontId="9" fillId="0" borderId="2" xfId="1540" applyNumberFormat="1" applyFont="1" applyFill="1" applyBorder="1" applyProtection="1">
      <protection locked="0"/>
    </xf>
    <xf numFmtId="166" fontId="9" fillId="0" borderId="34" xfId="1540" applyNumberFormat="1" applyFont="1" applyFill="1" applyBorder="1" applyProtection="1">
      <protection locked="0"/>
    </xf>
    <xf numFmtId="170" fontId="14" fillId="0" borderId="68" xfId="1" applyNumberFormat="1" applyFont="1" applyFill="1" applyBorder="1" applyProtection="1">
      <protection locked="0"/>
    </xf>
    <xf numFmtId="170" fontId="14" fillId="35" borderId="68" xfId="1" applyNumberFormat="1" applyFont="1" applyFill="1" applyBorder="1" applyProtection="1">
      <protection locked="0"/>
    </xf>
    <xf numFmtId="166" fontId="1" fillId="0" borderId="1" xfId="1540" applyNumberFormat="1" applyFont="1" applyFill="1" applyBorder="1"/>
    <xf numFmtId="170" fontId="14" fillId="0" borderId="106" xfId="1" applyNumberFormat="1" applyFont="1" applyFill="1" applyBorder="1" applyProtection="1">
      <protection locked="0"/>
    </xf>
    <xf numFmtId="170" fontId="14" fillId="22" borderId="1" xfId="1" applyNumberFormat="1" applyFont="1" applyFill="1" applyBorder="1" applyProtection="1">
      <protection locked="0"/>
    </xf>
    <xf numFmtId="164" fontId="27" fillId="22" borderId="58" xfId="1540" applyFont="1" applyFill="1" applyBorder="1" applyAlignment="1">
      <alignment horizontal="center"/>
    </xf>
    <xf numFmtId="0" fontId="0" fillId="0" borderId="56" xfId="0" applyNumberFormat="1" applyBorder="1"/>
    <xf numFmtId="0" fontId="0" fillId="0" borderId="53" xfId="0" applyNumberFormat="1" applyBorder="1"/>
    <xf numFmtId="164" fontId="22" fillId="22" borderId="54" xfId="1540" applyFont="1" applyFill="1" applyBorder="1" applyAlignment="1">
      <alignment horizontal="center" vertical="top"/>
    </xf>
    <xf numFmtId="0" fontId="0" fillId="0" borderId="50" xfId="0" applyNumberFormat="1" applyBorder="1"/>
    <xf numFmtId="0" fontId="0" fillId="0" borderId="57" xfId="0" applyNumberFormat="1" applyBorder="1"/>
    <xf numFmtId="0" fontId="0" fillId="0" borderId="79" xfId="0" applyNumberFormat="1" applyBorder="1" applyProtection="1">
      <protection locked="0"/>
    </xf>
    <xf numFmtId="0" fontId="0" fillId="0" borderId="99" xfId="0" applyNumberFormat="1" applyBorder="1" applyProtection="1">
      <protection locked="0"/>
    </xf>
    <xf numFmtId="164" fontId="24" fillId="0" borderId="58" xfId="1540" applyFont="1" applyBorder="1" applyAlignment="1" applyProtection="1">
      <alignment horizontal="center" wrapText="1"/>
      <protection locked="0"/>
    </xf>
    <xf numFmtId="0" fontId="0" fillId="0" borderId="56" xfId="0" applyNumberFormat="1" applyBorder="1" applyProtection="1">
      <protection locked="0"/>
    </xf>
    <xf numFmtId="0" fontId="0" fillId="0" borderId="53" xfId="0" applyNumberFormat="1" applyBorder="1" applyProtection="1">
      <protection locked="0"/>
    </xf>
    <xf numFmtId="164" fontId="23" fillId="7" borderId="54" xfId="1540" applyFont="1" applyFill="1" applyBorder="1" applyAlignment="1">
      <alignment horizontal="center"/>
    </xf>
    <xf numFmtId="164" fontId="26" fillId="22" borderId="54" xfId="1540" applyFont="1" applyFill="1" applyBorder="1" applyAlignment="1">
      <alignment horizontal="center"/>
    </xf>
    <xf numFmtId="164" fontId="26" fillId="0" borderId="59" xfId="1540" applyFont="1" applyBorder="1" applyAlignment="1" applyProtection="1">
      <alignment horizontal="center"/>
      <protection locked="0"/>
    </xf>
    <xf numFmtId="1" fontId="28" fillId="22" borderId="48" xfId="1540" applyNumberFormat="1" applyFont="1" applyFill="1" applyBorder="1" applyAlignment="1">
      <alignment horizontal="center"/>
    </xf>
    <xf numFmtId="0" fontId="0" fillId="0" borderId="0" xfId="0" applyNumberFormat="1"/>
    <xf numFmtId="0" fontId="0" fillId="0" borderId="51" xfId="0" applyNumberFormat="1" applyBorder="1"/>
    <xf numFmtId="177" fontId="29" fillId="0" borderId="59" xfId="1540" applyNumberFormat="1" applyFont="1" applyBorder="1" applyAlignment="1" applyProtection="1">
      <alignment horizontal="center"/>
      <protection locked="0"/>
    </xf>
    <xf numFmtId="164" fontId="24" fillId="0" borderId="60" xfId="1540" applyFont="1" applyBorder="1" applyAlignment="1" applyProtection="1">
      <alignment horizontal="center"/>
      <protection locked="0"/>
    </xf>
    <xf numFmtId="0" fontId="0" fillId="0" borderId="82" xfId="0" applyNumberFormat="1" applyBorder="1" applyProtection="1">
      <protection locked="0"/>
    </xf>
    <xf numFmtId="177" fontId="29" fillId="24" borderId="59" xfId="1540" applyNumberFormat="1" applyFont="1" applyFill="1" applyBorder="1" applyAlignment="1" applyProtection="1">
      <alignment horizontal="center"/>
      <protection locked="0"/>
    </xf>
    <xf numFmtId="1" fontId="26" fillId="22" borderId="48" xfId="1540" applyNumberFormat="1" applyFont="1" applyFill="1" applyBorder="1" applyAlignment="1">
      <alignment horizontal="center"/>
    </xf>
    <xf numFmtId="0" fontId="0" fillId="0" borderId="52" xfId="0" applyNumberFormat="1" applyBorder="1"/>
    <xf numFmtId="164" fontId="24" fillId="0" borderId="59" xfId="1540" applyFont="1" applyBorder="1" applyAlignment="1" applyProtection="1">
      <alignment horizontal="center"/>
      <protection locked="0"/>
    </xf>
    <xf numFmtId="164" fontId="23" fillId="7" borderId="48" xfId="1540" applyFont="1" applyFill="1" applyBorder="1" applyAlignment="1">
      <alignment horizontal="center"/>
    </xf>
    <xf numFmtId="0" fontId="36" fillId="26" borderId="63" xfId="1540" applyNumberFormat="1" applyFont="1" applyFill="1" applyBorder="1" applyAlignment="1">
      <alignment horizontal="center"/>
    </xf>
    <xf numFmtId="0" fontId="0" fillId="0" borderId="63" xfId="0" applyNumberFormat="1" applyBorder="1"/>
    <xf numFmtId="164" fontId="28" fillId="0" borderId="0" xfId="1540" applyFont="1" applyAlignment="1">
      <alignment horizontal="center"/>
    </xf>
    <xf numFmtId="164" fontId="0" fillId="0" borderId="0" xfId="0"/>
    <xf numFmtId="164" fontId="10" fillId="22" borderId="0" xfId="1540" applyFont="1" applyFill="1" applyAlignment="1">
      <alignment horizontal="center"/>
    </xf>
    <xf numFmtId="164" fontId="9" fillId="0" borderId="0" xfId="1540" applyFont="1"/>
    <xf numFmtId="0" fontId="95" fillId="35" borderId="0" xfId="3" applyFont="1" applyFill="1" applyAlignment="1">
      <alignment horizontal="center" vertical="top"/>
      <protection locked="0"/>
    </xf>
    <xf numFmtId="164" fontId="12" fillId="22" borderId="0" xfId="1540" applyFont="1" applyFill="1" applyAlignment="1">
      <alignment horizontal="center"/>
    </xf>
    <xf numFmtId="0" fontId="1" fillId="0" borderId="0" xfId="4"/>
    <xf numFmtId="164" fontId="1" fillId="22" borderId="1" xfId="1540" applyFont="1" applyFill="1" applyBorder="1" applyAlignment="1">
      <alignment horizontal="center"/>
    </xf>
    <xf numFmtId="0" fontId="0" fillId="0" borderId="71" xfId="0" applyNumberFormat="1" applyBorder="1"/>
    <xf numFmtId="164" fontId="50" fillId="22" borderId="0" xfId="1540" applyFont="1" applyFill="1" applyAlignment="1">
      <alignment horizontal="center"/>
    </xf>
    <xf numFmtId="164" fontId="25" fillId="22" borderId="0" xfId="1540" applyFont="1" applyFill="1" applyAlignment="1">
      <alignment horizontal="center"/>
    </xf>
    <xf numFmtId="164" fontId="48" fillId="22" borderId="1" xfId="1540" applyFont="1" applyFill="1" applyBorder="1" applyAlignment="1">
      <alignment horizontal="left"/>
    </xf>
    <xf numFmtId="0" fontId="0" fillId="0" borderId="89" xfId="0" applyNumberFormat="1" applyBorder="1"/>
    <xf numFmtId="164" fontId="56" fillId="22" borderId="0" xfId="1540" applyFont="1" applyFill="1" applyAlignment="1">
      <alignment horizontal="center"/>
    </xf>
    <xf numFmtId="164" fontId="1" fillId="0" borderId="0" xfId="1540" applyFont="1" applyAlignment="1">
      <alignment horizontal="center" vertical="center"/>
    </xf>
    <xf numFmtId="164" fontId="1" fillId="0" borderId="0" xfId="1540" applyFont="1"/>
    <xf numFmtId="164" fontId="48" fillId="22" borderId="0" xfId="1540" applyFont="1" applyFill="1" applyAlignment="1">
      <alignment horizontal="center"/>
    </xf>
    <xf numFmtId="164" fontId="51" fillId="22" borderId="0" xfId="1540" applyFont="1" applyFill="1" applyAlignment="1">
      <alignment horizontal="left" vertical="top" wrapText="1"/>
    </xf>
    <xf numFmtId="164" fontId="1" fillId="22" borderId="0" xfId="1540" applyFont="1" applyFill="1"/>
    <xf numFmtId="164" fontId="1" fillId="22" borderId="0" xfId="1540" applyFont="1" applyFill="1" applyAlignment="1">
      <alignment wrapText="1"/>
    </xf>
    <xf numFmtId="164" fontId="47" fillId="22" borderId="0" xfId="1540" applyFont="1" applyFill="1" applyAlignment="1">
      <alignment horizontal="center"/>
    </xf>
    <xf numFmtId="0" fontId="34" fillId="35" borderId="0" xfId="1540" applyNumberFormat="1" applyFont="1" applyFill="1" applyAlignment="1" applyProtection="1">
      <alignment horizontal="left" vertical="top" wrapText="1"/>
    </xf>
    <xf numFmtId="0" fontId="99" fillId="35" borderId="0" xfId="1540" applyNumberFormat="1" applyFont="1" applyFill="1" applyAlignment="1">
      <alignment horizontal="center"/>
    </xf>
    <xf numFmtId="0" fontId="98" fillId="35" borderId="0" xfId="1540" applyNumberFormat="1" applyFont="1" applyFill="1" applyAlignment="1">
      <alignment horizontal="center"/>
    </xf>
    <xf numFmtId="0" fontId="94" fillId="35" borderId="0" xfId="1540" applyNumberFormat="1" applyFont="1" applyFill="1" applyAlignment="1">
      <alignment horizontal="center"/>
    </xf>
    <xf numFmtId="0" fontId="34" fillId="35" borderId="0" xfId="1540" applyNumberFormat="1" applyFont="1" applyFill="1" applyAlignment="1">
      <alignment horizontal="left" vertical="top"/>
    </xf>
    <xf numFmtId="0" fontId="98" fillId="35" borderId="0" xfId="1540" applyNumberFormat="1" applyFont="1" applyFill="1" applyAlignment="1" applyProtection="1">
      <alignment horizontal="center"/>
    </xf>
    <xf numFmtId="0" fontId="94" fillId="35" borderId="0" xfId="1540" applyNumberFormat="1" applyFont="1" applyFill="1" applyAlignment="1" applyProtection="1">
      <alignment horizontal="center"/>
    </xf>
    <xf numFmtId="0" fontId="99" fillId="35" borderId="0" xfId="1540" applyNumberFormat="1" applyFont="1" applyFill="1" applyAlignment="1" applyProtection="1">
      <alignment horizontal="center"/>
    </xf>
    <xf numFmtId="0" fontId="97" fillId="35" borderId="0" xfId="1540" applyNumberFormat="1" applyFont="1" applyFill="1" applyAlignment="1" applyProtection="1">
      <alignment horizontal="center"/>
    </xf>
    <xf numFmtId="0" fontId="34" fillId="35" borderId="0" xfId="1540" applyNumberFormat="1" applyFont="1" applyFill="1" applyAlignment="1">
      <alignment horizontal="left" vertical="top" wrapText="1"/>
    </xf>
    <xf numFmtId="164" fontId="112" fillId="22" borderId="0" xfId="1540" applyFont="1" applyFill="1"/>
    <xf numFmtId="166" fontId="1" fillId="22" borderId="1" xfId="1540" applyNumberFormat="1" applyFont="1" applyFill="1" applyBorder="1" applyAlignment="1">
      <alignment horizontal="center"/>
    </xf>
    <xf numFmtId="164" fontId="48" fillId="22" borderId="1" xfId="1540" applyFont="1" applyFill="1" applyBorder="1" applyAlignment="1">
      <alignment horizontal="center"/>
    </xf>
    <xf numFmtId="164" fontId="112" fillId="22" borderId="0" xfId="1540" applyFont="1" applyFill="1" applyAlignment="1">
      <alignment wrapText="1"/>
    </xf>
    <xf numFmtId="166" fontId="48" fillId="22" borderId="1" xfId="1540" applyNumberFormat="1" applyFont="1" applyFill="1" applyBorder="1" applyAlignment="1">
      <alignment horizontal="center"/>
    </xf>
    <xf numFmtId="164" fontId="48" fillId="22" borderId="1" xfId="1540" applyFont="1" applyFill="1" applyBorder="1" applyAlignment="1">
      <alignment horizontal="center" vertical="center" wrapText="1"/>
    </xf>
    <xf numFmtId="0" fontId="0" fillId="0" borderId="21" xfId="0" applyNumberFormat="1" applyBorder="1"/>
    <xf numFmtId="0" fontId="0" fillId="0" borderId="36" xfId="0" applyNumberFormat="1" applyBorder="1"/>
    <xf numFmtId="164" fontId="48" fillId="22" borderId="1" xfId="1540" applyFont="1" applyFill="1" applyBorder="1" applyAlignment="1">
      <alignment horizontal="center" wrapText="1"/>
    </xf>
    <xf numFmtId="164" fontId="48" fillId="22" borderId="73" xfId="1540" applyFont="1" applyFill="1" applyBorder="1" applyAlignment="1">
      <alignment horizontal="center"/>
    </xf>
    <xf numFmtId="0" fontId="0" fillId="0" borderId="100" xfId="0" applyNumberFormat="1" applyBorder="1"/>
    <xf numFmtId="164" fontId="59" fillId="0" borderId="0" xfId="1540" applyFont="1"/>
    <xf numFmtId="164" fontId="1" fillId="22" borderId="0" xfId="1540" applyFont="1" applyFill="1" applyAlignment="1">
      <alignment horizontal="left" wrapText="1"/>
    </xf>
    <xf numFmtId="164" fontId="68" fillId="0" borderId="0" xfId="1540" applyFont="1"/>
    <xf numFmtId="164" fontId="48" fillId="0" borderId="0" xfId="1540" applyFont="1"/>
    <xf numFmtId="164" fontId="48" fillId="0" borderId="0" xfId="1540" applyFont="1" applyAlignment="1">
      <alignment horizontal="center"/>
    </xf>
    <xf numFmtId="164" fontId="47" fillId="22" borderId="1" xfId="1540" applyFont="1" applyFill="1" applyBorder="1" applyAlignment="1">
      <alignment horizontal="center"/>
    </xf>
    <xf numFmtId="3" fontId="48" fillId="22" borderId="1" xfId="1540" applyNumberFormat="1" applyFont="1" applyFill="1" applyBorder="1" applyAlignment="1">
      <alignment horizontal="left"/>
    </xf>
    <xf numFmtId="164" fontId="1" fillId="22" borderId="1" xfId="1540" applyFont="1" applyFill="1" applyBorder="1" applyAlignment="1">
      <alignment horizontal="left"/>
    </xf>
    <xf numFmtId="174" fontId="48" fillId="24" borderId="61" xfId="1540" applyNumberFormat="1" applyFont="1" applyFill="1" applyBorder="1" applyAlignment="1">
      <alignment horizontal="center" vertical="center" wrapText="1"/>
    </xf>
    <xf numFmtId="0" fontId="0" fillId="0" borderId="79" xfId="0" applyNumberFormat="1" applyBorder="1"/>
    <xf numFmtId="0" fontId="0" fillId="0" borderId="82" xfId="0" applyNumberFormat="1" applyBorder="1"/>
    <xf numFmtId="164" fontId="48" fillId="32" borderId="81" xfId="1540" applyFont="1" applyFill="1" applyBorder="1" applyAlignment="1">
      <alignment horizontal="center" vertical="distributed" wrapText="1"/>
    </xf>
    <xf numFmtId="174" fontId="48" fillId="32" borderId="61" xfId="1540" applyNumberFormat="1" applyFont="1" applyFill="1" applyBorder="1" applyAlignment="1">
      <alignment horizontal="center" vertical="center" wrapText="1"/>
    </xf>
    <xf numFmtId="164" fontId="48" fillId="24" borderId="79" xfId="1540" applyFont="1" applyFill="1" applyBorder="1" applyAlignment="1">
      <alignment horizontal="center" vertical="distributed" wrapText="1"/>
    </xf>
    <xf numFmtId="164" fontId="1" fillId="0" borderId="0" xfId="1540" applyFont="1" applyAlignment="1">
      <alignment horizontal="center"/>
    </xf>
    <xf numFmtId="164" fontId="1" fillId="22" borderId="1" xfId="1540" applyFont="1" applyFill="1" applyBorder="1" applyAlignment="1">
      <alignment horizontal="left" wrapText="1"/>
    </xf>
    <xf numFmtId="164" fontId="48" fillId="22" borderId="1" xfId="1540" applyFont="1" applyFill="1" applyBorder="1" applyAlignment="1">
      <alignment horizontal="left" wrapText="1"/>
    </xf>
    <xf numFmtId="0" fontId="111" fillId="22" borderId="0" xfId="1540" applyNumberFormat="1" applyFont="1" applyFill="1" applyAlignment="1">
      <alignment horizontal="left" vertical="top" wrapText="1"/>
    </xf>
    <xf numFmtId="0" fontId="0" fillId="22" borderId="0" xfId="1540" applyNumberFormat="1" applyFont="1" applyFill="1" applyAlignment="1">
      <alignment horizontal="left" vertical="top" wrapText="1"/>
    </xf>
    <xf numFmtId="0" fontId="56" fillId="22" borderId="0" xfId="1540" applyNumberFormat="1" applyFont="1" applyFill="1" applyAlignment="1">
      <alignment horizontal="center"/>
    </xf>
    <xf numFmtId="0" fontId="48" fillId="22" borderId="0" xfId="1540" applyNumberFormat="1" applyFont="1" applyFill="1" applyAlignment="1">
      <alignment horizontal="center"/>
    </xf>
    <xf numFmtId="164" fontId="48" fillId="22" borderId="0" xfId="1540" applyFont="1" applyFill="1" applyAlignment="1">
      <alignment horizontal="center" vertical="center"/>
    </xf>
    <xf numFmtId="0" fontId="55" fillId="22" borderId="0" xfId="1540" applyNumberFormat="1" applyFont="1" applyFill="1" applyAlignment="1">
      <alignment horizontal="left"/>
    </xf>
    <xf numFmtId="0" fontId="1" fillId="0" borderId="0" xfId="1540" applyNumberFormat="1" applyFont="1"/>
    <xf numFmtId="0" fontId="48" fillId="0" borderId="0" xfId="1540" applyNumberFormat="1" applyFont="1"/>
    <xf numFmtId="0" fontId="1" fillId="22" borderId="0" xfId="1540" applyNumberFormat="1" applyFont="1" applyFill="1" applyAlignment="1">
      <alignment horizontal="left"/>
    </xf>
    <xf numFmtId="0" fontId="96" fillId="22" borderId="0" xfId="1540" applyNumberFormat="1" applyFont="1" applyFill="1" applyAlignment="1">
      <alignment horizontal="center"/>
    </xf>
    <xf numFmtId="0" fontId="1" fillId="22" borderId="0" xfId="1540" applyNumberFormat="1" applyFont="1" applyFill="1" applyAlignment="1">
      <alignment horizontal="left" wrapText="1"/>
    </xf>
    <xf numFmtId="0" fontId="51" fillId="0" borderId="0" xfId="1540" applyNumberFormat="1" applyFont="1"/>
    <xf numFmtId="0" fontId="47" fillId="0" borderId="0" xfId="1540" applyNumberFormat="1" applyFont="1"/>
    <xf numFmtId="0" fontId="48" fillId="22" borderId="1" xfId="1540" applyNumberFormat="1" applyFont="1" applyFill="1" applyBorder="1" applyAlignment="1">
      <alignment horizontal="left"/>
    </xf>
    <xf numFmtId="0" fontId="77" fillId="22" borderId="0" xfId="1540" applyNumberFormat="1" applyFont="1" applyFill="1" applyAlignment="1">
      <alignment horizontal="left" vertical="top" wrapText="1"/>
    </xf>
    <xf numFmtId="164" fontId="48" fillId="22" borderId="1" xfId="1540" applyFont="1" applyFill="1" applyBorder="1" applyAlignment="1">
      <alignment horizontal="center" vertical="center"/>
    </xf>
    <xf numFmtId="164" fontId="1" fillId="0" borderId="1" xfId="1540" applyFont="1" applyBorder="1" applyAlignment="1" applyProtection="1">
      <alignment horizontal="left" vertical="center" wrapText="1"/>
      <protection locked="0"/>
    </xf>
    <xf numFmtId="0" fontId="0" fillId="0" borderId="89" xfId="0" applyNumberFormat="1" applyBorder="1" applyProtection="1">
      <protection locked="0"/>
    </xf>
    <xf numFmtId="0" fontId="0" fillId="0" borderId="71" xfId="0" applyNumberFormat="1" applyBorder="1" applyProtection="1">
      <protection locked="0"/>
    </xf>
    <xf numFmtId="164" fontId="48" fillId="22" borderId="71" xfId="1540" applyFont="1" applyFill="1" applyBorder="1" applyAlignment="1">
      <alignment horizontal="center" vertical="center"/>
    </xf>
    <xf numFmtId="164" fontId="77" fillId="22" borderId="0" xfId="1540" applyFont="1" applyFill="1" applyAlignment="1">
      <alignment horizontal="left" wrapText="1"/>
    </xf>
    <xf numFmtId="164" fontId="1" fillId="0" borderId="0" xfId="1540" applyFont="1" applyAlignment="1"/>
    <xf numFmtId="164" fontId="48" fillId="22" borderId="1" xfId="1540" applyFont="1" applyFill="1" applyBorder="1" applyAlignment="1">
      <alignment horizontal="left" vertical="center"/>
    </xf>
    <xf numFmtId="164" fontId="1" fillId="22" borderId="1" xfId="1540" applyFont="1" applyFill="1" applyBorder="1" applyAlignment="1">
      <alignment horizontal="left" vertical="center" wrapText="1"/>
    </xf>
    <xf numFmtId="164" fontId="1" fillId="0" borderId="0" xfId="1540" applyFont="1" applyProtection="1">
      <protection locked="0"/>
    </xf>
    <xf numFmtId="0" fontId="80" fillId="0" borderId="79" xfId="0" applyNumberFormat="1" applyFont="1" applyBorder="1" applyProtection="1">
      <protection locked="0"/>
    </xf>
    <xf numFmtId="0" fontId="80" fillId="0" borderId="99" xfId="0" applyNumberFormat="1" applyFont="1" applyBorder="1" applyProtection="1">
      <protection locked="0"/>
    </xf>
    <xf numFmtId="164" fontId="9" fillId="44" borderId="0" xfId="1540" applyFont="1" applyFill="1"/>
    <xf numFmtId="0" fontId="37" fillId="0" borderId="1" xfId="3" applyBorder="1" applyAlignment="1">
      <alignment horizontal="center" vertical="top"/>
      <protection locked="0"/>
    </xf>
    <xf numFmtId="164" fontId="118" fillId="22" borderId="48" xfId="1540" applyFont="1" applyFill="1" applyBorder="1" applyAlignment="1">
      <alignment horizontal="center" vertical="center" wrapText="1"/>
    </xf>
    <xf numFmtId="0" fontId="119" fillId="0" borderId="0" xfId="0" applyNumberFormat="1" applyFont="1"/>
    <xf numFmtId="0" fontId="119" fillId="0" borderId="51" xfId="0" applyNumberFormat="1" applyFont="1" applyBorder="1"/>
  </cellXfs>
  <cellStyles count="19362">
    <cellStyle name="%" xfId="4"/>
    <cellStyle name="20% - Accent1 2" xfId="5"/>
    <cellStyle name="20% - Accent1 2 2" xfId="6"/>
    <cellStyle name="20% - Accent2 2" xfId="7"/>
    <cellStyle name="20% - Accent3 2" xfId="8"/>
    <cellStyle name="20% - Accent4 2" xfId="9"/>
    <cellStyle name="20% - Accent5 2" xfId="10"/>
    <cellStyle name="20% - Accent6 2" xfId="11"/>
    <cellStyle name="40% - Accent1 2" xfId="12"/>
    <cellStyle name="40% - Accent2 2" xfId="13"/>
    <cellStyle name="40% - Accent3 2" xfId="14"/>
    <cellStyle name="40% - Accent4 2" xfId="15"/>
    <cellStyle name="40% - Accent5 2" xfId="16"/>
    <cellStyle name="40% - Accent6 2" xfId="17"/>
    <cellStyle name="60% - Accent1 2" xfId="18"/>
    <cellStyle name="60% - Accent2 2" xfId="19"/>
    <cellStyle name="60% - Accent3 2" xfId="20"/>
    <cellStyle name="60% - Accent4 2" xfId="21"/>
    <cellStyle name="60% - Accent5 2" xfId="22"/>
    <cellStyle name="60% - Accent6 2" xfId="23"/>
    <cellStyle name="Accent1 2" xfId="24"/>
    <cellStyle name="Accent1 3" xfId="25"/>
    <cellStyle name="Accent1 4" xfId="26"/>
    <cellStyle name="Accent2 2" xfId="27"/>
    <cellStyle name="Accent2 3" xfId="28"/>
    <cellStyle name="Accent2 4" xfId="29"/>
    <cellStyle name="Accent3 2" xfId="30"/>
    <cellStyle name="Accent3 3" xfId="31"/>
    <cellStyle name="Accent3 4" xfId="32"/>
    <cellStyle name="Accent4 2" xfId="33"/>
    <cellStyle name="Accent4 3" xfId="34"/>
    <cellStyle name="Accent4 4" xfId="35"/>
    <cellStyle name="Accent5 2" xfId="36"/>
    <cellStyle name="Accent5 3" xfId="37"/>
    <cellStyle name="Accent5 4" xfId="38"/>
    <cellStyle name="Accent6 2" xfId="39"/>
    <cellStyle name="Accent6 3" xfId="40"/>
    <cellStyle name="Accent6 4" xfId="41"/>
    <cellStyle name="AttribBox" xfId="42"/>
    <cellStyle name="AttribBox 2" xfId="43"/>
    <cellStyle name="Attribute" xfId="44"/>
    <cellStyle name="Attribute 10" xfId="45"/>
    <cellStyle name="Attribute 2" xfId="46"/>
    <cellStyle name="Attribute 2 10" xfId="47"/>
    <cellStyle name="Attribute 2 2" xfId="48"/>
    <cellStyle name="Attribute 2 2 2" xfId="49"/>
    <cellStyle name="Attribute 2 2 3" xfId="50"/>
    <cellStyle name="Attribute 2 2 4" xfId="51"/>
    <cellStyle name="Attribute 2 2 5" xfId="52"/>
    <cellStyle name="Attribute 2 3" xfId="53"/>
    <cellStyle name="Attribute 2 3 2" xfId="54"/>
    <cellStyle name="Attribute 2 3 3" xfId="55"/>
    <cellStyle name="Attribute 2 3 4" xfId="56"/>
    <cellStyle name="Attribute 2 3 5" xfId="57"/>
    <cellStyle name="Attribute 2 4" xfId="58"/>
    <cellStyle name="Attribute 2 4 2" xfId="59"/>
    <cellStyle name="Attribute 2 4 3" xfId="60"/>
    <cellStyle name="Attribute 2 4 4" xfId="61"/>
    <cellStyle name="Attribute 2 4 5" xfId="62"/>
    <cellStyle name="Attribute 2 5" xfId="63"/>
    <cellStyle name="Attribute 2 5 2" xfId="64"/>
    <cellStyle name="Attribute 2 5 3" xfId="65"/>
    <cellStyle name="Attribute 2 5 4" xfId="66"/>
    <cellStyle name="Attribute 2 5 5" xfId="67"/>
    <cellStyle name="Attribute 2 6" xfId="68"/>
    <cellStyle name="Attribute 2 6 2" xfId="69"/>
    <cellStyle name="Attribute 2 6 3" xfId="70"/>
    <cellStyle name="Attribute 2 6 4" xfId="71"/>
    <cellStyle name="Attribute 2 6 5" xfId="72"/>
    <cellStyle name="Attribute 2 7" xfId="73"/>
    <cellStyle name="Attribute 2 8" xfId="74"/>
    <cellStyle name="Attribute 2 9" xfId="75"/>
    <cellStyle name="Attribute 3" xfId="76"/>
    <cellStyle name="Attribute 3 2" xfId="77"/>
    <cellStyle name="Attribute 3 3" xfId="78"/>
    <cellStyle name="Attribute 3 4" xfId="79"/>
    <cellStyle name="Attribute 3 5" xfId="80"/>
    <cellStyle name="Attribute 4" xfId="81"/>
    <cellStyle name="Attribute 4 2" xfId="82"/>
    <cellStyle name="Attribute 4 3" xfId="83"/>
    <cellStyle name="Attribute 4 4" xfId="84"/>
    <cellStyle name="Attribute 4 5" xfId="85"/>
    <cellStyle name="Attribute 5" xfId="86"/>
    <cellStyle name="Attribute 5 2" xfId="87"/>
    <cellStyle name="Attribute 5 3" xfId="88"/>
    <cellStyle name="Attribute 5 4" xfId="89"/>
    <cellStyle name="Attribute 5 5" xfId="90"/>
    <cellStyle name="Attribute 6" xfId="91"/>
    <cellStyle name="Attribute 6 2" xfId="92"/>
    <cellStyle name="Attribute 6 3" xfId="93"/>
    <cellStyle name="Attribute 6 4" xfId="94"/>
    <cellStyle name="Attribute 6 5" xfId="95"/>
    <cellStyle name="Attribute 7" xfId="96"/>
    <cellStyle name="Attribute 8" xfId="97"/>
    <cellStyle name="Attribute 9" xfId="98"/>
    <cellStyle name="Bad 2" xfId="99"/>
    <cellStyle name="Calculation 2" xfId="100"/>
    <cellStyle name="Calculation 2 10" xfId="101"/>
    <cellStyle name="Calculation 2 10 2" xfId="102"/>
    <cellStyle name="Calculation 2 10 3" xfId="103"/>
    <cellStyle name="Calculation 2 10 4" xfId="104"/>
    <cellStyle name="Calculation 2 10 5" xfId="105"/>
    <cellStyle name="Calculation 2 10 6" xfId="106"/>
    <cellStyle name="Calculation 2 10 7" xfId="107"/>
    <cellStyle name="Calculation 2 11" xfId="108"/>
    <cellStyle name="Calculation 2 11 2" xfId="109"/>
    <cellStyle name="Calculation 2 11 3" xfId="110"/>
    <cellStyle name="Calculation 2 11 4" xfId="111"/>
    <cellStyle name="Calculation 2 11 5" xfId="112"/>
    <cellStyle name="Calculation 2 11 6" xfId="113"/>
    <cellStyle name="Calculation 2 11 7" xfId="114"/>
    <cellStyle name="Calculation 2 12" xfId="115"/>
    <cellStyle name="Calculation 2 12 2" xfId="116"/>
    <cellStyle name="Calculation 2 12 3" xfId="117"/>
    <cellStyle name="Calculation 2 12 4" xfId="118"/>
    <cellStyle name="Calculation 2 12 5" xfId="119"/>
    <cellStyle name="Calculation 2 12 6" xfId="120"/>
    <cellStyle name="Calculation 2 12 7" xfId="121"/>
    <cellStyle name="Calculation 2 13" xfId="122"/>
    <cellStyle name="Calculation 2 13 2" xfId="123"/>
    <cellStyle name="Calculation 2 13 3" xfId="124"/>
    <cellStyle name="Calculation 2 13 4" xfId="125"/>
    <cellStyle name="Calculation 2 13 5" xfId="126"/>
    <cellStyle name="Calculation 2 13 6" xfId="127"/>
    <cellStyle name="Calculation 2 13 7" xfId="128"/>
    <cellStyle name="Calculation 2 14" xfId="129"/>
    <cellStyle name="Calculation 2 14 2" xfId="130"/>
    <cellStyle name="Calculation 2 14 3" xfId="131"/>
    <cellStyle name="Calculation 2 14 4" xfId="132"/>
    <cellStyle name="Calculation 2 14 5" xfId="133"/>
    <cellStyle name="Calculation 2 14 6" xfId="134"/>
    <cellStyle name="Calculation 2 14 7" xfId="135"/>
    <cellStyle name="Calculation 2 15" xfId="136"/>
    <cellStyle name="Calculation 2 15 2" xfId="137"/>
    <cellStyle name="Calculation 2 15 3" xfId="138"/>
    <cellStyle name="Calculation 2 15 4" xfId="139"/>
    <cellStyle name="Calculation 2 15 5" xfId="140"/>
    <cellStyle name="Calculation 2 15 6" xfId="141"/>
    <cellStyle name="Calculation 2 15 7" xfId="142"/>
    <cellStyle name="Calculation 2 16" xfId="143"/>
    <cellStyle name="Calculation 2 17" xfId="144"/>
    <cellStyle name="Calculation 2 18" xfId="145"/>
    <cellStyle name="Calculation 2 2" xfId="146"/>
    <cellStyle name="Calculation 2 2 10" xfId="147"/>
    <cellStyle name="Calculation 2 2 10 2" xfId="148"/>
    <cellStyle name="Calculation 2 2 10 3" xfId="149"/>
    <cellStyle name="Calculation 2 2 10 4" xfId="150"/>
    <cellStyle name="Calculation 2 2 10 5" xfId="151"/>
    <cellStyle name="Calculation 2 2 10 6" xfId="152"/>
    <cellStyle name="Calculation 2 2 10 7" xfId="153"/>
    <cellStyle name="Calculation 2 2 11" xfId="154"/>
    <cellStyle name="Calculation 2 2 11 2" xfId="155"/>
    <cellStyle name="Calculation 2 2 11 3" xfId="156"/>
    <cellStyle name="Calculation 2 2 11 4" xfId="157"/>
    <cellStyle name="Calculation 2 2 11 5" xfId="158"/>
    <cellStyle name="Calculation 2 2 11 6" xfId="159"/>
    <cellStyle name="Calculation 2 2 11 7" xfId="160"/>
    <cellStyle name="Calculation 2 2 12" xfId="161"/>
    <cellStyle name="Calculation 2 2 12 2" xfId="162"/>
    <cellStyle name="Calculation 2 2 12 3" xfId="163"/>
    <cellStyle name="Calculation 2 2 12 4" xfId="164"/>
    <cellStyle name="Calculation 2 2 12 5" xfId="165"/>
    <cellStyle name="Calculation 2 2 12 6" xfId="166"/>
    <cellStyle name="Calculation 2 2 12 7" xfId="167"/>
    <cellStyle name="Calculation 2 2 13" xfId="168"/>
    <cellStyle name="Calculation 2 2 13 2" xfId="169"/>
    <cellStyle name="Calculation 2 2 13 3" xfId="170"/>
    <cellStyle name="Calculation 2 2 13 4" xfId="171"/>
    <cellStyle name="Calculation 2 2 13 5" xfId="172"/>
    <cellStyle name="Calculation 2 2 13 6" xfId="173"/>
    <cellStyle name="Calculation 2 2 13 7" xfId="174"/>
    <cellStyle name="Calculation 2 2 14" xfId="175"/>
    <cellStyle name="Calculation 2 2 14 2" xfId="176"/>
    <cellStyle name="Calculation 2 2 14 3" xfId="177"/>
    <cellStyle name="Calculation 2 2 14 4" xfId="178"/>
    <cellStyle name="Calculation 2 2 14 5" xfId="179"/>
    <cellStyle name="Calculation 2 2 14 6" xfId="180"/>
    <cellStyle name="Calculation 2 2 14 7" xfId="181"/>
    <cellStyle name="Calculation 2 2 15" xfId="182"/>
    <cellStyle name="Calculation 2 2 16" xfId="183"/>
    <cellStyle name="Calculation 2 2 17" xfId="184"/>
    <cellStyle name="Calculation 2 2 2" xfId="185"/>
    <cellStyle name="Calculation 2 2 2 10" xfId="186"/>
    <cellStyle name="Calculation 2 2 2 10 2" xfId="187"/>
    <cellStyle name="Calculation 2 2 2 10 3" xfId="188"/>
    <cellStyle name="Calculation 2 2 2 10 4" xfId="189"/>
    <cellStyle name="Calculation 2 2 2 10 5" xfId="190"/>
    <cellStyle name="Calculation 2 2 2 10 6" xfId="191"/>
    <cellStyle name="Calculation 2 2 2 10 7" xfId="192"/>
    <cellStyle name="Calculation 2 2 2 11" xfId="193"/>
    <cellStyle name="Calculation 2 2 2 11 2" xfId="194"/>
    <cellStyle name="Calculation 2 2 2 11 3" xfId="195"/>
    <cellStyle name="Calculation 2 2 2 11 4" xfId="196"/>
    <cellStyle name="Calculation 2 2 2 11 5" xfId="197"/>
    <cellStyle name="Calculation 2 2 2 11 6" xfId="198"/>
    <cellStyle name="Calculation 2 2 2 11 7" xfId="199"/>
    <cellStyle name="Calculation 2 2 2 12" xfId="200"/>
    <cellStyle name="Calculation 2 2 2 12 2" xfId="201"/>
    <cellStyle name="Calculation 2 2 2 12 3" xfId="202"/>
    <cellStyle name="Calculation 2 2 2 12 4" xfId="203"/>
    <cellStyle name="Calculation 2 2 2 12 5" xfId="204"/>
    <cellStyle name="Calculation 2 2 2 12 6" xfId="205"/>
    <cellStyle name="Calculation 2 2 2 12 7" xfId="206"/>
    <cellStyle name="Calculation 2 2 2 13" xfId="207"/>
    <cellStyle name="Calculation 2 2 2 13 2" xfId="208"/>
    <cellStyle name="Calculation 2 2 2 13 3" xfId="209"/>
    <cellStyle name="Calculation 2 2 2 13 4" xfId="210"/>
    <cellStyle name="Calculation 2 2 2 13 5" xfId="211"/>
    <cellStyle name="Calculation 2 2 2 13 6" xfId="212"/>
    <cellStyle name="Calculation 2 2 2 13 7" xfId="213"/>
    <cellStyle name="Calculation 2 2 2 14" xfId="214"/>
    <cellStyle name="Calculation 2 2 2 14 2" xfId="215"/>
    <cellStyle name="Calculation 2 2 2 14 3" xfId="216"/>
    <cellStyle name="Calculation 2 2 2 14 4" xfId="217"/>
    <cellStyle name="Calculation 2 2 2 14 5" xfId="218"/>
    <cellStyle name="Calculation 2 2 2 14 6" xfId="219"/>
    <cellStyle name="Calculation 2 2 2 14 7" xfId="220"/>
    <cellStyle name="Calculation 2 2 2 15" xfId="221"/>
    <cellStyle name="Calculation 2 2 2 16" xfId="222"/>
    <cellStyle name="Calculation 2 2 2 17" xfId="223"/>
    <cellStyle name="Calculation 2 2 2 2" xfId="224"/>
    <cellStyle name="Calculation 2 2 2 2 10" xfId="225"/>
    <cellStyle name="Calculation 2 2 2 2 10 2" xfId="226"/>
    <cellStyle name="Calculation 2 2 2 2 10 3" xfId="227"/>
    <cellStyle name="Calculation 2 2 2 2 10 4" xfId="228"/>
    <cellStyle name="Calculation 2 2 2 2 10 5" xfId="229"/>
    <cellStyle name="Calculation 2 2 2 2 10 6" xfId="230"/>
    <cellStyle name="Calculation 2 2 2 2 10 7" xfId="231"/>
    <cellStyle name="Calculation 2 2 2 2 11" xfId="232"/>
    <cellStyle name="Calculation 2 2 2 2 11 2" xfId="233"/>
    <cellStyle name="Calculation 2 2 2 2 11 3" xfId="234"/>
    <cellStyle name="Calculation 2 2 2 2 11 4" xfId="235"/>
    <cellStyle name="Calculation 2 2 2 2 11 5" xfId="236"/>
    <cellStyle name="Calculation 2 2 2 2 11 6" xfId="237"/>
    <cellStyle name="Calculation 2 2 2 2 11 7" xfId="238"/>
    <cellStyle name="Calculation 2 2 2 2 12" xfId="239"/>
    <cellStyle name="Calculation 2 2 2 2 12 2" xfId="240"/>
    <cellStyle name="Calculation 2 2 2 2 12 3" xfId="241"/>
    <cellStyle name="Calculation 2 2 2 2 12 4" xfId="242"/>
    <cellStyle name="Calculation 2 2 2 2 12 5" xfId="243"/>
    <cellStyle name="Calculation 2 2 2 2 12 6" xfId="244"/>
    <cellStyle name="Calculation 2 2 2 2 12 7" xfId="245"/>
    <cellStyle name="Calculation 2 2 2 2 13" xfId="246"/>
    <cellStyle name="Calculation 2 2 2 2 13 2" xfId="247"/>
    <cellStyle name="Calculation 2 2 2 2 13 3" xfId="248"/>
    <cellStyle name="Calculation 2 2 2 2 13 4" xfId="249"/>
    <cellStyle name="Calculation 2 2 2 2 13 5" xfId="250"/>
    <cellStyle name="Calculation 2 2 2 2 13 6" xfId="251"/>
    <cellStyle name="Calculation 2 2 2 2 13 7" xfId="252"/>
    <cellStyle name="Calculation 2 2 2 2 14" xfId="253"/>
    <cellStyle name="Calculation 2 2 2 2 15" xfId="254"/>
    <cellStyle name="Calculation 2 2 2 2 16" xfId="255"/>
    <cellStyle name="Calculation 2 2 2 2 17" xfId="256"/>
    <cellStyle name="Calculation 2 2 2 2 2" xfId="257"/>
    <cellStyle name="Calculation 2 2 2 2 2 10" xfId="258"/>
    <cellStyle name="Calculation 2 2 2 2 2 10 2" xfId="259"/>
    <cellStyle name="Calculation 2 2 2 2 2 10 3" xfId="260"/>
    <cellStyle name="Calculation 2 2 2 2 2 10 4" xfId="261"/>
    <cellStyle name="Calculation 2 2 2 2 2 10 5" xfId="262"/>
    <cellStyle name="Calculation 2 2 2 2 2 10 6" xfId="263"/>
    <cellStyle name="Calculation 2 2 2 2 2 10 7" xfId="264"/>
    <cellStyle name="Calculation 2 2 2 2 2 11" xfId="265"/>
    <cellStyle name="Calculation 2 2 2 2 2 12" xfId="266"/>
    <cellStyle name="Calculation 2 2 2 2 2 13" xfId="267"/>
    <cellStyle name="Calculation 2 2 2 2 2 14" xfId="268"/>
    <cellStyle name="Calculation 2 2 2 2 2 2" xfId="269"/>
    <cellStyle name="Calculation 2 2 2 2 2 2 2" xfId="270"/>
    <cellStyle name="Calculation 2 2 2 2 2 2 3" xfId="271"/>
    <cellStyle name="Calculation 2 2 2 2 2 2 4" xfId="272"/>
    <cellStyle name="Calculation 2 2 2 2 2 2 5" xfId="273"/>
    <cellStyle name="Calculation 2 2 2 2 2 2 6" xfId="274"/>
    <cellStyle name="Calculation 2 2 2 2 2 2 7" xfId="275"/>
    <cellStyle name="Calculation 2 2 2 2 2 3" xfId="276"/>
    <cellStyle name="Calculation 2 2 2 2 2 3 2" xfId="277"/>
    <cellStyle name="Calculation 2 2 2 2 2 3 3" xfId="278"/>
    <cellStyle name="Calculation 2 2 2 2 2 3 4" xfId="279"/>
    <cellStyle name="Calculation 2 2 2 2 2 3 5" xfId="280"/>
    <cellStyle name="Calculation 2 2 2 2 2 3 6" xfId="281"/>
    <cellStyle name="Calculation 2 2 2 2 2 3 7" xfId="282"/>
    <cellStyle name="Calculation 2 2 2 2 2 4" xfId="283"/>
    <cellStyle name="Calculation 2 2 2 2 2 4 2" xfId="284"/>
    <cellStyle name="Calculation 2 2 2 2 2 4 3" xfId="285"/>
    <cellStyle name="Calculation 2 2 2 2 2 4 4" xfId="286"/>
    <cellStyle name="Calculation 2 2 2 2 2 4 5" xfId="287"/>
    <cellStyle name="Calculation 2 2 2 2 2 4 6" xfId="288"/>
    <cellStyle name="Calculation 2 2 2 2 2 4 7" xfId="289"/>
    <cellStyle name="Calculation 2 2 2 2 2 5" xfId="290"/>
    <cellStyle name="Calculation 2 2 2 2 2 5 2" xfId="291"/>
    <cellStyle name="Calculation 2 2 2 2 2 5 3" xfId="292"/>
    <cellStyle name="Calculation 2 2 2 2 2 5 4" xfId="293"/>
    <cellStyle name="Calculation 2 2 2 2 2 5 5" xfId="294"/>
    <cellStyle name="Calculation 2 2 2 2 2 5 6" xfId="295"/>
    <cellStyle name="Calculation 2 2 2 2 2 5 7" xfId="296"/>
    <cellStyle name="Calculation 2 2 2 2 2 6" xfId="297"/>
    <cellStyle name="Calculation 2 2 2 2 2 6 2" xfId="298"/>
    <cellStyle name="Calculation 2 2 2 2 2 6 3" xfId="299"/>
    <cellStyle name="Calculation 2 2 2 2 2 6 4" xfId="300"/>
    <cellStyle name="Calculation 2 2 2 2 2 6 5" xfId="301"/>
    <cellStyle name="Calculation 2 2 2 2 2 6 6" xfId="302"/>
    <cellStyle name="Calculation 2 2 2 2 2 6 7" xfId="303"/>
    <cellStyle name="Calculation 2 2 2 2 2 7" xfId="304"/>
    <cellStyle name="Calculation 2 2 2 2 2 7 2" xfId="305"/>
    <cellStyle name="Calculation 2 2 2 2 2 7 3" xfId="306"/>
    <cellStyle name="Calculation 2 2 2 2 2 7 4" xfId="307"/>
    <cellStyle name="Calculation 2 2 2 2 2 7 5" xfId="308"/>
    <cellStyle name="Calculation 2 2 2 2 2 7 6" xfId="309"/>
    <cellStyle name="Calculation 2 2 2 2 2 7 7" xfId="310"/>
    <cellStyle name="Calculation 2 2 2 2 2 8" xfId="311"/>
    <cellStyle name="Calculation 2 2 2 2 2 8 2" xfId="312"/>
    <cellStyle name="Calculation 2 2 2 2 2 8 3" xfId="313"/>
    <cellStyle name="Calculation 2 2 2 2 2 8 4" xfId="314"/>
    <cellStyle name="Calculation 2 2 2 2 2 8 5" xfId="315"/>
    <cellStyle name="Calculation 2 2 2 2 2 8 6" xfId="316"/>
    <cellStyle name="Calculation 2 2 2 2 2 8 7" xfId="317"/>
    <cellStyle name="Calculation 2 2 2 2 2 9" xfId="318"/>
    <cellStyle name="Calculation 2 2 2 2 2 9 2" xfId="319"/>
    <cellStyle name="Calculation 2 2 2 2 2 9 3" xfId="320"/>
    <cellStyle name="Calculation 2 2 2 2 2 9 4" xfId="321"/>
    <cellStyle name="Calculation 2 2 2 2 2 9 5" xfId="322"/>
    <cellStyle name="Calculation 2 2 2 2 2 9 6" xfId="323"/>
    <cellStyle name="Calculation 2 2 2 2 2 9 7" xfId="324"/>
    <cellStyle name="Calculation 2 2 2 2 3" xfId="325"/>
    <cellStyle name="Calculation 2 2 2 2 3 10" xfId="326"/>
    <cellStyle name="Calculation 2 2 2 2 3 10 2" xfId="327"/>
    <cellStyle name="Calculation 2 2 2 2 3 10 3" xfId="328"/>
    <cellStyle name="Calculation 2 2 2 2 3 10 4" xfId="329"/>
    <cellStyle name="Calculation 2 2 2 2 3 10 5" xfId="330"/>
    <cellStyle name="Calculation 2 2 2 2 3 10 6" xfId="331"/>
    <cellStyle name="Calculation 2 2 2 2 3 10 7" xfId="332"/>
    <cellStyle name="Calculation 2 2 2 2 3 11" xfId="333"/>
    <cellStyle name="Calculation 2 2 2 2 3 12" xfId="334"/>
    <cellStyle name="Calculation 2 2 2 2 3 13" xfId="335"/>
    <cellStyle name="Calculation 2 2 2 2 3 14" xfId="336"/>
    <cellStyle name="Calculation 2 2 2 2 3 2" xfId="337"/>
    <cellStyle name="Calculation 2 2 2 2 3 2 2" xfId="338"/>
    <cellStyle name="Calculation 2 2 2 2 3 2 3" xfId="339"/>
    <cellStyle name="Calculation 2 2 2 2 3 2 4" xfId="340"/>
    <cellStyle name="Calculation 2 2 2 2 3 2 5" xfId="341"/>
    <cellStyle name="Calculation 2 2 2 2 3 2 6" xfId="342"/>
    <cellStyle name="Calculation 2 2 2 2 3 2 7" xfId="343"/>
    <cellStyle name="Calculation 2 2 2 2 3 3" xfId="344"/>
    <cellStyle name="Calculation 2 2 2 2 3 3 2" xfId="345"/>
    <cellStyle name="Calculation 2 2 2 2 3 3 3" xfId="346"/>
    <cellStyle name="Calculation 2 2 2 2 3 3 4" xfId="347"/>
    <cellStyle name="Calculation 2 2 2 2 3 3 5" xfId="348"/>
    <cellStyle name="Calculation 2 2 2 2 3 3 6" xfId="349"/>
    <cellStyle name="Calculation 2 2 2 2 3 3 7" xfId="350"/>
    <cellStyle name="Calculation 2 2 2 2 3 4" xfId="351"/>
    <cellStyle name="Calculation 2 2 2 2 3 4 2" xfId="352"/>
    <cellStyle name="Calculation 2 2 2 2 3 4 3" xfId="353"/>
    <cellStyle name="Calculation 2 2 2 2 3 4 4" xfId="354"/>
    <cellStyle name="Calculation 2 2 2 2 3 4 5" xfId="355"/>
    <cellStyle name="Calculation 2 2 2 2 3 4 6" xfId="356"/>
    <cellStyle name="Calculation 2 2 2 2 3 4 7" xfId="357"/>
    <cellStyle name="Calculation 2 2 2 2 3 5" xfId="358"/>
    <cellStyle name="Calculation 2 2 2 2 3 5 2" xfId="359"/>
    <cellStyle name="Calculation 2 2 2 2 3 5 3" xfId="360"/>
    <cellStyle name="Calculation 2 2 2 2 3 5 4" xfId="361"/>
    <cellStyle name="Calculation 2 2 2 2 3 5 5" xfId="362"/>
    <cellStyle name="Calculation 2 2 2 2 3 5 6" xfId="363"/>
    <cellStyle name="Calculation 2 2 2 2 3 5 7" xfId="364"/>
    <cellStyle name="Calculation 2 2 2 2 3 6" xfId="365"/>
    <cellStyle name="Calculation 2 2 2 2 3 6 2" xfId="366"/>
    <cellStyle name="Calculation 2 2 2 2 3 6 3" xfId="367"/>
    <cellStyle name="Calculation 2 2 2 2 3 6 4" xfId="368"/>
    <cellStyle name="Calculation 2 2 2 2 3 6 5" xfId="369"/>
    <cellStyle name="Calculation 2 2 2 2 3 6 6" xfId="370"/>
    <cellStyle name="Calculation 2 2 2 2 3 6 7" xfId="371"/>
    <cellStyle name="Calculation 2 2 2 2 3 7" xfId="372"/>
    <cellStyle name="Calculation 2 2 2 2 3 7 2" xfId="373"/>
    <cellStyle name="Calculation 2 2 2 2 3 7 3" xfId="374"/>
    <cellStyle name="Calculation 2 2 2 2 3 7 4" xfId="375"/>
    <cellStyle name="Calculation 2 2 2 2 3 7 5" xfId="376"/>
    <cellStyle name="Calculation 2 2 2 2 3 7 6" xfId="377"/>
    <cellStyle name="Calculation 2 2 2 2 3 7 7" xfId="378"/>
    <cellStyle name="Calculation 2 2 2 2 3 8" xfId="379"/>
    <cellStyle name="Calculation 2 2 2 2 3 8 2" xfId="380"/>
    <cellStyle name="Calculation 2 2 2 2 3 8 3" xfId="381"/>
    <cellStyle name="Calculation 2 2 2 2 3 8 4" xfId="382"/>
    <cellStyle name="Calculation 2 2 2 2 3 8 5" xfId="383"/>
    <cellStyle name="Calculation 2 2 2 2 3 8 6" xfId="384"/>
    <cellStyle name="Calculation 2 2 2 2 3 8 7" xfId="385"/>
    <cellStyle name="Calculation 2 2 2 2 3 9" xfId="386"/>
    <cellStyle name="Calculation 2 2 2 2 3 9 2" xfId="387"/>
    <cellStyle name="Calculation 2 2 2 2 3 9 3" xfId="388"/>
    <cellStyle name="Calculation 2 2 2 2 3 9 4" xfId="389"/>
    <cellStyle name="Calculation 2 2 2 2 3 9 5" xfId="390"/>
    <cellStyle name="Calculation 2 2 2 2 3 9 6" xfId="391"/>
    <cellStyle name="Calculation 2 2 2 2 3 9 7" xfId="392"/>
    <cellStyle name="Calculation 2 2 2 2 4" xfId="393"/>
    <cellStyle name="Calculation 2 2 2 2 4 10" xfId="394"/>
    <cellStyle name="Calculation 2 2 2 2 4 10 2" xfId="395"/>
    <cellStyle name="Calculation 2 2 2 2 4 10 3" xfId="396"/>
    <cellStyle name="Calculation 2 2 2 2 4 10 4" xfId="397"/>
    <cellStyle name="Calculation 2 2 2 2 4 10 5" xfId="398"/>
    <cellStyle name="Calculation 2 2 2 2 4 10 6" xfId="399"/>
    <cellStyle name="Calculation 2 2 2 2 4 10 7" xfId="400"/>
    <cellStyle name="Calculation 2 2 2 2 4 11" xfId="401"/>
    <cellStyle name="Calculation 2 2 2 2 4 12" xfId="402"/>
    <cellStyle name="Calculation 2 2 2 2 4 13" xfId="403"/>
    <cellStyle name="Calculation 2 2 2 2 4 14" xfId="404"/>
    <cellStyle name="Calculation 2 2 2 2 4 2" xfId="405"/>
    <cellStyle name="Calculation 2 2 2 2 4 2 2" xfId="406"/>
    <cellStyle name="Calculation 2 2 2 2 4 2 3" xfId="407"/>
    <cellStyle name="Calculation 2 2 2 2 4 2 4" xfId="408"/>
    <cellStyle name="Calculation 2 2 2 2 4 2 5" xfId="409"/>
    <cellStyle name="Calculation 2 2 2 2 4 2 6" xfId="410"/>
    <cellStyle name="Calculation 2 2 2 2 4 2 7" xfId="411"/>
    <cellStyle name="Calculation 2 2 2 2 4 3" xfId="412"/>
    <cellStyle name="Calculation 2 2 2 2 4 3 2" xfId="413"/>
    <cellStyle name="Calculation 2 2 2 2 4 3 3" xfId="414"/>
    <cellStyle name="Calculation 2 2 2 2 4 3 4" xfId="415"/>
    <cellStyle name="Calculation 2 2 2 2 4 3 5" xfId="416"/>
    <cellStyle name="Calculation 2 2 2 2 4 3 6" xfId="417"/>
    <cellStyle name="Calculation 2 2 2 2 4 3 7" xfId="418"/>
    <cellStyle name="Calculation 2 2 2 2 4 4" xfId="419"/>
    <cellStyle name="Calculation 2 2 2 2 4 4 2" xfId="420"/>
    <cellStyle name="Calculation 2 2 2 2 4 4 3" xfId="421"/>
    <cellStyle name="Calculation 2 2 2 2 4 4 4" xfId="422"/>
    <cellStyle name="Calculation 2 2 2 2 4 4 5" xfId="423"/>
    <cellStyle name="Calculation 2 2 2 2 4 4 6" xfId="424"/>
    <cellStyle name="Calculation 2 2 2 2 4 4 7" xfId="425"/>
    <cellStyle name="Calculation 2 2 2 2 4 5" xfId="426"/>
    <cellStyle name="Calculation 2 2 2 2 4 5 2" xfId="427"/>
    <cellStyle name="Calculation 2 2 2 2 4 5 3" xfId="428"/>
    <cellStyle name="Calculation 2 2 2 2 4 5 4" xfId="429"/>
    <cellStyle name="Calculation 2 2 2 2 4 5 5" xfId="430"/>
    <cellStyle name="Calculation 2 2 2 2 4 5 6" xfId="431"/>
    <cellStyle name="Calculation 2 2 2 2 4 5 7" xfId="432"/>
    <cellStyle name="Calculation 2 2 2 2 4 6" xfId="433"/>
    <cellStyle name="Calculation 2 2 2 2 4 6 2" xfId="434"/>
    <cellStyle name="Calculation 2 2 2 2 4 6 3" xfId="435"/>
    <cellStyle name="Calculation 2 2 2 2 4 6 4" xfId="436"/>
    <cellStyle name="Calculation 2 2 2 2 4 6 5" xfId="437"/>
    <cellStyle name="Calculation 2 2 2 2 4 6 6" xfId="438"/>
    <cellStyle name="Calculation 2 2 2 2 4 6 7" xfId="439"/>
    <cellStyle name="Calculation 2 2 2 2 4 7" xfId="440"/>
    <cellStyle name="Calculation 2 2 2 2 4 7 2" xfId="441"/>
    <cellStyle name="Calculation 2 2 2 2 4 7 3" xfId="442"/>
    <cellStyle name="Calculation 2 2 2 2 4 7 4" xfId="443"/>
    <cellStyle name="Calculation 2 2 2 2 4 7 5" xfId="444"/>
    <cellStyle name="Calculation 2 2 2 2 4 7 6" xfId="445"/>
    <cellStyle name="Calculation 2 2 2 2 4 7 7" xfId="446"/>
    <cellStyle name="Calculation 2 2 2 2 4 8" xfId="447"/>
    <cellStyle name="Calculation 2 2 2 2 4 8 2" xfId="448"/>
    <cellStyle name="Calculation 2 2 2 2 4 8 3" xfId="449"/>
    <cellStyle name="Calculation 2 2 2 2 4 8 4" xfId="450"/>
    <cellStyle name="Calculation 2 2 2 2 4 8 5" xfId="451"/>
    <cellStyle name="Calculation 2 2 2 2 4 8 6" xfId="452"/>
    <cellStyle name="Calculation 2 2 2 2 4 8 7" xfId="453"/>
    <cellStyle name="Calculation 2 2 2 2 4 9" xfId="454"/>
    <cellStyle name="Calculation 2 2 2 2 4 9 2" xfId="455"/>
    <cellStyle name="Calculation 2 2 2 2 4 9 3" xfId="456"/>
    <cellStyle name="Calculation 2 2 2 2 4 9 4" xfId="457"/>
    <cellStyle name="Calculation 2 2 2 2 4 9 5" xfId="458"/>
    <cellStyle name="Calculation 2 2 2 2 4 9 6" xfId="459"/>
    <cellStyle name="Calculation 2 2 2 2 4 9 7" xfId="460"/>
    <cellStyle name="Calculation 2 2 2 2 5" xfId="461"/>
    <cellStyle name="Calculation 2 2 2 2 5 10" xfId="462"/>
    <cellStyle name="Calculation 2 2 2 2 5 10 2" xfId="463"/>
    <cellStyle name="Calculation 2 2 2 2 5 10 3" xfId="464"/>
    <cellStyle name="Calculation 2 2 2 2 5 10 4" xfId="465"/>
    <cellStyle name="Calculation 2 2 2 2 5 10 5" xfId="466"/>
    <cellStyle name="Calculation 2 2 2 2 5 10 6" xfId="467"/>
    <cellStyle name="Calculation 2 2 2 2 5 10 7" xfId="468"/>
    <cellStyle name="Calculation 2 2 2 2 5 11" xfId="469"/>
    <cellStyle name="Calculation 2 2 2 2 5 12" xfId="470"/>
    <cellStyle name="Calculation 2 2 2 2 5 13" xfId="471"/>
    <cellStyle name="Calculation 2 2 2 2 5 14" xfId="472"/>
    <cellStyle name="Calculation 2 2 2 2 5 2" xfId="473"/>
    <cellStyle name="Calculation 2 2 2 2 5 2 2" xfId="474"/>
    <cellStyle name="Calculation 2 2 2 2 5 2 3" xfId="475"/>
    <cellStyle name="Calculation 2 2 2 2 5 2 4" xfId="476"/>
    <cellStyle name="Calculation 2 2 2 2 5 2 5" xfId="477"/>
    <cellStyle name="Calculation 2 2 2 2 5 2 6" xfId="478"/>
    <cellStyle name="Calculation 2 2 2 2 5 2 7" xfId="479"/>
    <cellStyle name="Calculation 2 2 2 2 5 3" xfId="480"/>
    <cellStyle name="Calculation 2 2 2 2 5 3 2" xfId="481"/>
    <cellStyle name="Calculation 2 2 2 2 5 3 3" xfId="482"/>
    <cellStyle name="Calculation 2 2 2 2 5 3 4" xfId="483"/>
    <cellStyle name="Calculation 2 2 2 2 5 3 5" xfId="484"/>
    <cellStyle name="Calculation 2 2 2 2 5 3 6" xfId="485"/>
    <cellStyle name="Calculation 2 2 2 2 5 3 7" xfId="486"/>
    <cellStyle name="Calculation 2 2 2 2 5 4" xfId="487"/>
    <cellStyle name="Calculation 2 2 2 2 5 4 2" xfId="488"/>
    <cellStyle name="Calculation 2 2 2 2 5 4 3" xfId="489"/>
    <cellStyle name="Calculation 2 2 2 2 5 4 4" xfId="490"/>
    <cellStyle name="Calculation 2 2 2 2 5 4 5" xfId="491"/>
    <cellStyle name="Calculation 2 2 2 2 5 4 6" xfId="492"/>
    <cellStyle name="Calculation 2 2 2 2 5 4 7" xfId="493"/>
    <cellStyle name="Calculation 2 2 2 2 5 5" xfId="494"/>
    <cellStyle name="Calculation 2 2 2 2 5 5 2" xfId="495"/>
    <cellStyle name="Calculation 2 2 2 2 5 5 3" xfId="496"/>
    <cellStyle name="Calculation 2 2 2 2 5 5 4" xfId="497"/>
    <cellStyle name="Calculation 2 2 2 2 5 5 5" xfId="498"/>
    <cellStyle name="Calculation 2 2 2 2 5 5 6" xfId="499"/>
    <cellStyle name="Calculation 2 2 2 2 5 5 7" xfId="500"/>
    <cellStyle name="Calculation 2 2 2 2 5 6" xfId="501"/>
    <cellStyle name="Calculation 2 2 2 2 5 6 2" xfId="502"/>
    <cellStyle name="Calculation 2 2 2 2 5 6 3" xfId="503"/>
    <cellStyle name="Calculation 2 2 2 2 5 6 4" xfId="504"/>
    <cellStyle name="Calculation 2 2 2 2 5 6 5" xfId="505"/>
    <cellStyle name="Calculation 2 2 2 2 5 6 6" xfId="506"/>
    <cellStyle name="Calculation 2 2 2 2 5 6 7" xfId="507"/>
    <cellStyle name="Calculation 2 2 2 2 5 7" xfId="508"/>
    <cellStyle name="Calculation 2 2 2 2 5 7 2" xfId="509"/>
    <cellStyle name="Calculation 2 2 2 2 5 7 3" xfId="510"/>
    <cellStyle name="Calculation 2 2 2 2 5 7 4" xfId="511"/>
    <cellStyle name="Calculation 2 2 2 2 5 7 5" xfId="512"/>
    <cellStyle name="Calculation 2 2 2 2 5 7 6" xfId="513"/>
    <cellStyle name="Calculation 2 2 2 2 5 7 7" xfId="514"/>
    <cellStyle name="Calculation 2 2 2 2 5 8" xfId="515"/>
    <cellStyle name="Calculation 2 2 2 2 5 8 2" xfId="516"/>
    <cellStyle name="Calculation 2 2 2 2 5 8 3" xfId="517"/>
    <cellStyle name="Calculation 2 2 2 2 5 8 4" xfId="518"/>
    <cellStyle name="Calculation 2 2 2 2 5 8 5" xfId="519"/>
    <cellStyle name="Calculation 2 2 2 2 5 8 6" xfId="520"/>
    <cellStyle name="Calculation 2 2 2 2 5 8 7" xfId="521"/>
    <cellStyle name="Calculation 2 2 2 2 5 9" xfId="522"/>
    <cellStyle name="Calculation 2 2 2 2 5 9 2" xfId="523"/>
    <cellStyle name="Calculation 2 2 2 2 5 9 3" xfId="524"/>
    <cellStyle name="Calculation 2 2 2 2 5 9 4" xfId="525"/>
    <cellStyle name="Calculation 2 2 2 2 5 9 5" xfId="526"/>
    <cellStyle name="Calculation 2 2 2 2 5 9 6" xfId="527"/>
    <cellStyle name="Calculation 2 2 2 2 5 9 7" xfId="528"/>
    <cellStyle name="Calculation 2 2 2 2 6" xfId="529"/>
    <cellStyle name="Calculation 2 2 2 2 6 2" xfId="530"/>
    <cellStyle name="Calculation 2 2 2 2 6 3" xfId="531"/>
    <cellStyle name="Calculation 2 2 2 2 6 4" xfId="532"/>
    <cellStyle name="Calculation 2 2 2 2 6 5" xfId="533"/>
    <cellStyle name="Calculation 2 2 2 2 6 6" xfId="534"/>
    <cellStyle name="Calculation 2 2 2 2 6 7" xfId="535"/>
    <cellStyle name="Calculation 2 2 2 2 7" xfId="536"/>
    <cellStyle name="Calculation 2 2 2 2 7 2" xfId="537"/>
    <cellStyle name="Calculation 2 2 2 2 7 3" xfId="538"/>
    <cellStyle name="Calculation 2 2 2 2 7 4" xfId="539"/>
    <cellStyle name="Calculation 2 2 2 2 7 5" xfId="540"/>
    <cellStyle name="Calculation 2 2 2 2 7 6" xfId="541"/>
    <cellStyle name="Calculation 2 2 2 2 7 7" xfId="542"/>
    <cellStyle name="Calculation 2 2 2 2 8" xfId="543"/>
    <cellStyle name="Calculation 2 2 2 2 8 2" xfId="544"/>
    <cellStyle name="Calculation 2 2 2 2 8 3" xfId="545"/>
    <cellStyle name="Calculation 2 2 2 2 8 4" xfId="546"/>
    <cellStyle name="Calculation 2 2 2 2 8 5" xfId="547"/>
    <cellStyle name="Calculation 2 2 2 2 8 6" xfId="548"/>
    <cellStyle name="Calculation 2 2 2 2 8 7" xfId="549"/>
    <cellStyle name="Calculation 2 2 2 2 9" xfId="550"/>
    <cellStyle name="Calculation 2 2 2 2 9 2" xfId="551"/>
    <cellStyle name="Calculation 2 2 2 2 9 3" xfId="552"/>
    <cellStyle name="Calculation 2 2 2 2 9 4" xfId="553"/>
    <cellStyle name="Calculation 2 2 2 2 9 5" xfId="554"/>
    <cellStyle name="Calculation 2 2 2 2 9 6" xfId="555"/>
    <cellStyle name="Calculation 2 2 2 2 9 7" xfId="556"/>
    <cellStyle name="Calculation 2 2 2 3" xfId="557"/>
    <cellStyle name="Calculation 2 2 2 3 10" xfId="558"/>
    <cellStyle name="Calculation 2 2 2 3 10 2" xfId="559"/>
    <cellStyle name="Calculation 2 2 2 3 10 3" xfId="560"/>
    <cellStyle name="Calculation 2 2 2 3 10 4" xfId="561"/>
    <cellStyle name="Calculation 2 2 2 3 10 5" xfId="562"/>
    <cellStyle name="Calculation 2 2 2 3 10 6" xfId="563"/>
    <cellStyle name="Calculation 2 2 2 3 10 7" xfId="564"/>
    <cellStyle name="Calculation 2 2 2 3 11" xfId="565"/>
    <cellStyle name="Calculation 2 2 2 3 12" xfId="566"/>
    <cellStyle name="Calculation 2 2 2 3 13" xfId="567"/>
    <cellStyle name="Calculation 2 2 2 3 14" xfId="568"/>
    <cellStyle name="Calculation 2 2 2 3 2" xfId="569"/>
    <cellStyle name="Calculation 2 2 2 3 2 2" xfId="570"/>
    <cellStyle name="Calculation 2 2 2 3 2 3" xfId="571"/>
    <cellStyle name="Calculation 2 2 2 3 2 4" xfId="572"/>
    <cellStyle name="Calculation 2 2 2 3 2 5" xfId="573"/>
    <cellStyle name="Calculation 2 2 2 3 2 6" xfId="574"/>
    <cellStyle name="Calculation 2 2 2 3 2 7" xfId="575"/>
    <cellStyle name="Calculation 2 2 2 3 3" xfId="576"/>
    <cellStyle name="Calculation 2 2 2 3 3 2" xfId="577"/>
    <cellStyle name="Calculation 2 2 2 3 3 3" xfId="578"/>
    <cellStyle name="Calculation 2 2 2 3 3 4" xfId="579"/>
    <cellStyle name="Calculation 2 2 2 3 3 5" xfId="580"/>
    <cellStyle name="Calculation 2 2 2 3 3 6" xfId="581"/>
    <cellStyle name="Calculation 2 2 2 3 3 7" xfId="582"/>
    <cellStyle name="Calculation 2 2 2 3 4" xfId="583"/>
    <cellStyle name="Calculation 2 2 2 3 4 2" xfId="584"/>
    <cellStyle name="Calculation 2 2 2 3 4 3" xfId="585"/>
    <cellStyle name="Calculation 2 2 2 3 4 4" xfId="586"/>
    <cellStyle name="Calculation 2 2 2 3 4 5" xfId="587"/>
    <cellStyle name="Calculation 2 2 2 3 4 6" xfId="588"/>
    <cellStyle name="Calculation 2 2 2 3 4 7" xfId="589"/>
    <cellStyle name="Calculation 2 2 2 3 5" xfId="590"/>
    <cellStyle name="Calculation 2 2 2 3 5 2" xfId="591"/>
    <cellStyle name="Calculation 2 2 2 3 5 3" xfId="592"/>
    <cellStyle name="Calculation 2 2 2 3 5 4" xfId="593"/>
    <cellStyle name="Calculation 2 2 2 3 5 5" xfId="594"/>
    <cellStyle name="Calculation 2 2 2 3 5 6" xfId="595"/>
    <cellStyle name="Calculation 2 2 2 3 5 7" xfId="596"/>
    <cellStyle name="Calculation 2 2 2 3 6" xfId="597"/>
    <cellStyle name="Calculation 2 2 2 3 6 2" xfId="598"/>
    <cellStyle name="Calculation 2 2 2 3 6 3" xfId="599"/>
    <cellStyle name="Calculation 2 2 2 3 6 4" xfId="600"/>
    <cellStyle name="Calculation 2 2 2 3 6 5" xfId="601"/>
    <cellStyle name="Calculation 2 2 2 3 6 6" xfId="602"/>
    <cellStyle name="Calculation 2 2 2 3 6 7" xfId="603"/>
    <cellStyle name="Calculation 2 2 2 3 7" xfId="604"/>
    <cellStyle name="Calculation 2 2 2 3 7 2" xfId="605"/>
    <cellStyle name="Calculation 2 2 2 3 7 3" xfId="606"/>
    <cellStyle name="Calculation 2 2 2 3 7 4" xfId="607"/>
    <cellStyle name="Calculation 2 2 2 3 7 5" xfId="608"/>
    <cellStyle name="Calculation 2 2 2 3 7 6" xfId="609"/>
    <cellStyle name="Calculation 2 2 2 3 7 7" xfId="610"/>
    <cellStyle name="Calculation 2 2 2 3 8" xfId="611"/>
    <cellStyle name="Calculation 2 2 2 3 8 2" xfId="612"/>
    <cellStyle name="Calculation 2 2 2 3 8 3" xfId="613"/>
    <cellStyle name="Calculation 2 2 2 3 8 4" xfId="614"/>
    <cellStyle name="Calculation 2 2 2 3 8 5" xfId="615"/>
    <cellStyle name="Calculation 2 2 2 3 8 6" xfId="616"/>
    <cellStyle name="Calculation 2 2 2 3 8 7" xfId="617"/>
    <cellStyle name="Calculation 2 2 2 3 9" xfId="618"/>
    <cellStyle name="Calculation 2 2 2 3 9 2" xfId="619"/>
    <cellStyle name="Calculation 2 2 2 3 9 3" xfId="620"/>
    <cellStyle name="Calculation 2 2 2 3 9 4" xfId="621"/>
    <cellStyle name="Calculation 2 2 2 3 9 5" xfId="622"/>
    <cellStyle name="Calculation 2 2 2 3 9 6" xfId="623"/>
    <cellStyle name="Calculation 2 2 2 3 9 7" xfId="624"/>
    <cellStyle name="Calculation 2 2 2 4" xfId="625"/>
    <cellStyle name="Calculation 2 2 2 4 10" xfId="626"/>
    <cellStyle name="Calculation 2 2 2 4 10 2" xfId="627"/>
    <cellStyle name="Calculation 2 2 2 4 10 3" xfId="628"/>
    <cellStyle name="Calculation 2 2 2 4 10 4" xfId="629"/>
    <cellStyle name="Calculation 2 2 2 4 10 5" xfId="630"/>
    <cellStyle name="Calculation 2 2 2 4 10 6" xfId="631"/>
    <cellStyle name="Calculation 2 2 2 4 10 7" xfId="632"/>
    <cellStyle name="Calculation 2 2 2 4 11" xfId="633"/>
    <cellStyle name="Calculation 2 2 2 4 12" xfId="634"/>
    <cellStyle name="Calculation 2 2 2 4 13" xfId="635"/>
    <cellStyle name="Calculation 2 2 2 4 14" xfId="636"/>
    <cellStyle name="Calculation 2 2 2 4 2" xfId="637"/>
    <cellStyle name="Calculation 2 2 2 4 2 2" xfId="638"/>
    <cellStyle name="Calculation 2 2 2 4 2 3" xfId="639"/>
    <cellStyle name="Calculation 2 2 2 4 2 4" xfId="640"/>
    <cellStyle name="Calculation 2 2 2 4 2 5" xfId="641"/>
    <cellStyle name="Calculation 2 2 2 4 2 6" xfId="642"/>
    <cellStyle name="Calculation 2 2 2 4 2 7" xfId="643"/>
    <cellStyle name="Calculation 2 2 2 4 3" xfId="644"/>
    <cellStyle name="Calculation 2 2 2 4 3 2" xfId="645"/>
    <cellStyle name="Calculation 2 2 2 4 3 3" xfId="646"/>
    <cellStyle name="Calculation 2 2 2 4 3 4" xfId="647"/>
    <cellStyle name="Calculation 2 2 2 4 3 5" xfId="648"/>
    <cellStyle name="Calculation 2 2 2 4 3 6" xfId="649"/>
    <cellStyle name="Calculation 2 2 2 4 3 7" xfId="650"/>
    <cellStyle name="Calculation 2 2 2 4 4" xfId="651"/>
    <cellStyle name="Calculation 2 2 2 4 4 2" xfId="652"/>
    <cellStyle name="Calculation 2 2 2 4 4 3" xfId="653"/>
    <cellStyle name="Calculation 2 2 2 4 4 4" xfId="654"/>
    <cellStyle name="Calculation 2 2 2 4 4 5" xfId="655"/>
    <cellStyle name="Calculation 2 2 2 4 4 6" xfId="656"/>
    <cellStyle name="Calculation 2 2 2 4 4 7" xfId="657"/>
    <cellStyle name="Calculation 2 2 2 4 5" xfId="658"/>
    <cellStyle name="Calculation 2 2 2 4 5 2" xfId="659"/>
    <cellStyle name="Calculation 2 2 2 4 5 3" xfId="660"/>
    <cellStyle name="Calculation 2 2 2 4 5 4" xfId="661"/>
    <cellStyle name="Calculation 2 2 2 4 5 5" xfId="662"/>
    <cellStyle name="Calculation 2 2 2 4 5 6" xfId="663"/>
    <cellStyle name="Calculation 2 2 2 4 5 7" xfId="664"/>
    <cellStyle name="Calculation 2 2 2 4 6" xfId="665"/>
    <cellStyle name="Calculation 2 2 2 4 6 2" xfId="666"/>
    <cellStyle name="Calculation 2 2 2 4 6 3" xfId="667"/>
    <cellStyle name="Calculation 2 2 2 4 6 4" xfId="668"/>
    <cellStyle name="Calculation 2 2 2 4 6 5" xfId="669"/>
    <cellStyle name="Calculation 2 2 2 4 6 6" xfId="670"/>
    <cellStyle name="Calculation 2 2 2 4 6 7" xfId="671"/>
    <cellStyle name="Calculation 2 2 2 4 7" xfId="672"/>
    <cellStyle name="Calculation 2 2 2 4 7 2" xfId="673"/>
    <cellStyle name="Calculation 2 2 2 4 7 3" xfId="674"/>
    <cellStyle name="Calculation 2 2 2 4 7 4" xfId="675"/>
    <cellStyle name="Calculation 2 2 2 4 7 5" xfId="676"/>
    <cellStyle name="Calculation 2 2 2 4 7 6" xfId="677"/>
    <cellStyle name="Calculation 2 2 2 4 7 7" xfId="678"/>
    <cellStyle name="Calculation 2 2 2 4 8" xfId="679"/>
    <cellStyle name="Calculation 2 2 2 4 8 2" xfId="680"/>
    <cellStyle name="Calculation 2 2 2 4 8 3" xfId="681"/>
    <cellStyle name="Calculation 2 2 2 4 8 4" xfId="682"/>
    <cellStyle name="Calculation 2 2 2 4 8 5" xfId="683"/>
    <cellStyle name="Calculation 2 2 2 4 8 6" xfId="684"/>
    <cellStyle name="Calculation 2 2 2 4 8 7" xfId="685"/>
    <cellStyle name="Calculation 2 2 2 4 9" xfId="686"/>
    <cellStyle name="Calculation 2 2 2 4 9 2" xfId="687"/>
    <cellStyle name="Calculation 2 2 2 4 9 3" xfId="688"/>
    <cellStyle name="Calculation 2 2 2 4 9 4" xfId="689"/>
    <cellStyle name="Calculation 2 2 2 4 9 5" xfId="690"/>
    <cellStyle name="Calculation 2 2 2 4 9 6" xfId="691"/>
    <cellStyle name="Calculation 2 2 2 4 9 7" xfId="692"/>
    <cellStyle name="Calculation 2 2 2 5" xfId="693"/>
    <cellStyle name="Calculation 2 2 2 5 10" xfId="694"/>
    <cellStyle name="Calculation 2 2 2 5 10 2" xfId="695"/>
    <cellStyle name="Calculation 2 2 2 5 10 3" xfId="696"/>
    <cellStyle name="Calculation 2 2 2 5 10 4" xfId="697"/>
    <cellStyle name="Calculation 2 2 2 5 10 5" xfId="698"/>
    <cellStyle name="Calculation 2 2 2 5 10 6" xfId="699"/>
    <cellStyle name="Calculation 2 2 2 5 10 7" xfId="700"/>
    <cellStyle name="Calculation 2 2 2 5 11" xfId="701"/>
    <cellStyle name="Calculation 2 2 2 5 12" xfId="702"/>
    <cellStyle name="Calculation 2 2 2 5 13" xfId="703"/>
    <cellStyle name="Calculation 2 2 2 5 14" xfId="704"/>
    <cellStyle name="Calculation 2 2 2 5 2" xfId="705"/>
    <cellStyle name="Calculation 2 2 2 5 2 2" xfId="706"/>
    <cellStyle name="Calculation 2 2 2 5 2 3" xfId="707"/>
    <cellStyle name="Calculation 2 2 2 5 2 4" xfId="708"/>
    <cellStyle name="Calculation 2 2 2 5 2 5" xfId="709"/>
    <cellStyle name="Calculation 2 2 2 5 2 6" xfId="710"/>
    <cellStyle name="Calculation 2 2 2 5 2 7" xfId="711"/>
    <cellStyle name="Calculation 2 2 2 5 3" xfId="712"/>
    <cellStyle name="Calculation 2 2 2 5 3 2" xfId="713"/>
    <cellStyle name="Calculation 2 2 2 5 3 3" xfId="714"/>
    <cellStyle name="Calculation 2 2 2 5 3 4" xfId="715"/>
    <cellStyle name="Calculation 2 2 2 5 3 5" xfId="716"/>
    <cellStyle name="Calculation 2 2 2 5 3 6" xfId="717"/>
    <cellStyle name="Calculation 2 2 2 5 3 7" xfId="718"/>
    <cellStyle name="Calculation 2 2 2 5 4" xfId="719"/>
    <cellStyle name="Calculation 2 2 2 5 4 2" xfId="720"/>
    <cellStyle name="Calculation 2 2 2 5 4 3" xfId="721"/>
    <cellStyle name="Calculation 2 2 2 5 4 4" xfId="722"/>
    <cellStyle name="Calculation 2 2 2 5 4 5" xfId="723"/>
    <cellStyle name="Calculation 2 2 2 5 4 6" xfId="724"/>
    <cellStyle name="Calculation 2 2 2 5 4 7" xfId="725"/>
    <cellStyle name="Calculation 2 2 2 5 5" xfId="726"/>
    <cellStyle name="Calculation 2 2 2 5 5 2" xfId="727"/>
    <cellStyle name="Calculation 2 2 2 5 5 3" xfId="728"/>
    <cellStyle name="Calculation 2 2 2 5 5 4" xfId="729"/>
    <cellStyle name="Calculation 2 2 2 5 5 5" xfId="730"/>
    <cellStyle name="Calculation 2 2 2 5 5 6" xfId="731"/>
    <cellStyle name="Calculation 2 2 2 5 5 7" xfId="732"/>
    <cellStyle name="Calculation 2 2 2 5 6" xfId="733"/>
    <cellStyle name="Calculation 2 2 2 5 6 2" xfId="734"/>
    <cellStyle name="Calculation 2 2 2 5 6 3" xfId="735"/>
    <cellStyle name="Calculation 2 2 2 5 6 4" xfId="736"/>
    <cellStyle name="Calculation 2 2 2 5 6 5" xfId="737"/>
    <cellStyle name="Calculation 2 2 2 5 6 6" xfId="738"/>
    <cellStyle name="Calculation 2 2 2 5 6 7" xfId="739"/>
    <cellStyle name="Calculation 2 2 2 5 7" xfId="740"/>
    <cellStyle name="Calculation 2 2 2 5 7 2" xfId="741"/>
    <cellStyle name="Calculation 2 2 2 5 7 3" xfId="742"/>
    <cellStyle name="Calculation 2 2 2 5 7 4" xfId="743"/>
    <cellStyle name="Calculation 2 2 2 5 7 5" xfId="744"/>
    <cellStyle name="Calculation 2 2 2 5 7 6" xfId="745"/>
    <cellStyle name="Calculation 2 2 2 5 7 7" xfId="746"/>
    <cellStyle name="Calculation 2 2 2 5 8" xfId="747"/>
    <cellStyle name="Calculation 2 2 2 5 8 2" xfId="748"/>
    <cellStyle name="Calculation 2 2 2 5 8 3" xfId="749"/>
    <cellStyle name="Calculation 2 2 2 5 8 4" xfId="750"/>
    <cellStyle name="Calculation 2 2 2 5 8 5" xfId="751"/>
    <cellStyle name="Calculation 2 2 2 5 8 6" xfId="752"/>
    <cellStyle name="Calculation 2 2 2 5 8 7" xfId="753"/>
    <cellStyle name="Calculation 2 2 2 5 9" xfId="754"/>
    <cellStyle name="Calculation 2 2 2 5 9 2" xfId="755"/>
    <cellStyle name="Calculation 2 2 2 5 9 3" xfId="756"/>
    <cellStyle name="Calculation 2 2 2 5 9 4" xfId="757"/>
    <cellStyle name="Calculation 2 2 2 5 9 5" xfId="758"/>
    <cellStyle name="Calculation 2 2 2 5 9 6" xfId="759"/>
    <cellStyle name="Calculation 2 2 2 5 9 7" xfId="760"/>
    <cellStyle name="Calculation 2 2 2 6" xfId="761"/>
    <cellStyle name="Calculation 2 2 2 6 10" xfId="762"/>
    <cellStyle name="Calculation 2 2 2 6 10 2" xfId="763"/>
    <cellStyle name="Calculation 2 2 2 6 10 3" xfId="764"/>
    <cellStyle name="Calculation 2 2 2 6 10 4" xfId="765"/>
    <cellStyle name="Calculation 2 2 2 6 10 5" xfId="766"/>
    <cellStyle name="Calculation 2 2 2 6 10 6" xfId="767"/>
    <cellStyle name="Calculation 2 2 2 6 10 7" xfId="768"/>
    <cellStyle name="Calculation 2 2 2 6 11" xfId="769"/>
    <cellStyle name="Calculation 2 2 2 6 12" xfId="770"/>
    <cellStyle name="Calculation 2 2 2 6 13" xfId="771"/>
    <cellStyle name="Calculation 2 2 2 6 14" xfId="772"/>
    <cellStyle name="Calculation 2 2 2 6 2" xfId="773"/>
    <cellStyle name="Calculation 2 2 2 6 2 2" xfId="774"/>
    <cellStyle name="Calculation 2 2 2 6 2 3" xfId="775"/>
    <cellStyle name="Calculation 2 2 2 6 2 4" xfId="776"/>
    <cellStyle name="Calculation 2 2 2 6 2 5" xfId="777"/>
    <cellStyle name="Calculation 2 2 2 6 2 6" xfId="778"/>
    <cellStyle name="Calculation 2 2 2 6 2 7" xfId="779"/>
    <cellStyle name="Calculation 2 2 2 6 3" xfId="780"/>
    <cellStyle name="Calculation 2 2 2 6 3 2" xfId="781"/>
    <cellStyle name="Calculation 2 2 2 6 3 3" xfId="782"/>
    <cellStyle name="Calculation 2 2 2 6 3 4" xfId="783"/>
    <cellStyle name="Calculation 2 2 2 6 3 5" xfId="784"/>
    <cellStyle name="Calculation 2 2 2 6 3 6" xfId="785"/>
    <cellStyle name="Calculation 2 2 2 6 3 7" xfId="786"/>
    <cellStyle name="Calculation 2 2 2 6 4" xfId="787"/>
    <cellStyle name="Calculation 2 2 2 6 4 2" xfId="788"/>
    <cellStyle name="Calculation 2 2 2 6 4 3" xfId="789"/>
    <cellStyle name="Calculation 2 2 2 6 4 4" xfId="790"/>
    <cellStyle name="Calculation 2 2 2 6 4 5" xfId="791"/>
    <cellStyle name="Calculation 2 2 2 6 4 6" xfId="792"/>
    <cellStyle name="Calculation 2 2 2 6 4 7" xfId="793"/>
    <cellStyle name="Calculation 2 2 2 6 5" xfId="794"/>
    <cellStyle name="Calculation 2 2 2 6 5 2" xfId="795"/>
    <cellStyle name="Calculation 2 2 2 6 5 3" xfId="796"/>
    <cellStyle name="Calculation 2 2 2 6 5 4" xfId="797"/>
    <cellStyle name="Calculation 2 2 2 6 5 5" xfId="798"/>
    <cellStyle name="Calculation 2 2 2 6 5 6" xfId="799"/>
    <cellStyle name="Calculation 2 2 2 6 5 7" xfId="800"/>
    <cellStyle name="Calculation 2 2 2 6 6" xfId="801"/>
    <cellStyle name="Calculation 2 2 2 6 6 2" xfId="802"/>
    <cellStyle name="Calculation 2 2 2 6 6 3" xfId="803"/>
    <cellStyle name="Calculation 2 2 2 6 6 4" xfId="804"/>
    <cellStyle name="Calculation 2 2 2 6 6 5" xfId="805"/>
    <cellStyle name="Calculation 2 2 2 6 6 6" xfId="806"/>
    <cellStyle name="Calculation 2 2 2 6 6 7" xfId="807"/>
    <cellStyle name="Calculation 2 2 2 6 7" xfId="808"/>
    <cellStyle name="Calculation 2 2 2 6 7 2" xfId="809"/>
    <cellStyle name="Calculation 2 2 2 6 7 3" xfId="810"/>
    <cellStyle name="Calculation 2 2 2 6 7 4" xfId="811"/>
    <cellStyle name="Calculation 2 2 2 6 7 5" xfId="812"/>
    <cellStyle name="Calculation 2 2 2 6 7 6" xfId="813"/>
    <cellStyle name="Calculation 2 2 2 6 7 7" xfId="814"/>
    <cellStyle name="Calculation 2 2 2 6 8" xfId="815"/>
    <cellStyle name="Calculation 2 2 2 6 8 2" xfId="816"/>
    <cellStyle name="Calculation 2 2 2 6 8 3" xfId="817"/>
    <cellStyle name="Calculation 2 2 2 6 8 4" xfId="818"/>
    <cellStyle name="Calculation 2 2 2 6 8 5" xfId="819"/>
    <cellStyle name="Calculation 2 2 2 6 8 6" xfId="820"/>
    <cellStyle name="Calculation 2 2 2 6 8 7" xfId="821"/>
    <cellStyle name="Calculation 2 2 2 6 9" xfId="822"/>
    <cellStyle name="Calculation 2 2 2 6 9 2" xfId="823"/>
    <cellStyle name="Calculation 2 2 2 6 9 3" xfId="824"/>
    <cellStyle name="Calculation 2 2 2 6 9 4" xfId="825"/>
    <cellStyle name="Calculation 2 2 2 6 9 5" xfId="826"/>
    <cellStyle name="Calculation 2 2 2 6 9 6" xfId="827"/>
    <cellStyle name="Calculation 2 2 2 6 9 7" xfId="828"/>
    <cellStyle name="Calculation 2 2 2 7" xfId="829"/>
    <cellStyle name="Calculation 2 2 2 7 2" xfId="830"/>
    <cellStyle name="Calculation 2 2 2 7 3" xfId="831"/>
    <cellStyle name="Calculation 2 2 2 7 4" xfId="832"/>
    <cellStyle name="Calculation 2 2 2 7 5" xfId="833"/>
    <cellStyle name="Calculation 2 2 2 7 6" xfId="834"/>
    <cellStyle name="Calculation 2 2 2 7 7" xfId="835"/>
    <cellStyle name="Calculation 2 2 2 8" xfId="836"/>
    <cellStyle name="Calculation 2 2 2 8 2" xfId="837"/>
    <cellStyle name="Calculation 2 2 2 8 3" xfId="838"/>
    <cellStyle name="Calculation 2 2 2 8 4" xfId="839"/>
    <cellStyle name="Calculation 2 2 2 8 5" xfId="840"/>
    <cellStyle name="Calculation 2 2 2 8 6" xfId="841"/>
    <cellStyle name="Calculation 2 2 2 8 7" xfId="842"/>
    <cellStyle name="Calculation 2 2 2 9" xfId="843"/>
    <cellStyle name="Calculation 2 2 2 9 2" xfId="844"/>
    <cellStyle name="Calculation 2 2 2 9 3" xfId="845"/>
    <cellStyle name="Calculation 2 2 2 9 4" xfId="846"/>
    <cellStyle name="Calculation 2 2 2 9 5" xfId="847"/>
    <cellStyle name="Calculation 2 2 2 9 6" xfId="848"/>
    <cellStyle name="Calculation 2 2 2 9 7" xfId="849"/>
    <cellStyle name="Calculation 2 2 3" xfId="850"/>
    <cellStyle name="Calculation 2 2 3 10" xfId="851"/>
    <cellStyle name="Calculation 2 2 3 10 2" xfId="852"/>
    <cellStyle name="Calculation 2 2 3 10 3" xfId="853"/>
    <cellStyle name="Calculation 2 2 3 10 4" xfId="854"/>
    <cellStyle name="Calculation 2 2 3 10 5" xfId="855"/>
    <cellStyle name="Calculation 2 2 3 10 6" xfId="856"/>
    <cellStyle name="Calculation 2 2 3 10 7" xfId="857"/>
    <cellStyle name="Calculation 2 2 3 11" xfId="858"/>
    <cellStyle name="Calculation 2 2 3 11 2" xfId="859"/>
    <cellStyle name="Calculation 2 2 3 11 3" xfId="860"/>
    <cellStyle name="Calculation 2 2 3 11 4" xfId="861"/>
    <cellStyle name="Calculation 2 2 3 11 5" xfId="862"/>
    <cellStyle name="Calculation 2 2 3 11 6" xfId="863"/>
    <cellStyle name="Calculation 2 2 3 11 7" xfId="864"/>
    <cellStyle name="Calculation 2 2 3 12" xfId="865"/>
    <cellStyle name="Calculation 2 2 3 12 2" xfId="866"/>
    <cellStyle name="Calculation 2 2 3 12 3" xfId="867"/>
    <cellStyle name="Calculation 2 2 3 12 4" xfId="868"/>
    <cellStyle name="Calculation 2 2 3 12 5" xfId="869"/>
    <cellStyle name="Calculation 2 2 3 12 6" xfId="870"/>
    <cellStyle name="Calculation 2 2 3 12 7" xfId="871"/>
    <cellStyle name="Calculation 2 2 3 13" xfId="872"/>
    <cellStyle name="Calculation 2 2 3 13 2" xfId="873"/>
    <cellStyle name="Calculation 2 2 3 13 3" xfId="874"/>
    <cellStyle name="Calculation 2 2 3 13 4" xfId="875"/>
    <cellStyle name="Calculation 2 2 3 13 5" xfId="876"/>
    <cellStyle name="Calculation 2 2 3 13 6" xfId="877"/>
    <cellStyle name="Calculation 2 2 3 13 7" xfId="878"/>
    <cellStyle name="Calculation 2 2 3 14" xfId="879"/>
    <cellStyle name="Calculation 2 2 3 15" xfId="880"/>
    <cellStyle name="Calculation 2 2 3 16" xfId="881"/>
    <cellStyle name="Calculation 2 2 3 17" xfId="882"/>
    <cellStyle name="Calculation 2 2 3 2" xfId="883"/>
    <cellStyle name="Calculation 2 2 3 2 10" xfId="884"/>
    <cellStyle name="Calculation 2 2 3 2 10 2" xfId="885"/>
    <cellStyle name="Calculation 2 2 3 2 10 3" xfId="886"/>
    <cellStyle name="Calculation 2 2 3 2 10 4" xfId="887"/>
    <cellStyle name="Calculation 2 2 3 2 10 5" xfId="888"/>
    <cellStyle name="Calculation 2 2 3 2 10 6" xfId="889"/>
    <cellStyle name="Calculation 2 2 3 2 10 7" xfId="890"/>
    <cellStyle name="Calculation 2 2 3 2 11" xfId="891"/>
    <cellStyle name="Calculation 2 2 3 2 12" xfId="892"/>
    <cellStyle name="Calculation 2 2 3 2 13" xfId="893"/>
    <cellStyle name="Calculation 2 2 3 2 14" xfId="894"/>
    <cellStyle name="Calculation 2 2 3 2 2" xfId="895"/>
    <cellStyle name="Calculation 2 2 3 2 2 2" xfId="896"/>
    <cellStyle name="Calculation 2 2 3 2 2 3" xfId="897"/>
    <cellStyle name="Calculation 2 2 3 2 2 4" xfId="898"/>
    <cellStyle name="Calculation 2 2 3 2 2 5" xfId="899"/>
    <cellStyle name="Calculation 2 2 3 2 2 6" xfId="900"/>
    <cellStyle name="Calculation 2 2 3 2 2 7" xfId="901"/>
    <cellStyle name="Calculation 2 2 3 2 3" xfId="902"/>
    <cellStyle name="Calculation 2 2 3 2 3 2" xfId="903"/>
    <cellStyle name="Calculation 2 2 3 2 3 3" xfId="904"/>
    <cellStyle name="Calculation 2 2 3 2 3 4" xfId="905"/>
    <cellStyle name="Calculation 2 2 3 2 3 5" xfId="906"/>
    <cellStyle name="Calculation 2 2 3 2 3 6" xfId="907"/>
    <cellStyle name="Calculation 2 2 3 2 3 7" xfId="908"/>
    <cellStyle name="Calculation 2 2 3 2 4" xfId="909"/>
    <cellStyle name="Calculation 2 2 3 2 4 2" xfId="910"/>
    <cellStyle name="Calculation 2 2 3 2 4 3" xfId="911"/>
    <cellStyle name="Calculation 2 2 3 2 4 4" xfId="912"/>
    <cellStyle name="Calculation 2 2 3 2 4 5" xfId="913"/>
    <cellStyle name="Calculation 2 2 3 2 4 6" xfId="914"/>
    <cellStyle name="Calculation 2 2 3 2 4 7" xfId="915"/>
    <cellStyle name="Calculation 2 2 3 2 5" xfId="916"/>
    <cellStyle name="Calculation 2 2 3 2 5 2" xfId="917"/>
    <cellStyle name="Calculation 2 2 3 2 5 3" xfId="918"/>
    <cellStyle name="Calculation 2 2 3 2 5 4" xfId="919"/>
    <cellStyle name="Calculation 2 2 3 2 5 5" xfId="920"/>
    <cellStyle name="Calculation 2 2 3 2 5 6" xfId="921"/>
    <cellStyle name="Calculation 2 2 3 2 5 7" xfId="922"/>
    <cellStyle name="Calculation 2 2 3 2 6" xfId="923"/>
    <cellStyle name="Calculation 2 2 3 2 6 2" xfId="924"/>
    <cellStyle name="Calculation 2 2 3 2 6 3" xfId="925"/>
    <cellStyle name="Calculation 2 2 3 2 6 4" xfId="926"/>
    <cellStyle name="Calculation 2 2 3 2 6 5" xfId="927"/>
    <cellStyle name="Calculation 2 2 3 2 6 6" xfId="928"/>
    <cellStyle name="Calculation 2 2 3 2 6 7" xfId="929"/>
    <cellStyle name="Calculation 2 2 3 2 7" xfId="930"/>
    <cellStyle name="Calculation 2 2 3 2 7 2" xfId="931"/>
    <cellStyle name="Calculation 2 2 3 2 7 3" xfId="932"/>
    <cellStyle name="Calculation 2 2 3 2 7 4" xfId="933"/>
    <cellStyle name="Calculation 2 2 3 2 7 5" xfId="934"/>
    <cellStyle name="Calculation 2 2 3 2 7 6" xfId="935"/>
    <cellStyle name="Calculation 2 2 3 2 7 7" xfId="936"/>
    <cellStyle name="Calculation 2 2 3 2 8" xfId="937"/>
    <cellStyle name="Calculation 2 2 3 2 8 2" xfId="938"/>
    <cellStyle name="Calculation 2 2 3 2 8 3" xfId="939"/>
    <cellStyle name="Calculation 2 2 3 2 8 4" xfId="940"/>
    <cellStyle name="Calculation 2 2 3 2 8 5" xfId="941"/>
    <cellStyle name="Calculation 2 2 3 2 8 6" xfId="942"/>
    <cellStyle name="Calculation 2 2 3 2 8 7" xfId="943"/>
    <cellStyle name="Calculation 2 2 3 2 9" xfId="944"/>
    <cellStyle name="Calculation 2 2 3 2 9 2" xfId="945"/>
    <cellStyle name="Calculation 2 2 3 2 9 3" xfId="946"/>
    <cellStyle name="Calculation 2 2 3 2 9 4" xfId="947"/>
    <cellStyle name="Calculation 2 2 3 2 9 5" xfId="948"/>
    <cellStyle name="Calculation 2 2 3 2 9 6" xfId="949"/>
    <cellStyle name="Calculation 2 2 3 2 9 7" xfId="950"/>
    <cellStyle name="Calculation 2 2 3 3" xfId="951"/>
    <cellStyle name="Calculation 2 2 3 3 10" xfId="952"/>
    <cellStyle name="Calculation 2 2 3 3 10 2" xfId="953"/>
    <cellStyle name="Calculation 2 2 3 3 10 3" xfId="954"/>
    <cellStyle name="Calculation 2 2 3 3 10 4" xfId="955"/>
    <cellStyle name="Calculation 2 2 3 3 10 5" xfId="956"/>
    <cellStyle name="Calculation 2 2 3 3 10 6" xfId="957"/>
    <cellStyle name="Calculation 2 2 3 3 10 7" xfId="958"/>
    <cellStyle name="Calculation 2 2 3 3 11" xfId="959"/>
    <cellStyle name="Calculation 2 2 3 3 12" xfId="960"/>
    <cellStyle name="Calculation 2 2 3 3 13" xfId="961"/>
    <cellStyle name="Calculation 2 2 3 3 14" xfId="962"/>
    <cellStyle name="Calculation 2 2 3 3 2" xfId="963"/>
    <cellStyle name="Calculation 2 2 3 3 2 2" xfId="964"/>
    <cellStyle name="Calculation 2 2 3 3 2 3" xfId="965"/>
    <cellStyle name="Calculation 2 2 3 3 2 4" xfId="966"/>
    <cellStyle name="Calculation 2 2 3 3 2 5" xfId="967"/>
    <cellStyle name="Calculation 2 2 3 3 2 6" xfId="968"/>
    <cellStyle name="Calculation 2 2 3 3 2 7" xfId="969"/>
    <cellStyle name="Calculation 2 2 3 3 3" xfId="970"/>
    <cellStyle name="Calculation 2 2 3 3 3 2" xfId="971"/>
    <cellStyle name="Calculation 2 2 3 3 3 3" xfId="972"/>
    <cellStyle name="Calculation 2 2 3 3 3 4" xfId="973"/>
    <cellStyle name="Calculation 2 2 3 3 3 5" xfId="974"/>
    <cellStyle name="Calculation 2 2 3 3 3 6" xfId="975"/>
    <cellStyle name="Calculation 2 2 3 3 3 7" xfId="976"/>
    <cellStyle name="Calculation 2 2 3 3 4" xfId="977"/>
    <cellStyle name="Calculation 2 2 3 3 4 2" xfId="978"/>
    <cellStyle name="Calculation 2 2 3 3 4 3" xfId="979"/>
    <cellStyle name="Calculation 2 2 3 3 4 4" xfId="980"/>
    <cellStyle name="Calculation 2 2 3 3 4 5" xfId="981"/>
    <cellStyle name="Calculation 2 2 3 3 4 6" xfId="982"/>
    <cellStyle name="Calculation 2 2 3 3 4 7" xfId="983"/>
    <cellStyle name="Calculation 2 2 3 3 5" xfId="984"/>
    <cellStyle name="Calculation 2 2 3 3 5 2" xfId="985"/>
    <cellStyle name="Calculation 2 2 3 3 5 3" xfId="986"/>
    <cellStyle name="Calculation 2 2 3 3 5 4" xfId="987"/>
    <cellStyle name="Calculation 2 2 3 3 5 5" xfId="988"/>
    <cellStyle name="Calculation 2 2 3 3 5 6" xfId="989"/>
    <cellStyle name="Calculation 2 2 3 3 5 7" xfId="990"/>
    <cellStyle name="Calculation 2 2 3 3 6" xfId="991"/>
    <cellStyle name="Calculation 2 2 3 3 6 2" xfId="992"/>
    <cellStyle name="Calculation 2 2 3 3 6 3" xfId="993"/>
    <cellStyle name="Calculation 2 2 3 3 6 4" xfId="994"/>
    <cellStyle name="Calculation 2 2 3 3 6 5" xfId="995"/>
    <cellStyle name="Calculation 2 2 3 3 6 6" xfId="996"/>
    <cellStyle name="Calculation 2 2 3 3 6 7" xfId="997"/>
    <cellStyle name="Calculation 2 2 3 3 7" xfId="998"/>
    <cellStyle name="Calculation 2 2 3 3 7 2" xfId="999"/>
    <cellStyle name="Calculation 2 2 3 3 7 3" xfId="1000"/>
    <cellStyle name="Calculation 2 2 3 3 7 4" xfId="1001"/>
    <cellStyle name="Calculation 2 2 3 3 7 5" xfId="1002"/>
    <cellStyle name="Calculation 2 2 3 3 7 6" xfId="1003"/>
    <cellStyle name="Calculation 2 2 3 3 7 7" xfId="1004"/>
    <cellStyle name="Calculation 2 2 3 3 8" xfId="1005"/>
    <cellStyle name="Calculation 2 2 3 3 8 2" xfId="1006"/>
    <cellStyle name="Calculation 2 2 3 3 8 3" xfId="1007"/>
    <cellStyle name="Calculation 2 2 3 3 8 4" xfId="1008"/>
    <cellStyle name="Calculation 2 2 3 3 8 5" xfId="1009"/>
    <cellStyle name="Calculation 2 2 3 3 8 6" xfId="1010"/>
    <cellStyle name="Calculation 2 2 3 3 8 7" xfId="1011"/>
    <cellStyle name="Calculation 2 2 3 3 9" xfId="1012"/>
    <cellStyle name="Calculation 2 2 3 3 9 2" xfId="1013"/>
    <cellStyle name="Calculation 2 2 3 3 9 3" xfId="1014"/>
    <cellStyle name="Calculation 2 2 3 3 9 4" xfId="1015"/>
    <cellStyle name="Calculation 2 2 3 3 9 5" xfId="1016"/>
    <cellStyle name="Calculation 2 2 3 3 9 6" xfId="1017"/>
    <cellStyle name="Calculation 2 2 3 3 9 7" xfId="1018"/>
    <cellStyle name="Calculation 2 2 3 4" xfId="1019"/>
    <cellStyle name="Calculation 2 2 3 4 10" xfId="1020"/>
    <cellStyle name="Calculation 2 2 3 4 10 2" xfId="1021"/>
    <cellStyle name="Calculation 2 2 3 4 10 3" xfId="1022"/>
    <cellStyle name="Calculation 2 2 3 4 10 4" xfId="1023"/>
    <cellStyle name="Calculation 2 2 3 4 10 5" xfId="1024"/>
    <cellStyle name="Calculation 2 2 3 4 10 6" xfId="1025"/>
    <cellStyle name="Calculation 2 2 3 4 10 7" xfId="1026"/>
    <cellStyle name="Calculation 2 2 3 4 11" xfId="1027"/>
    <cellStyle name="Calculation 2 2 3 4 12" xfId="1028"/>
    <cellStyle name="Calculation 2 2 3 4 13" xfId="1029"/>
    <cellStyle name="Calculation 2 2 3 4 14" xfId="1030"/>
    <cellStyle name="Calculation 2 2 3 4 2" xfId="1031"/>
    <cellStyle name="Calculation 2 2 3 4 2 2" xfId="1032"/>
    <cellStyle name="Calculation 2 2 3 4 2 3" xfId="1033"/>
    <cellStyle name="Calculation 2 2 3 4 2 4" xfId="1034"/>
    <cellStyle name="Calculation 2 2 3 4 2 5" xfId="1035"/>
    <cellStyle name="Calculation 2 2 3 4 2 6" xfId="1036"/>
    <cellStyle name="Calculation 2 2 3 4 2 7" xfId="1037"/>
    <cellStyle name="Calculation 2 2 3 4 3" xfId="1038"/>
    <cellStyle name="Calculation 2 2 3 4 3 2" xfId="1039"/>
    <cellStyle name="Calculation 2 2 3 4 3 3" xfId="1040"/>
    <cellStyle name="Calculation 2 2 3 4 3 4" xfId="1041"/>
    <cellStyle name="Calculation 2 2 3 4 3 5" xfId="1042"/>
    <cellStyle name="Calculation 2 2 3 4 3 6" xfId="1043"/>
    <cellStyle name="Calculation 2 2 3 4 3 7" xfId="1044"/>
    <cellStyle name="Calculation 2 2 3 4 4" xfId="1045"/>
    <cellStyle name="Calculation 2 2 3 4 4 2" xfId="1046"/>
    <cellStyle name="Calculation 2 2 3 4 4 3" xfId="1047"/>
    <cellStyle name="Calculation 2 2 3 4 4 4" xfId="1048"/>
    <cellStyle name="Calculation 2 2 3 4 4 5" xfId="1049"/>
    <cellStyle name="Calculation 2 2 3 4 4 6" xfId="1050"/>
    <cellStyle name="Calculation 2 2 3 4 4 7" xfId="1051"/>
    <cellStyle name="Calculation 2 2 3 4 5" xfId="1052"/>
    <cellStyle name="Calculation 2 2 3 4 5 2" xfId="1053"/>
    <cellStyle name="Calculation 2 2 3 4 5 3" xfId="1054"/>
    <cellStyle name="Calculation 2 2 3 4 5 4" xfId="1055"/>
    <cellStyle name="Calculation 2 2 3 4 5 5" xfId="1056"/>
    <cellStyle name="Calculation 2 2 3 4 5 6" xfId="1057"/>
    <cellStyle name="Calculation 2 2 3 4 5 7" xfId="1058"/>
    <cellStyle name="Calculation 2 2 3 4 6" xfId="1059"/>
    <cellStyle name="Calculation 2 2 3 4 6 2" xfId="1060"/>
    <cellStyle name="Calculation 2 2 3 4 6 3" xfId="1061"/>
    <cellStyle name="Calculation 2 2 3 4 6 4" xfId="1062"/>
    <cellStyle name="Calculation 2 2 3 4 6 5" xfId="1063"/>
    <cellStyle name="Calculation 2 2 3 4 6 6" xfId="1064"/>
    <cellStyle name="Calculation 2 2 3 4 6 7" xfId="1065"/>
    <cellStyle name="Calculation 2 2 3 4 7" xfId="1066"/>
    <cellStyle name="Calculation 2 2 3 4 7 2" xfId="1067"/>
    <cellStyle name="Calculation 2 2 3 4 7 3" xfId="1068"/>
    <cellStyle name="Calculation 2 2 3 4 7 4" xfId="1069"/>
    <cellStyle name="Calculation 2 2 3 4 7 5" xfId="1070"/>
    <cellStyle name="Calculation 2 2 3 4 7 6" xfId="1071"/>
    <cellStyle name="Calculation 2 2 3 4 7 7" xfId="1072"/>
    <cellStyle name="Calculation 2 2 3 4 8" xfId="1073"/>
    <cellStyle name="Calculation 2 2 3 4 8 2" xfId="1074"/>
    <cellStyle name="Calculation 2 2 3 4 8 3" xfId="1075"/>
    <cellStyle name="Calculation 2 2 3 4 8 4" xfId="1076"/>
    <cellStyle name="Calculation 2 2 3 4 8 5" xfId="1077"/>
    <cellStyle name="Calculation 2 2 3 4 8 6" xfId="1078"/>
    <cellStyle name="Calculation 2 2 3 4 8 7" xfId="1079"/>
    <cellStyle name="Calculation 2 2 3 4 9" xfId="1080"/>
    <cellStyle name="Calculation 2 2 3 4 9 2" xfId="1081"/>
    <cellStyle name="Calculation 2 2 3 4 9 3" xfId="1082"/>
    <cellStyle name="Calculation 2 2 3 4 9 4" xfId="1083"/>
    <cellStyle name="Calculation 2 2 3 4 9 5" xfId="1084"/>
    <cellStyle name="Calculation 2 2 3 4 9 6" xfId="1085"/>
    <cellStyle name="Calculation 2 2 3 4 9 7" xfId="1086"/>
    <cellStyle name="Calculation 2 2 3 5" xfId="1087"/>
    <cellStyle name="Calculation 2 2 3 5 10" xfId="1088"/>
    <cellStyle name="Calculation 2 2 3 5 10 2" xfId="1089"/>
    <cellStyle name="Calculation 2 2 3 5 10 3" xfId="1090"/>
    <cellStyle name="Calculation 2 2 3 5 10 4" xfId="1091"/>
    <cellStyle name="Calculation 2 2 3 5 10 5" xfId="1092"/>
    <cellStyle name="Calculation 2 2 3 5 10 6" xfId="1093"/>
    <cellStyle name="Calculation 2 2 3 5 10 7" xfId="1094"/>
    <cellStyle name="Calculation 2 2 3 5 11" xfId="1095"/>
    <cellStyle name="Calculation 2 2 3 5 12" xfId="1096"/>
    <cellStyle name="Calculation 2 2 3 5 13" xfId="1097"/>
    <cellStyle name="Calculation 2 2 3 5 14" xfId="1098"/>
    <cellStyle name="Calculation 2 2 3 5 2" xfId="1099"/>
    <cellStyle name="Calculation 2 2 3 5 2 2" xfId="1100"/>
    <cellStyle name="Calculation 2 2 3 5 2 3" xfId="1101"/>
    <cellStyle name="Calculation 2 2 3 5 2 4" xfId="1102"/>
    <cellStyle name="Calculation 2 2 3 5 2 5" xfId="1103"/>
    <cellStyle name="Calculation 2 2 3 5 2 6" xfId="1104"/>
    <cellStyle name="Calculation 2 2 3 5 2 7" xfId="1105"/>
    <cellStyle name="Calculation 2 2 3 5 3" xfId="1106"/>
    <cellStyle name="Calculation 2 2 3 5 3 2" xfId="1107"/>
    <cellStyle name="Calculation 2 2 3 5 3 3" xfId="1108"/>
    <cellStyle name="Calculation 2 2 3 5 3 4" xfId="1109"/>
    <cellStyle name="Calculation 2 2 3 5 3 5" xfId="1110"/>
    <cellStyle name="Calculation 2 2 3 5 3 6" xfId="1111"/>
    <cellStyle name="Calculation 2 2 3 5 3 7" xfId="1112"/>
    <cellStyle name="Calculation 2 2 3 5 4" xfId="1113"/>
    <cellStyle name="Calculation 2 2 3 5 4 2" xfId="1114"/>
    <cellStyle name="Calculation 2 2 3 5 4 3" xfId="1115"/>
    <cellStyle name="Calculation 2 2 3 5 4 4" xfId="1116"/>
    <cellStyle name="Calculation 2 2 3 5 4 5" xfId="1117"/>
    <cellStyle name="Calculation 2 2 3 5 4 6" xfId="1118"/>
    <cellStyle name="Calculation 2 2 3 5 4 7" xfId="1119"/>
    <cellStyle name="Calculation 2 2 3 5 5" xfId="1120"/>
    <cellStyle name="Calculation 2 2 3 5 5 2" xfId="1121"/>
    <cellStyle name="Calculation 2 2 3 5 5 3" xfId="1122"/>
    <cellStyle name="Calculation 2 2 3 5 5 4" xfId="1123"/>
    <cellStyle name="Calculation 2 2 3 5 5 5" xfId="1124"/>
    <cellStyle name="Calculation 2 2 3 5 5 6" xfId="1125"/>
    <cellStyle name="Calculation 2 2 3 5 5 7" xfId="1126"/>
    <cellStyle name="Calculation 2 2 3 5 6" xfId="1127"/>
    <cellStyle name="Calculation 2 2 3 5 6 2" xfId="1128"/>
    <cellStyle name="Calculation 2 2 3 5 6 3" xfId="1129"/>
    <cellStyle name="Calculation 2 2 3 5 6 4" xfId="1130"/>
    <cellStyle name="Calculation 2 2 3 5 6 5" xfId="1131"/>
    <cellStyle name="Calculation 2 2 3 5 6 6" xfId="1132"/>
    <cellStyle name="Calculation 2 2 3 5 6 7" xfId="1133"/>
    <cellStyle name="Calculation 2 2 3 5 7" xfId="1134"/>
    <cellStyle name="Calculation 2 2 3 5 7 2" xfId="1135"/>
    <cellStyle name="Calculation 2 2 3 5 7 3" xfId="1136"/>
    <cellStyle name="Calculation 2 2 3 5 7 4" xfId="1137"/>
    <cellStyle name="Calculation 2 2 3 5 7 5" xfId="1138"/>
    <cellStyle name="Calculation 2 2 3 5 7 6" xfId="1139"/>
    <cellStyle name="Calculation 2 2 3 5 7 7" xfId="1140"/>
    <cellStyle name="Calculation 2 2 3 5 8" xfId="1141"/>
    <cellStyle name="Calculation 2 2 3 5 8 2" xfId="1142"/>
    <cellStyle name="Calculation 2 2 3 5 8 3" xfId="1143"/>
    <cellStyle name="Calculation 2 2 3 5 8 4" xfId="1144"/>
    <cellStyle name="Calculation 2 2 3 5 8 5" xfId="1145"/>
    <cellStyle name="Calculation 2 2 3 5 8 6" xfId="1146"/>
    <cellStyle name="Calculation 2 2 3 5 8 7" xfId="1147"/>
    <cellStyle name="Calculation 2 2 3 5 9" xfId="1148"/>
    <cellStyle name="Calculation 2 2 3 5 9 2" xfId="1149"/>
    <cellStyle name="Calculation 2 2 3 5 9 3" xfId="1150"/>
    <cellStyle name="Calculation 2 2 3 5 9 4" xfId="1151"/>
    <cellStyle name="Calculation 2 2 3 5 9 5" xfId="1152"/>
    <cellStyle name="Calculation 2 2 3 5 9 6" xfId="1153"/>
    <cellStyle name="Calculation 2 2 3 5 9 7" xfId="1154"/>
    <cellStyle name="Calculation 2 2 3 6" xfId="1155"/>
    <cellStyle name="Calculation 2 2 3 6 2" xfId="1156"/>
    <cellStyle name="Calculation 2 2 3 6 3" xfId="1157"/>
    <cellStyle name="Calculation 2 2 3 6 4" xfId="1158"/>
    <cellStyle name="Calculation 2 2 3 6 5" xfId="1159"/>
    <cellStyle name="Calculation 2 2 3 6 6" xfId="1160"/>
    <cellStyle name="Calculation 2 2 3 6 7" xfId="1161"/>
    <cellStyle name="Calculation 2 2 3 7" xfId="1162"/>
    <cellStyle name="Calculation 2 2 3 7 2" xfId="1163"/>
    <cellStyle name="Calculation 2 2 3 7 3" xfId="1164"/>
    <cellStyle name="Calculation 2 2 3 7 4" xfId="1165"/>
    <cellStyle name="Calculation 2 2 3 7 5" xfId="1166"/>
    <cellStyle name="Calculation 2 2 3 7 6" xfId="1167"/>
    <cellStyle name="Calculation 2 2 3 7 7" xfId="1168"/>
    <cellStyle name="Calculation 2 2 3 8" xfId="1169"/>
    <cellStyle name="Calculation 2 2 3 8 2" xfId="1170"/>
    <cellStyle name="Calculation 2 2 3 8 3" xfId="1171"/>
    <cellStyle name="Calculation 2 2 3 8 4" xfId="1172"/>
    <cellStyle name="Calculation 2 2 3 8 5" xfId="1173"/>
    <cellStyle name="Calculation 2 2 3 8 6" xfId="1174"/>
    <cellStyle name="Calculation 2 2 3 8 7" xfId="1175"/>
    <cellStyle name="Calculation 2 2 3 9" xfId="1176"/>
    <cellStyle name="Calculation 2 2 3 9 2" xfId="1177"/>
    <cellStyle name="Calculation 2 2 3 9 3" xfId="1178"/>
    <cellStyle name="Calculation 2 2 3 9 4" xfId="1179"/>
    <cellStyle name="Calculation 2 2 3 9 5" xfId="1180"/>
    <cellStyle name="Calculation 2 2 3 9 6" xfId="1181"/>
    <cellStyle name="Calculation 2 2 3 9 7" xfId="1182"/>
    <cellStyle name="Calculation 2 2 4" xfId="1183"/>
    <cellStyle name="Calculation 2 2 4 10" xfId="1184"/>
    <cellStyle name="Calculation 2 2 4 10 2" xfId="1185"/>
    <cellStyle name="Calculation 2 2 4 10 3" xfId="1186"/>
    <cellStyle name="Calculation 2 2 4 10 4" xfId="1187"/>
    <cellStyle name="Calculation 2 2 4 10 5" xfId="1188"/>
    <cellStyle name="Calculation 2 2 4 10 6" xfId="1189"/>
    <cellStyle name="Calculation 2 2 4 10 7" xfId="1190"/>
    <cellStyle name="Calculation 2 2 4 11" xfId="1191"/>
    <cellStyle name="Calculation 2 2 4 12" xfId="1192"/>
    <cellStyle name="Calculation 2 2 4 13" xfId="1193"/>
    <cellStyle name="Calculation 2 2 4 14" xfId="1194"/>
    <cellStyle name="Calculation 2 2 4 2" xfId="1195"/>
    <cellStyle name="Calculation 2 2 4 2 2" xfId="1196"/>
    <cellStyle name="Calculation 2 2 4 2 3" xfId="1197"/>
    <cellStyle name="Calculation 2 2 4 2 4" xfId="1198"/>
    <cellStyle name="Calculation 2 2 4 2 5" xfId="1199"/>
    <cellStyle name="Calculation 2 2 4 2 6" xfId="1200"/>
    <cellStyle name="Calculation 2 2 4 2 7" xfId="1201"/>
    <cellStyle name="Calculation 2 2 4 3" xfId="1202"/>
    <cellStyle name="Calculation 2 2 4 3 2" xfId="1203"/>
    <cellStyle name="Calculation 2 2 4 3 3" xfId="1204"/>
    <cellStyle name="Calculation 2 2 4 3 4" xfId="1205"/>
    <cellStyle name="Calculation 2 2 4 3 5" xfId="1206"/>
    <cellStyle name="Calculation 2 2 4 3 6" xfId="1207"/>
    <cellStyle name="Calculation 2 2 4 3 7" xfId="1208"/>
    <cellStyle name="Calculation 2 2 4 4" xfId="1209"/>
    <cellStyle name="Calculation 2 2 4 4 2" xfId="1210"/>
    <cellStyle name="Calculation 2 2 4 4 3" xfId="1211"/>
    <cellStyle name="Calculation 2 2 4 4 4" xfId="1212"/>
    <cellStyle name="Calculation 2 2 4 4 5" xfId="1213"/>
    <cellStyle name="Calculation 2 2 4 4 6" xfId="1214"/>
    <cellStyle name="Calculation 2 2 4 4 7" xfId="1215"/>
    <cellStyle name="Calculation 2 2 4 5" xfId="1216"/>
    <cellStyle name="Calculation 2 2 4 5 2" xfId="1217"/>
    <cellStyle name="Calculation 2 2 4 5 3" xfId="1218"/>
    <cellStyle name="Calculation 2 2 4 5 4" xfId="1219"/>
    <cellStyle name="Calculation 2 2 4 5 5" xfId="1220"/>
    <cellStyle name="Calculation 2 2 4 5 6" xfId="1221"/>
    <cellStyle name="Calculation 2 2 4 5 7" xfId="1222"/>
    <cellStyle name="Calculation 2 2 4 6" xfId="1223"/>
    <cellStyle name="Calculation 2 2 4 6 2" xfId="1224"/>
    <cellStyle name="Calculation 2 2 4 6 3" xfId="1225"/>
    <cellStyle name="Calculation 2 2 4 6 4" xfId="1226"/>
    <cellStyle name="Calculation 2 2 4 6 5" xfId="1227"/>
    <cellStyle name="Calculation 2 2 4 6 6" xfId="1228"/>
    <cellStyle name="Calculation 2 2 4 6 7" xfId="1229"/>
    <cellStyle name="Calculation 2 2 4 7" xfId="1230"/>
    <cellStyle name="Calculation 2 2 4 7 2" xfId="1231"/>
    <cellStyle name="Calculation 2 2 4 7 3" xfId="1232"/>
    <cellStyle name="Calculation 2 2 4 7 4" xfId="1233"/>
    <cellStyle name="Calculation 2 2 4 7 5" xfId="1234"/>
    <cellStyle name="Calculation 2 2 4 7 6" xfId="1235"/>
    <cellStyle name="Calculation 2 2 4 7 7" xfId="1236"/>
    <cellStyle name="Calculation 2 2 4 8" xfId="1237"/>
    <cellStyle name="Calculation 2 2 4 8 2" xfId="1238"/>
    <cellStyle name="Calculation 2 2 4 8 3" xfId="1239"/>
    <cellStyle name="Calculation 2 2 4 8 4" xfId="1240"/>
    <cellStyle name="Calculation 2 2 4 8 5" xfId="1241"/>
    <cellStyle name="Calculation 2 2 4 8 6" xfId="1242"/>
    <cellStyle name="Calculation 2 2 4 8 7" xfId="1243"/>
    <cellStyle name="Calculation 2 2 4 9" xfId="1244"/>
    <cellStyle name="Calculation 2 2 4 9 2" xfId="1245"/>
    <cellStyle name="Calculation 2 2 4 9 3" xfId="1246"/>
    <cellStyle name="Calculation 2 2 4 9 4" xfId="1247"/>
    <cellStyle name="Calculation 2 2 4 9 5" xfId="1248"/>
    <cellStyle name="Calculation 2 2 4 9 6" xfId="1249"/>
    <cellStyle name="Calculation 2 2 4 9 7" xfId="1250"/>
    <cellStyle name="Calculation 2 2 5" xfId="1251"/>
    <cellStyle name="Calculation 2 2 5 10" xfId="1252"/>
    <cellStyle name="Calculation 2 2 5 10 2" xfId="1253"/>
    <cellStyle name="Calculation 2 2 5 10 3" xfId="1254"/>
    <cellStyle name="Calculation 2 2 5 10 4" xfId="1255"/>
    <cellStyle name="Calculation 2 2 5 10 5" xfId="1256"/>
    <cellStyle name="Calculation 2 2 5 10 6" xfId="1257"/>
    <cellStyle name="Calculation 2 2 5 10 7" xfId="1258"/>
    <cellStyle name="Calculation 2 2 5 11" xfId="1259"/>
    <cellStyle name="Calculation 2 2 5 12" xfId="1260"/>
    <cellStyle name="Calculation 2 2 5 13" xfId="1261"/>
    <cellStyle name="Calculation 2 2 5 14" xfId="1262"/>
    <cellStyle name="Calculation 2 2 5 2" xfId="1263"/>
    <cellStyle name="Calculation 2 2 5 2 2" xfId="1264"/>
    <cellStyle name="Calculation 2 2 5 2 3" xfId="1265"/>
    <cellStyle name="Calculation 2 2 5 2 4" xfId="1266"/>
    <cellStyle name="Calculation 2 2 5 2 5" xfId="1267"/>
    <cellStyle name="Calculation 2 2 5 2 6" xfId="1268"/>
    <cellStyle name="Calculation 2 2 5 2 7" xfId="1269"/>
    <cellStyle name="Calculation 2 2 5 3" xfId="1270"/>
    <cellStyle name="Calculation 2 2 5 3 2" xfId="1271"/>
    <cellStyle name="Calculation 2 2 5 3 3" xfId="1272"/>
    <cellStyle name="Calculation 2 2 5 3 4" xfId="1273"/>
    <cellStyle name="Calculation 2 2 5 3 5" xfId="1274"/>
    <cellStyle name="Calculation 2 2 5 3 6" xfId="1275"/>
    <cellStyle name="Calculation 2 2 5 3 7" xfId="1276"/>
    <cellStyle name="Calculation 2 2 5 4" xfId="1277"/>
    <cellStyle name="Calculation 2 2 5 4 2" xfId="1278"/>
    <cellStyle name="Calculation 2 2 5 4 3" xfId="1279"/>
    <cellStyle name="Calculation 2 2 5 4 4" xfId="1280"/>
    <cellStyle name="Calculation 2 2 5 4 5" xfId="1281"/>
    <cellStyle name="Calculation 2 2 5 4 6" xfId="1282"/>
    <cellStyle name="Calculation 2 2 5 4 7" xfId="1283"/>
    <cellStyle name="Calculation 2 2 5 5" xfId="1284"/>
    <cellStyle name="Calculation 2 2 5 5 2" xfId="1285"/>
    <cellStyle name="Calculation 2 2 5 5 3" xfId="1286"/>
    <cellStyle name="Calculation 2 2 5 5 4" xfId="1287"/>
    <cellStyle name="Calculation 2 2 5 5 5" xfId="1288"/>
    <cellStyle name="Calculation 2 2 5 5 6" xfId="1289"/>
    <cellStyle name="Calculation 2 2 5 5 7" xfId="1290"/>
    <cellStyle name="Calculation 2 2 5 6" xfId="1291"/>
    <cellStyle name="Calculation 2 2 5 6 2" xfId="1292"/>
    <cellStyle name="Calculation 2 2 5 6 3" xfId="1293"/>
    <cellStyle name="Calculation 2 2 5 6 4" xfId="1294"/>
    <cellStyle name="Calculation 2 2 5 6 5" xfId="1295"/>
    <cellStyle name="Calculation 2 2 5 6 6" xfId="1296"/>
    <cellStyle name="Calculation 2 2 5 6 7" xfId="1297"/>
    <cellStyle name="Calculation 2 2 5 7" xfId="1298"/>
    <cellStyle name="Calculation 2 2 5 7 2" xfId="1299"/>
    <cellStyle name="Calculation 2 2 5 7 3" xfId="1300"/>
    <cellStyle name="Calculation 2 2 5 7 4" xfId="1301"/>
    <cellStyle name="Calculation 2 2 5 7 5" xfId="1302"/>
    <cellStyle name="Calculation 2 2 5 7 6" xfId="1303"/>
    <cellStyle name="Calculation 2 2 5 7 7" xfId="1304"/>
    <cellStyle name="Calculation 2 2 5 8" xfId="1305"/>
    <cellStyle name="Calculation 2 2 5 8 2" xfId="1306"/>
    <cellStyle name="Calculation 2 2 5 8 3" xfId="1307"/>
    <cellStyle name="Calculation 2 2 5 8 4" xfId="1308"/>
    <cellStyle name="Calculation 2 2 5 8 5" xfId="1309"/>
    <cellStyle name="Calculation 2 2 5 8 6" xfId="1310"/>
    <cellStyle name="Calculation 2 2 5 8 7" xfId="1311"/>
    <cellStyle name="Calculation 2 2 5 9" xfId="1312"/>
    <cellStyle name="Calculation 2 2 5 9 2" xfId="1313"/>
    <cellStyle name="Calculation 2 2 5 9 3" xfId="1314"/>
    <cellStyle name="Calculation 2 2 5 9 4" xfId="1315"/>
    <cellStyle name="Calculation 2 2 5 9 5" xfId="1316"/>
    <cellStyle name="Calculation 2 2 5 9 6" xfId="1317"/>
    <cellStyle name="Calculation 2 2 5 9 7" xfId="1318"/>
    <cellStyle name="Calculation 2 2 6" xfId="1319"/>
    <cellStyle name="Calculation 2 2 6 10" xfId="1320"/>
    <cellStyle name="Calculation 2 2 6 10 2" xfId="1321"/>
    <cellStyle name="Calculation 2 2 6 10 3" xfId="1322"/>
    <cellStyle name="Calculation 2 2 6 10 4" xfId="1323"/>
    <cellStyle name="Calculation 2 2 6 10 5" xfId="1324"/>
    <cellStyle name="Calculation 2 2 6 10 6" xfId="1325"/>
    <cellStyle name="Calculation 2 2 6 10 7" xfId="1326"/>
    <cellStyle name="Calculation 2 2 6 11" xfId="1327"/>
    <cellStyle name="Calculation 2 2 6 12" xfId="1328"/>
    <cellStyle name="Calculation 2 2 6 13" xfId="1329"/>
    <cellStyle name="Calculation 2 2 6 14" xfId="1330"/>
    <cellStyle name="Calculation 2 2 6 2" xfId="1331"/>
    <cellStyle name="Calculation 2 2 6 2 2" xfId="1332"/>
    <cellStyle name="Calculation 2 2 6 2 3" xfId="1333"/>
    <cellStyle name="Calculation 2 2 6 2 4" xfId="1334"/>
    <cellStyle name="Calculation 2 2 6 2 5" xfId="1335"/>
    <cellStyle name="Calculation 2 2 6 2 6" xfId="1336"/>
    <cellStyle name="Calculation 2 2 6 2 7" xfId="1337"/>
    <cellStyle name="Calculation 2 2 6 3" xfId="1338"/>
    <cellStyle name="Calculation 2 2 6 3 2" xfId="1339"/>
    <cellStyle name="Calculation 2 2 6 3 3" xfId="1340"/>
    <cellStyle name="Calculation 2 2 6 3 4" xfId="1341"/>
    <cellStyle name="Calculation 2 2 6 3 5" xfId="1342"/>
    <cellStyle name="Calculation 2 2 6 3 6" xfId="1343"/>
    <cellStyle name="Calculation 2 2 6 3 7" xfId="1344"/>
    <cellStyle name="Calculation 2 2 6 4" xfId="1345"/>
    <cellStyle name="Calculation 2 2 6 4 2" xfId="1346"/>
    <cellStyle name="Calculation 2 2 6 4 3" xfId="1347"/>
    <cellStyle name="Calculation 2 2 6 4 4" xfId="1348"/>
    <cellStyle name="Calculation 2 2 6 4 5" xfId="1349"/>
    <cellStyle name="Calculation 2 2 6 4 6" xfId="1350"/>
    <cellStyle name="Calculation 2 2 6 4 7" xfId="1351"/>
    <cellStyle name="Calculation 2 2 6 5" xfId="1352"/>
    <cellStyle name="Calculation 2 2 6 5 2" xfId="1353"/>
    <cellStyle name="Calculation 2 2 6 5 3" xfId="1354"/>
    <cellStyle name="Calculation 2 2 6 5 4" xfId="1355"/>
    <cellStyle name="Calculation 2 2 6 5 5" xfId="1356"/>
    <cellStyle name="Calculation 2 2 6 5 6" xfId="1357"/>
    <cellStyle name="Calculation 2 2 6 5 7" xfId="1358"/>
    <cellStyle name="Calculation 2 2 6 6" xfId="1359"/>
    <cellStyle name="Calculation 2 2 6 6 2" xfId="1360"/>
    <cellStyle name="Calculation 2 2 6 6 3" xfId="1361"/>
    <cellStyle name="Calculation 2 2 6 6 4" xfId="1362"/>
    <cellStyle name="Calculation 2 2 6 6 5" xfId="1363"/>
    <cellStyle name="Calculation 2 2 6 6 6" xfId="1364"/>
    <cellStyle name="Calculation 2 2 6 6 7" xfId="1365"/>
    <cellStyle name="Calculation 2 2 6 7" xfId="1366"/>
    <cellStyle name="Calculation 2 2 6 7 2" xfId="1367"/>
    <cellStyle name="Calculation 2 2 6 7 3" xfId="1368"/>
    <cellStyle name="Calculation 2 2 6 7 4" xfId="1369"/>
    <cellStyle name="Calculation 2 2 6 7 5" xfId="1370"/>
    <cellStyle name="Calculation 2 2 6 7 6" xfId="1371"/>
    <cellStyle name="Calculation 2 2 6 7 7" xfId="1372"/>
    <cellStyle name="Calculation 2 2 6 8" xfId="1373"/>
    <cellStyle name="Calculation 2 2 6 8 2" xfId="1374"/>
    <cellStyle name="Calculation 2 2 6 8 3" xfId="1375"/>
    <cellStyle name="Calculation 2 2 6 8 4" xfId="1376"/>
    <cellStyle name="Calculation 2 2 6 8 5" xfId="1377"/>
    <cellStyle name="Calculation 2 2 6 8 6" xfId="1378"/>
    <cellStyle name="Calculation 2 2 6 8 7" xfId="1379"/>
    <cellStyle name="Calculation 2 2 6 9" xfId="1380"/>
    <cellStyle name="Calculation 2 2 6 9 2" xfId="1381"/>
    <cellStyle name="Calculation 2 2 6 9 3" xfId="1382"/>
    <cellStyle name="Calculation 2 2 6 9 4" xfId="1383"/>
    <cellStyle name="Calculation 2 2 6 9 5" xfId="1384"/>
    <cellStyle name="Calculation 2 2 6 9 6" xfId="1385"/>
    <cellStyle name="Calculation 2 2 6 9 7" xfId="1386"/>
    <cellStyle name="Calculation 2 2 7" xfId="1387"/>
    <cellStyle name="Calculation 2 2 7 10" xfId="1388"/>
    <cellStyle name="Calculation 2 2 7 10 2" xfId="1389"/>
    <cellStyle name="Calculation 2 2 7 10 3" xfId="1390"/>
    <cellStyle name="Calculation 2 2 7 10 4" xfId="1391"/>
    <cellStyle name="Calculation 2 2 7 10 5" xfId="1392"/>
    <cellStyle name="Calculation 2 2 7 10 6" xfId="1393"/>
    <cellStyle name="Calculation 2 2 7 10 7" xfId="1394"/>
    <cellStyle name="Calculation 2 2 7 11" xfId="1395"/>
    <cellStyle name="Calculation 2 2 7 12" xfId="1396"/>
    <cellStyle name="Calculation 2 2 7 13" xfId="1397"/>
    <cellStyle name="Calculation 2 2 7 14" xfId="1398"/>
    <cellStyle name="Calculation 2 2 7 2" xfId="1399"/>
    <cellStyle name="Calculation 2 2 7 2 2" xfId="1400"/>
    <cellStyle name="Calculation 2 2 7 2 3" xfId="1401"/>
    <cellStyle name="Calculation 2 2 7 2 4" xfId="1402"/>
    <cellStyle name="Calculation 2 2 7 2 5" xfId="1403"/>
    <cellStyle name="Calculation 2 2 7 2 6" xfId="1404"/>
    <cellStyle name="Calculation 2 2 7 2 7" xfId="1405"/>
    <cellStyle name="Calculation 2 2 7 3" xfId="1406"/>
    <cellStyle name="Calculation 2 2 7 3 2" xfId="1407"/>
    <cellStyle name="Calculation 2 2 7 3 3" xfId="1408"/>
    <cellStyle name="Calculation 2 2 7 3 4" xfId="1409"/>
    <cellStyle name="Calculation 2 2 7 3 5" xfId="1410"/>
    <cellStyle name="Calculation 2 2 7 3 6" xfId="1411"/>
    <cellStyle name="Calculation 2 2 7 3 7" xfId="1412"/>
    <cellStyle name="Calculation 2 2 7 4" xfId="1413"/>
    <cellStyle name="Calculation 2 2 7 4 2" xfId="1414"/>
    <cellStyle name="Calculation 2 2 7 4 3" xfId="1415"/>
    <cellStyle name="Calculation 2 2 7 4 4" xfId="1416"/>
    <cellStyle name="Calculation 2 2 7 4 5" xfId="1417"/>
    <cellStyle name="Calculation 2 2 7 4 6" xfId="1418"/>
    <cellStyle name="Calculation 2 2 7 4 7" xfId="1419"/>
    <cellStyle name="Calculation 2 2 7 5" xfId="1420"/>
    <cellStyle name="Calculation 2 2 7 5 2" xfId="1421"/>
    <cellStyle name="Calculation 2 2 7 5 3" xfId="1422"/>
    <cellStyle name="Calculation 2 2 7 5 4" xfId="1423"/>
    <cellStyle name="Calculation 2 2 7 5 5" xfId="1424"/>
    <cellStyle name="Calculation 2 2 7 5 6" xfId="1425"/>
    <cellStyle name="Calculation 2 2 7 5 7" xfId="1426"/>
    <cellStyle name="Calculation 2 2 7 6" xfId="1427"/>
    <cellStyle name="Calculation 2 2 7 6 2" xfId="1428"/>
    <cellStyle name="Calculation 2 2 7 6 3" xfId="1429"/>
    <cellStyle name="Calculation 2 2 7 6 4" xfId="1430"/>
    <cellStyle name="Calculation 2 2 7 6 5" xfId="1431"/>
    <cellStyle name="Calculation 2 2 7 6 6" xfId="1432"/>
    <cellStyle name="Calculation 2 2 7 6 7" xfId="1433"/>
    <cellStyle name="Calculation 2 2 7 7" xfId="1434"/>
    <cellStyle name="Calculation 2 2 7 7 2" xfId="1435"/>
    <cellStyle name="Calculation 2 2 7 7 3" xfId="1436"/>
    <cellStyle name="Calculation 2 2 7 7 4" xfId="1437"/>
    <cellStyle name="Calculation 2 2 7 7 5" xfId="1438"/>
    <cellStyle name="Calculation 2 2 7 7 6" xfId="1439"/>
    <cellStyle name="Calculation 2 2 7 7 7" xfId="1440"/>
    <cellStyle name="Calculation 2 2 7 8" xfId="1441"/>
    <cellStyle name="Calculation 2 2 7 8 2" xfId="1442"/>
    <cellStyle name="Calculation 2 2 7 8 3" xfId="1443"/>
    <cellStyle name="Calculation 2 2 7 8 4" xfId="1444"/>
    <cellStyle name="Calculation 2 2 7 8 5" xfId="1445"/>
    <cellStyle name="Calculation 2 2 7 8 6" xfId="1446"/>
    <cellStyle name="Calculation 2 2 7 8 7" xfId="1447"/>
    <cellStyle name="Calculation 2 2 7 9" xfId="1448"/>
    <cellStyle name="Calculation 2 2 7 9 2" xfId="1449"/>
    <cellStyle name="Calculation 2 2 7 9 3" xfId="1450"/>
    <cellStyle name="Calculation 2 2 7 9 4" xfId="1451"/>
    <cellStyle name="Calculation 2 2 7 9 5" xfId="1452"/>
    <cellStyle name="Calculation 2 2 7 9 6" xfId="1453"/>
    <cellStyle name="Calculation 2 2 7 9 7" xfId="1454"/>
    <cellStyle name="Calculation 2 2 8" xfId="1455"/>
    <cellStyle name="Calculation 2 2 8 2" xfId="1456"/>
    <cellStyle name="Calculation 2 2 8 3" xfId="1457"/>
    <cellStyle name="Calculation 2 2 8 4" xfId="1458"/>
    <cellStyle name="Calculation 2 2 8 5" xfId="1459"/>
    <cellStyle name="Calculation 2 2 8 6" xfId="1460"/>
    <cellStyle name="Calculation 2 2 8 7" xfId="1461"/>
    <cellStyle name="Calculation 2 2 9" xfId="1462"/>
    <cellStyle name="Calculation 2 2 9 2" xfId="1463"/>
    <cellStyle name="Calculation 2 2 9 3" xfId="1464"/>
    <cellStyle name="Calculation 2 2 9 4" xfId="1465"/>
    <cellStyle name="Calculation 2 2 9 5" xfId="1466"/>
    <cellStyle name="Calculation 2 2 9 6" xfId="1467"/>
    <cellStyle name="Calculation 2 2 9 7" xfId="1468"/>
    <cellStyle name="Calculation 2 3" xfId="1469"/>
    <cellStyle name="Calculation 2 3 10" xfId="1470"/>
    <cellStyle name="Calculation 2 3 10 2" xfId="1471"/>
    <cellStyle name="Calculation 2 3 10 3" xfId="1472"/>
    <cellStyle name="Calculation 2 3 10 4" xfId="1473"/>
    <cellStyle name="Calculation 2 3 10 5" xfId="1474"/>
    <cellStyle name="Calculation 2 3 10 6" xfId="1475"/>
    <cellStyle name="Calculation 2 3 10 7" xfId="1476"/>
    <cellStyle name="Calculation 2 3 11" xfId="1477"/>
    <cellStyle name="Calculation 2 3 11 2" xfId="1478"/>
    <cellStyle name="Calculation 2 3 11 3" xfId="1479"/>
    <cellStyle name="Calculation 2 3 11 4" xfId="1480"/>
    <cellStyle name="Calculation 2 3 11 5" xfId="1481"/>
    <cellStyle name="Calculation 2 3 11 6" xfId="1482"/>
    <cellStyle name="Calculation 2 3 11 7" xfId="1483"/>
    <cellStyle name="Calculation 2 3 12" xfId="1484"/>
    <cellStyle name="Calculation 2 3 12 2" xfId="1485"/>
    <cellStyle name="Calculation 2 3 12 3" xfId="1486"/>
    <cellStyle name="Calculation 2 3 12 4" xfId="1487"/>
    <cellStyle name="Calculation 2 3 12 5" xfId="1488"/>
    <cellStyle name="Calculation 2 3 12 6" xfId="1489"/>
    <cellStyle name="Calculation 2 3 12 7" xfId="1490"/>
    <cellStyle name="Calculation 2 3 13" xfId="1491"/>
    <cellStyle name="Calculation 2 3 13 2" xfId="1492"/>
    <cellStyle name="Calculation 2 3 13 3" xfId="1493"/>
    <cellStyle name="Calculation 2 3 13 4" xfId="1494"/>
    <cellStyle name="Calculation 2 3 13 5" xfId="1495"/>
    <cellStyle name="Calculation 2 3 13 6" xfId="1496"/>
    <cellStyle name="Calculation 2 3 13 7" xfId="1497"/>
    <cellStyle name="Calculation 2 3 14" xfId="1498"/>
    <cellStyle name="Calculation 2 3 15" xfId="1499"/>
    <cellStyle name="Calculation 2 3 16" xfId="1500"/>
    <cellStyle name="Calculation 2 3 17" xfId="1501"/>
    <cellStyle name="Calculation 2 3 2" xfId="1502"/>
    <cellStyle name="Calculation 2 3 2 10" xfId="1503"/>
    <cellStyle name="Calculation 2 3 2 10 2" xfId="1504"/>
    <cellStyle name="Calculation 2 3 2 10 3" xfId="1505"/>
    <cellStyle name="Calculation 2 3 2 10 4" xfId="1506"/>
    <cellStyle name="Calculation 2 3 2 10 5" xfId="1507"/>
    <cellStyle name="Calculation 2 3 2 10 6" xfId="1508"/>
    <cellStyle name="Calculation 2 3 2 10 7" xfId="1509"/>
    <cellStyle name="Calculation 2 3 2 11" xfId="1510"/>
    <cellStyle name="Calculation 2 3 2 12" xfId="1511"/>
    <cellStyle name="Calculation 2 3 2 13" xfId="1512"/>
    <cellStyle name="Calculation 2 3 2 14" xfId="1513"/>
    <cellStyle name="Calculation 2 3 2 2" xfId="1514"/>
    <cellStyle name="Calculation 2 3 2 2 2" xfId="1515"/>
    <cellStyle name="Calculation 2 3 2 2 3" xfId="1516"/>
    <cellStyle name="Calculation 2 3 2 2 4" xfId="1517"/>
    <cellStyle name="Calculation 2 3 2 2 5" xfId="1518"/>
    <cellStyle name="Calculation 2 3 2 2 6" xfId="1519"/>
    <cellStyle name="Calculation 2 3 2 2 7" xfId="1520"/>
    <cellStyle name="Calculation 2 3 2 3" xfId="1521"/>
    <cellStyle name="Calculation 2 3 2 3 2" xfId="1522"/>
    <cellStyle name="Calculation 2 3 2 3 3" xfId="1523"/>
    <cellStyle name="Calculation 2 3 2 3 4" xfId="1524"/>
    <cellStyle name="Calculation 2 3 2 3 5" xfId="1525"/>
    <cellStyle name="Calculation 2 3 2 3 6" xfId="1526"/>
    <cellStyle name="Calculation 2 3 2 3 7" xfId="1527"/>
    <cellStyle name="Calculation 2 3 2 4" xfId="1528"/>
    <cellStyle name="Calculation 2 3 2 4 2" xfId="1529"/>
    <cellStyle name="Calculation 2 3 2 4 3" xfId="1530"/>
    <cellStyle name="Calculation 2 3 2 4 4" xfId="1531"/>
    <cellStyle name="Calculation 2 3 2 4 5" xfId="1532"/>
    <cellStyle name="Calculation 2 3 2 4 6" xfId="1533"/>
    <cellStyle name="Calculation 2 3 2 4 7" xfId="1534"/>
    <cellStyle name="Calculation 2 3 2 5" xfId="1535"/>
    <cellStyle name="Calculation 2 3 2 5 2" xfId="1536"/>
    <cellStyle name="Calculation 2 3 2 5 3" xfId="1537"/>
    <cellStyle name="Calculation 2 3 2 5 4" xfId="1538"/>
    <cellStyle name="Calculation 2 3 2 5 5" xfId="1539"/>
    <cellStyle name="Calculation 2 3 2 5 6" xfId="1540"/>
    <cellStyle name="Calculation 2 3 2 5 7" xfId="1541"/>
    <cellStyle name="Calculation 2 3 2 6" xfId="1542"/>
    <cellStyle name="Calculation 2 3 2 6 2" xfId="1543"/>
    <cellStyle name="Calculation 2 3 2 6 3" xfId="1544"/>
    <cellStyle name="Calculation 2 3 2 6 4" xfId="1545"/>
    <cellStyle name="Calculation 2 3 2 6 5" xfId="1546"/>
    <cellStyle name="Calculation 2 3 2 6 6" xfId="1547"/>
    <cellStyle name="Calculation 2 3 2 6 7" xfId="1548"/>
    <cellStyle name="Calculation 2 3 2 7" xfId="1549"/>
    <cellStyle name="Calculation 2 3 2 7 2" xfId="1550"/>
    <cellStyle name="Calculation 2 3 2 7 3" xfId="1551"/>
    <cellStyle name="Calculation 2 3 2 7 4" xfId="1552"/>
    <cellStyle name="Calculation 2 3 2 7 5" xfId="1553"/>
    <cellStyle name="Calculation 2 3 2 7 6" xfId="1554"/>
    <cellStyle name="Calculation 2 3 2 7 7" xfId="1555"/>
    <cellStyle name="Calculation 2 3 2 8" xfId="1556"/>
    <cellStyle name="Calculation 2 3 2 8 2" xfId="1557"/>
    <cellStyle name="Calculation 2 3 2 8 3" xfId="1558"/>
    <cellStyle name="Calculation 2 3 2 8 4" xfId="1559"/>
    <cellStyle name="Calculation 2 3 2 8 5" xfId="1560"/>
    <cellStyle name="Calculation 2 3 2 8 6" xfId="1561"/>
    <cellStyle name="Calculation 2 3 2 8 7" xfId="1562"/>
    <cellStyle name="Calculation 2 3 2 9" xfId="1563"/>
    <cellStyle name="Calculation 2 3 2 9 2" xfId="1564"/>
    <cellStyle name="Calculation 2 3 2 9 3" xfId="1565"/>
    <cellStyle name="Calculation 2 3 2 9 4" xfId="1566"/>
    <cellStyle name="Calculation 2 3 2 9 5" xfId="1567"/>
    <cellStyle name="Calculation 2 3 2 9 6" xfId="1568"/>
    <cellStyle name="Calculation 2 3 2 9 7" xfId="1569"/>
    <cellStyle name="Calculation 2 3 3" xfId="1570"/>
    <cellStyle name="Calculation 2 3 3 10" xfId="1571"/>
    <cellStyle name="Calculation 2 3 3 10 2" xfId="1572"/>
    <cellStyle name="Calculation 2 3 3 10 3" xfId="1573"/>
    <cellStyle name="Calculation 2 3 3 10 4" xfId="1574"/>
    <cellStyle name="Calculation 2 3 3 10 5" xfId="1575"/>
    <cellStyle name="Calculation 2 3 3 10 6" xfId="1576"/>
    <cellStyle name="Calculation 2 3 3 10 7" xfId="1577"/>
    <cellStyle name="Calculation 2 3 3 11" xfId="1578"/>
    <cellStyle name="Calculation 2 3 3 12" xfId="1579"/>
    <cellStyle name="Calculation 2 3 3 13" xfId="1580"/>
    <cellStyle name="Calculation 2 3 3 14" xfId="1581"/>
    <cellStyle name="Calculation 2 3 3 2" xfId="1582"/>
    <cellStyle name="Calculation 2 3 3 2 2" xfId="1583"/>
    <cellStyle name="Calculation 2 3 3 2 3" xfId="1584"/>
    <cellStyle name="Calculation 2 3 3 2 4" xfId="1585"/>
    <cellStyle name="Calculation 2 3 3 2 5" xfId="1586"/>
    <cellStyle name="Calculation 2 3 3 2 6" xfId="1587"/>
    <cellStyle name="Calculation 2 3 3 2 7" xfId="1588"/>
    <cellStyle name="Calculation 2 3 3 3" xfId="1589"/>
    <cellStyle name="Calculation 2 3 3 3 2" xfId="1590"/>
    <cellStyle name="Calculation 2 3 3 3 3" xfId="1591"/>
    <cellStyle name="Calculation 2 3 3 3 4" xfId="1592"/>
    <cellStyle name="Calculation 2 3 3 3 5" xfId="1593"/>
    <cellStyle name="Calculation 2 3 3 3 6" xfId="1594"/>
    <cellStyle name="Calculation 2 3 3 3 7" xfId="1595"/>
    <cellStyle name="Calculation 2 3 3 4" xfId="1596"/>
    <cellStyle name="Calculation 2 3 3 4 2" xfId="1597"/>
    <cellStyle name="Calculation 2 3 3 4 3" xfId="1598"/>
    <cellStyle name="Calculation 2 3 3 4 4" xfId="1599"/>
    <cellStyle name="Calculation 2 3 3 4 5" xfId="1600"/>
    <cellStyle name="Calculation 2 3 3 4 6" xfId="1601"/>
    <cellStyle name="Calculation 2 3 3 4 7" xfId="1602"/>
    <cellStyle name="Calculation 2 3 3 5" xfId="1603"/>
    <cellStyle name="Calculation 2 3 3 5 2" xfId="1604"/>
    <cellStyle name="Calculation 2 3 3 5 3" xfId="1605"/>
    <cellStyle name="Calculation 2 3 3 5 4" xfId="1606"/>
    <cellStyle name="Calculation 2 3 3 5 5" xfId="1607"/>
    <cellStyle name="Calculation 2 3 3 5 6" xfId="1608"/>
    <cellStyle name="Calculation 2 3 3 5 7" xfId="1609"/>
    <cellStyle name="Calculation 2 3 3 6" xfId="1610"/>
    <cellStyle name="Calculation 2 3 3 6 2" xfId="1611"/>
    <cellStyle name="Calculation 2 3 3 6 3" xfId="1612"/>
    <cellStyle name="Calculation 2 3 3 6 4" xfId="1613"/>
    <cellStyle name="Calculation 2 3 3 6 5" xfId="1614"/>
    <cellStyle name="Calculation 2 3 3 6 6" xfId="1615"/>
    <cellStyle name="Calculation 2 3 3 6 7" xfId="1616"/>
    <cellStyle name="Calculation 2 3 3 7" xfId="1617"/>
    <cellStyle name="Calculation 2 3 3 7 2" xfId="1618"/>
    <cellStyle name="Calculation 2 3 3 7 3" xfId="1619"/>
    <cellStyle name="Calculation 2 3 3 7 4" xfId="1620"/>
    <cellStyle name="Calculation 2 3 3 7 5" xfId="1621"/>
    <cellStyle name="Calculation 2 3 3 7 6" xfId="1622"/>
    <cellStyle name="Calculation 2 3 3 7 7" xfId="1623"/>
    <cellStyle name="Calculation 2 3 3 8" xfId="1624"/>
    <cellStyle name="Calculation 2 3 3 8 2" xfId="1625"/>
    <cellStyle name="Calculation 2 3 3 8 3" xfId="1626"/>
    <cellStyle name="Calculation 2 3 3 8 4" xfId="1627"/>
    <cellStyle name="Calculation 2 3 3 8 5" xfId="1628"/>
    <cellStyle name="Calculation 2 3 3 8 6" xfId="1629"/>
    <cellStyle name="Calculation 2 3 3 8 7" xfId="1630"/>
    <cellStyle name="Calculation 2 3 3 9" xfId="1631"/>
    <cellStyle name="Calculation 2 3 3 9 2" xfId="1632"/>
    <cellStyle name="Calculation 2 3 3 9 3" xfId="1633"/>
    <cellStyle name="Calculation 2 3 3 9 4" xfId="1634"/>
    <cellStyle name="Calculation 2 3 3 9 5" xfId="1635"/>
    <cellStyle name="Calculation 2 3 3 9 6" xfId="1636"/>
    <cellStyle name="Calculation 2 3 3 9 7" xfId="1637"/>
    <cellStyle name="Calculation 2 3 4" xfId="1638"/>
    <cellStyle name="Calculation 2 3 4 10" xfId="1639"/>
    <cellStyle name="Calculation 2 3 4 10 2" xfId="1640"/>
    <cellStyle name="Calculation 2 3 4 10 3" xfId="1641"/>
    <cellStyle name="Calculation 2 3 4 10 4" xfId="1642"/>
    <cellStyle name="Calculation 2 3 4 10 5" xfId="1643"/>
    <cellStyle name="Calculation 2 3 4 10 6" xfId="1644"/>
    <cellStyle name="Calculation 2 3 4 10 7" xfId="1645"/>
    <cellStyle name="Calculation 2 3 4 11" xfId="1646"/>
    <cellStyle name="Calculation 2 3 4 12" xfId="1647"/>
    <cellStyle name="Calculation 2 3 4 13" xfId="1648"/>
    <cellStyle name="Calculation 2 3 4 14" xfId="1649"/>
    <cellStyle name="Calculation 2 3 4 2" xfId="1650"/>
    <cellStyle name="Calculation 2 3 4 2 2" xfId="1651"/>
    <cellStyle name="Calculation 2 3 4 2 3" xfId="1652"/>
    <cellStyle name="Calculation 2 3 4 2 4" xfId="1653"/>
    <cellStyle name="Calculation 2 3 4 2 5" xfId="1654"/>
    <cellStyle name="Calculation 2 3 4 2 6" xfId="1655"/>
    <cellStyle name="Calculation 2 3 4 2 7" xfId="1656"/>
    <cellStyle name="Calculation 2 3 4 3" xfId="1657"/>
    <cellStyle name="Calculation 2 3 4 3 2" xfId="1658"/>
    <cellStyle name="Calculation 2 3 4 3 3" xfId="1659"/>
    <cellStyle name="Calculation 2 3 4 3 4" xfId="1660"/>
    <cellStyle name="Calculation 2 3 4 3 5" xfId="1661"/>
    <cellStyle name="Calculation 2 3 4 3 6" xfId="1662"/>
    <cellStyle name="Calculation 2 3 4 3 7" xfId="1663"/>
    <cellStyle name="Calculation 2 3 4 4" xfId="1664"/>
    <cellStyle name="Calculation 2 3 4 4 2" xfId="1665"/>
    <cellStyle name="Calculation 2 3 4 4 3" xfId="1666"/>
    <cellStyle name="Calculation 2 3 4 4 4" xfId="1667"/>
    <cellStyle name="Calculation 2 3 4 4 5" xfId="1668"/>
    <cellStyle name="Calculation 2 3 4 4 6" xfId="1669"/>
    <cellStyle name="Calculation 2 3 4 4 7" xfId="1670"/>
    <cellStyle name="Calculation 2 3 4 5" xfId="1671"/>
    <cellStyle name="Calculation 2 3 4 5 2" xfId="1672"/>
    <cellStyle name="Calculation 2 3 4 5 3" xfId="1673"/>
    <cellStyle name="Calculation 2 3 4 5 4" xfId="1674"/>
    <cellStyle name="Calculation 2 3 4 5 5" xfId="1675"/>
    <cellStyle name="Calculation 2 3 4 5 6" xfId="1676"/>
    <cellStyle name="Calculation 2 3 4 5 7" xfId="1677"/>
    <cellStyle name="Calculation 2 3 4 6" xfId="1678"/>
    <cellStyle name="Calculation 2 3 4 6 2" xfId="1679"/>
    <cellStyle name="Calculation 2 3 4 6 3" xfId="1680"/>
    <cellStyle name="Calculation 2 3 4 6 4" xfId="1681"/>
    <cellStyle name="Calculation 2 3 4 6 5" xfId="1682"/>
    <cellStyle name="Calculation 2 3 4 6 6" xfId="1683"/>
    <cellStyle name="Calculation 2 3 4 6 7" xfId="1684"/>
    <cellStyle name="Calculation 2 3 4 7" xfId="1685"/>
    <cellStyle name="Calculation 2 3 4 7 2" xfId="1686"/>
    <cellStyle name="Calculation 2 3 4 7 3" xfId="1687"/>
    <cellStyle name="Calculation 2 3 4 7 4" xfId="1688"/>
    <cellStyle name="Calculation 2 3 4 7 5" xfId="1689"/>
    <cellStyle name="Calculation 2 3 4 7 6" xfId="1690"/>
    <cellStyle name="Calculation 2 3 4 7 7" xfId="1691"/>
    <cellStyle name="Calculation 2 3 4 8" xfId="1692"/>
    <cellStyle name="Calculation 2 3 4 8 2" xfId="1693"/>
    <cellStyle name="Calculation 2 3 4 8 3" xfId="1694"/>
    <cellStyle name="Calculation 2 3 4 8 4" xfId="1695"/>
    <cellStyle name="Calculation 2 3 4 8 5" xfId="1696"/>
    <cellStyle name="Calculation 2 3 4 8 6" xfId="1697"/>
    <cellStyle name="Calculation 2 3 4 8 7" xfId="1698"/>
    <cellStyle name="Calculation 2 3 4 9" xfId="1699"/>
    <cellStyle name="Calculation 2 3 4 9 2" xfId="1700"/>
    <cellStyle name="Calculation 2 3 4 9 3" xfId="1701"/>
    <cellStyle name="Calculation 2 3 4 9 4" xfId="1702"/>
    <cellStyle name="Calculation 2 3 4 9 5" xfId="1703"/>
    <cellStyle name="Calculation 2 3 4 9 6" xfId="1704"/>
    <cellStyle name="Calculation 2 3 4 9 7" xfId="1705"/>
    <cellStyle name="Calculation 2 3 5" xfId="1706"/>
    <cellStyle name="Calculation 2 3 5 10" xfId="1707"/>
    <cellStyle name="Calculation 2 3 5 10 2" xfId="1708"/>
    <cellStyle name="Calculation 2 3 5 10 3" xfId="1709"/>
    <cellStyle name="Calculation 2 3 5 10 4" xfId="1710"/>
    <cellStyle name="Calculation 2 3 5 10 5" xfId="1711"/>
    <cellStyle name="Calculation 2 3 5 10 6" xfId="1712"/>
    <cellStyle name="Calculation 2 3 5 10 7" xfId="1713"/>
    <cellStyle name="Calculation 2 3 5 11" xfId="1714"/>
    <cellStyle name="Calculation 2 3 5 12" xfId="1715"/>
    <cellStyle name="Calculation 2 3 5 13" xfId="1716"/>
    <cellStyle name="Calculation 2 3 5 14" xfId="1717"/>
    <cellStyle name="Calculation 2 3 5 2" xfId="1718"/>
    <cellStyle name="Calculation 2 3 5 2 2" xfId="1719"/>
    <cellStyle name="Calculation 2 3 5 2 3" xfId="1720"/>
    <cellStyle name="Calculation 2 3 5 2 4" xfId="1721"/>
    <cellStyle name="Calculation 2 3 5 2 5" xfId="1722"/>
    <cellStyle name="Calculation 2 3 5 2 6" xfId="1723"/>
    <cellStyle name="Calculation 2 3 5 2 7" xfId="1724"/>
    <cellStyle name="Calculation 2 3 5 3" xfId="1725"/>
    <cellStyle name="Calculation 2 3 5 3 2" xfId="1726"/>
    <cellStyle name="Calculation 2 3 5 3 3" xfId="1727"/>
    <cellStyle name="Calculation 2 3 5 3 4" xfId="1728"/>
    <cellStyle name="Calculation 2 3 5 3 5" xfId="1729"/>
    <cellStyle name="Calculation 2 3 5 3 6" xfId="1730"/>
    <cellStyle name="Calculation 2 3 5 3 7" xfId="1731"/>
    <cellStyle name="Calculation 2 3 5 4" xfId="1732"/>
    <cellStyle name="Calculation 2 3 5 4 2" xfId="1733"/>
    <cellStyle name="Calculation 2 3 5 4 3" xfId="1734"/>
    <cellStyle name="Calculation 2 3 5 4 4" xfId="1735"/>
    <cellStyle name="Calculation 2 3 5 4 5" xfId="1736"/>
    <cellStyle name="Calculation 2 3 5 4 6" xfId="1737"/>
    <cellStyle name="Calculation 2 3 5 4 7" xfId="1738"/>
    <cellStyle name="Calculation 2 3 5 5" xfId="1739"/>
    <cellStyle name="Calculation 2 3 5 5 2" xfId="1740"/>
    <cellStyle name="Calculation 2 3 5 5 3" xfId="1741"/>
    <cellStyle name="Calculation 2 3 5 5 4" xfId="1742"/>
    <cellStyle name="Calculation 2 3 5 5 5" xfId="1743"/>
    <cellStyle name="Calculation 2 3 5 5 6" xfId="1744"/>
    <cellStyle name="Calculation 2 3 5 5 7" xfId="1745"/>
    <cellStyle name="Calculation 2 3 5 6" xfId="1746"/>
    <cellStyle name="Calculation 2 3 5 6 2" xfId="1747"/>
    <cellStyle name="Calculation 2 3 5 6 3" xfId="1748"/>
    <cellStyle name="Calculation 2 3 5 6 4" xfId="1749"/>
    <cellStyle name="Calculation 2 3 5 6 5" xfId="1750"/>
    <cellStyle name="Calculation 2 3 5 6 6" xfId="1751"/>
    <cellStyle name="Calculation 2 3 5 6 7" xfId="1752"/>
    <cellStyle name="Calculation 2 3 5 7" xfId="1753"/>
    <cellStyle name="Calculation 2 3 5 7 2" xfId="1754"/>
    <cellStyle name="Calculation 2 3 5 7 3" xfId="1755"/>
    <cellStyle name="Calculation 2 3 5 7 4" xfId="1756"/>
    <cellStyle name="Calculation 2 3 5 7 5" xfId="1757"/>
    <cellStyle name="Calculation 2 3 5 7 6" xfId="1758"/>
    <cellStyle name="Calculation 2 3 5 7 7" xfId="1759"/>
    <cellStyle name="Calculation 2 3 5 8" xfId="1760"/>
    <cellStyle name="Calculation 2 3 5 8 2" xfId="1761"/>
    <cellStyle name="Calculation 2 3 5 8 3" xfId="1762"/>
    <cellStyle name="Calculation 2 3 5 8 4" xfId="1763"/>
    <cellStyle name="Calculation 2 3 5 8 5" xfId="1764"/>
    <cellStyle name="Calculation 2 3 5 8 6" xfId="1765"/>
    <cellStyle name="Calculation 2 3 5 8 7" xfId="1766"/>
    <cellStyle name="Calculation 2 3 5 9" xfId="1767"/>
    <cellStyle name="Calculation 2 3 5 9 2" xfId="1768"/>
    <cellStyle name="Calculation 2 3 5 9 3" xfId="1769"/>
    <cellStyle name="Calculation 2 3 5 9 4" xfId="1770"/>
    <cellStyle name="Calculation 2 3 5 9 5" xfId="1771"/>
    <cellStyle name="Calculation 2 3 5 9 6" xfId="1772"/>
    <cellStyle name="Calculation 2 3 5 9 7" xfId="1773"/>
    <cellStyle name="Calculation 2 3 6" xfId="1774"/>
    <cellStyle name="Calculation 2 3 6 2" xfId="1775"/>
    <cellStyle name="Calculation 2 3 6 3" xfId="1776"/>
    <cellStyle name="Calculation 2 3 6 4" xfId="1777"/>
    <cellStyle name="Calculation 2 3 6 5" xfId="1778"/>
    <cellStyle name="Calculation 2 3 6 6" xfId="1779"/>
    <cellStyle name="Calculation 2 3 6 7" xfId="1780"/>
    <cellStyle name="Calculation 2 3 7" xfId="1781"/>
    <cellStyle name="Calculation 2 3 7 2" xfId="1782"/>
    <cellStyle name="Calculation 2 3 7 3" xfId="1783"/>
    <cellStyle name="Calculation 2 3 7 4" xfId="1784"/>
    <cellStyle name="Calculation 2 3 7 5" xfId="1785"/>
    <cellStyle name="Calculation 2 3 7 6" xfId="1786"/>
    <cellStyle name="Calculation 2 3 7 7" xfId="1787"/>
    <cellStyle name="Calculation 2 3 8" xfId="1788"/>
    <cellStyle name="Calculation 2 3 8 2" xfId="1789"/>
    <cellStyle name="Calculation 2 3 8 3" xfId="1790"/>
    <cellStyle name="Calculation 2 3 8 4" xfId="1791"/>
    <cellStyle name="Calculation 2 3 8 5" xfId="1792"/>
    <cellStyle name="Calculation 2 3 8 6" xfId="1793"/>
    <cellStyle name="Calculation 2 3 8 7" xfId="1794"/>
    <cellStyle name="Calculation 2 3 9" xfId="1795"/>
    <cellStyle name="Calculation 2 3 9 2" xfId="1796"/>
    <cellStyle name="Calculation 2 3 9 3" xfId="1797"/>
    <cellStyle name="Calculation 2 3 9 4" xfId="1798"/>
    <cellStyle name="Calculation 2 3 9 5" xfId="1799"/>
    <cellStyle name="Calculation 2 3 9 6" xfId="1800"/>
    <cellStyle name="Calculation 2 3 9 7" xfId="1801"/>
    <cellStyle name="Calculation 2 4" xfId="1802"/>
    <cellStyle name="Calculation 2 4 10" xfId="1803"/>
    <cellStyle name="Calculation 2 4 10 2" xfId="1804"/>
    <cellStyle name="Calculation 2 4 10 3" xfId="1805"/>
    <cellStyle name="Calculation 2 4 10 4" xfId="1806"/>
    <cellStyle name="Calculation 2 4 10 5" xfId="1807"/>
    <cellStyle name="Calculation 2 4 10 6" xfId="1808"/>
    <cellStyle name="Calculation 2 4 10 7" xfId="1809"/>
    <cellStyle name="Calculation 2 4 11" xfId="1810"/>
    <cellStyle name="Calculation 2 4 12" xfId="1811"/>
    <cellStyle name="Calculation 2 4 13" xfId="1812"/>
    <cellStyle name="Calculation 2 4 14" xfId="1813"/>
    <cellStyle name="Calculation 2 4 2" xfId="1814"/>
    <cellStyle name="Calculation 2 4 2 2" xfId="1815"/>
    <cellStyle name="Calculation 2 4 2 3" xfId="1816"/>
    <cellStyle name="Calculation 2 4 2 4" xfId="1817"/>
    <cellStyle name="Calculation 2 4 2 5" xfId="1818"/>
    <cellStyle name="Calculation 2 4 2 6" xfId="1819"/>
    <cellStyle name="Calculation 2 4 2 7" xfId="1820"/>
    <cellStyle name="Calculation 2 4 3" xfId="1821"/>
    <cellStyle name="Calculation 2 4 3 2" xfId="1822"/>
    <cellStyle name="Calculation 2 4 3 3" xfId="1823"/>
    <cellStyle name="Calculation 2 4 3 4" xfId="1824"/>
    <cellStyle name="Calculation 2 4 3 5" xfId="1825"/>
    <cellStyle name="Calculation 2 4 3 6" xfId="1826"/>
    <cellStyle name="Calculation 2 4 3 7" xfId="1827"/>
    <cellStyle name="Calculation 2 4 4" xfId="1828"/>
    <cellStyle name="Calculation 2 4 4 2" xfId="1829"/>
    <cellStyle name="Calculation 2 4 4 3" xfId="1830"/>
    <cellStyle name="Calculation 2 4 4 4" xfId="1831"/>
    <cellStyle name="Calculation 2 4 4 5" xfId="1832"/>
    <cellStyle name="Calculation 2 4 4 6" xfId="1833"/>
    <cellStyle name="Calculation 2 4 4 7" xfId="1834"/>
    <cellStyle name="Calculation 2 4 5" xfId="1835"/>
    <cellStyle name="Calculation 2 4 5 2" xfId="1836"/>
    <cellStyle name="Calculation 2 4 5 3" xfId="1837"/>
    <cellStyle name="Calculation 2 4 5 4" xfId="1838"/>
    <cellStyle name="Calculation 2 4 5 5" xfId="1839"/>
    <cellStyle name="Calculation 2 4 5 6" xfId="1840"/>
    <cellStyle name="Calculation 2 4 5 7" xfId="1841"/>
    <cellStyle name="Calculation 2 4 6" xfId="1842"/>
    <cellStyle name="Calculation 2 4 6 2" xfId="1843"/>
    <cellStyle name="Calculation 2 4 6 3" xfId="1844"/>
    <cellStyle name="Calculation 2 4 6 4" xfId="1845"/>
    <cellStyle name="Calculation 2 4 6 5" xfId="1846"/>
    <cellStyle name="Calculation 2 4 6 6" xfId="1847"/>
    <cellStyle name="Calculation 2 4 6 7" xfId="1848"/>
    <cellStyle name="Calculation 2 4 7" xfId="1849"/>
    <cellStyle name="Calculation 2 4 7 2" xfId="1850"/>
    <cellStyle name="Calculation 2 4 7 3" xfId="1851"/>
    <cellStyle name="Calculation 2 4 7 4" xfId="1852"/>
    <cellStyle name="Calculation 2 4 7 5" xfId="1853"/>
    <cellStyle name="Calculation 2 4 7 6" xfId="1854"/>
    <cellStyle name="Calculation 2 4 7 7" xfId="1855"/>
    <cellStyle name="Calculation 2 4 8" xfId="1856"/>
    <cellStyle name="Calculation 2 4 8 2" xfId="1857"/>
    <cellStyle name="Calculation 2 4 8 3" xfId="1858"/>
    <cellStyle name="Calculation 2 4 8 4" xfId="1859"/>
    <cellStyle name="Calculation 2 4 8 5" xfId="1860"/>
    <cellStyle name="Calculation 2 4 8 6" xfId="1861"/>
    <cellStyle name="Calculation 2 4 8 7" xfId="1862"/>
    <cellStyle name="Calculation 2 4 9" xfId="1863"/>
    <cellStyle name="Calculation 2 4 9 2" xfId="1864"/>
    <cellStyle name="Calculation 2 4 9 3" xfId="1865"/>
    <cellStyle name="Calculation 2 4 9 4" xfId="1866"/>
    <cellStyle name="Calculation 2 4 9 5" xfId="1867"/>
    <cellStyle name="Calculation 2 4 9 6" xfId="1868"/>
    <cellStyle name="Calculation 2 4 9 7" xfId="1869"/>
    <cellStyle name="Calculation 2 5" xfId="1870"/>
    <cellStyle name="Calculation 2 5 10" xfId="1871"/>
    <cellStyle name="Calculation 2 5 10 2" xfId="1872"/>
    <cellStyle name="Calculation 2 5 10 3" xfId="1873"/>
    <cellStyle name="Calculation 2 5 10 4" xfId="1874"/>
    <cellStyle name="Calculation 2 5 10 5" xfId="1875"/>
    <cellStyle name="Calculation 2 5 10 6" xfId="1876"/>
    <cellStyle name="Calculation 2 5 10 7" xfId="1877"/>
    <cellStyle name="Calculation 2 5 11" xfId="1878"/>
    <cellStyle name="Calculation 2 5 12" xfId="1879"/>
    <cellStyle name="Calculation 2 5 13" xfId="1880"/>
    <cellStyle name="Calculation 2 5 14" xfId="1881"/>
    <cellStyle name="Calculation 2 5 2" xfId="1882"/>
    <cellStyle name="Calculation 2 5 2 2" xfId="1883"/>
    <cellStyle name="Calculation 2 5 2 3" xfId="1884"/>
    <cellStyle name="Calculation 2 5 2 4" xfId="1885"/>
    <cellStyle name="Calculation 2 5 2 5" xfId="1886"/>
    <cellStyle name="Calculation 2 5 2 6" xfId="1887"/>
    <cellStyle name="Calculation 2 5 2 7" xfId="1888"/>
    <cellStyle name="Calculation 2 5 3" xfId="1889"/>
    <cellStyle name="Calculation 2 5 3 2" xfId="1890"/>
    <cellStyle name="Calculation 2 5 3 3" xfId="1891"/>
    <cellStyle name="Calculation 2 5 3 4" xfId="1892"/>
    <cellStyle name="Calculation 2 5 3 5" xfId="1893"/>
    <cellStyle name="Calculation 2 5 3 6" xfId="1894"/>
    <cellStyle name="Calculation 2 5 3 7" xfId="1895"/>
    <cellStyle name="Calculation 2 5 4" xfId="1896"/>
    <cellStyle name="Calculation 2 5 4 2" xfId="1897"/>
    <cellStyle name="Calculation 2 5 4 3" xfId="1898"/>
    <cellStyle name="Calculation 2 5 4 4" xfId="1899"/>
    <cellStyle name="Calculation 2 5 4 5" xfId="1900"/>
    <cellStyle name="Calculation 2 5 4 6" xfId="1901"/>
    <cellStyle name="Calculation 2 5 4 7" xfId="1902"/>
    <cellStyle name="Calculation 2 5 5" xfId="1903"/>
    <cellStyle name="Calculation 2 5 5 2" xfId="1904"/>
    <cellStyle name="Calculation 2 5 5 3" xfId="1905"/>
    <cellStyle name="Calculation 2 5 5 4" xfId="1906"/>
    <cellStyle name="Calculation 2 5 5 5" xfId="1907"/>
    <cellStyle name="Calculation 2 5 5 6" xfId="1908"/>
    <cellStyle name="Calculation 2 5 5 7" xfId="1909"/>
    <cellStyle name="Calculation 2 5 6" xfId="1910"/>
    <cellStyle name="Calculation 2 5 6 2" xfId="1911"/>
    <cellStyle name="Calculation 2 5 6 3" xfId="1912"/>
    <cellStyle name="Calculation 2 5 6 4" xfId="1913"/>
    <cellStyle name="Calculation 2 5 6 5" xfId="1914"/>
    <cellStyle name="Calculation 2 5 6 6" xfId="1915"/>
    <cellStyle name="Calculation 2 5 6 7" xfId="1916"/>
    <cellStyle name="Calculation 2 5 7" xfId="1917"/>
    <cellStyle name="Calculation 2 5 7 2" xfId="1918"/>
    <cellStyle name="Calculation 2 5 7 3" xfId="1919"/>
    <cellStyle name="Calculation 2 5 7 4" xfId="1920"/>
    <cellStyle name="Calculation 2 5 7 5" xfId="1921"/>
    <cellStyle name="Calculation 2 5 7 6" xfId="1922"/>
    <cellStyle name="Calculation 2 5 7 7" xfId="1923"/>
    <cellStyle name="Calculation 2 5 8" xfId="1924"/>
    <cellStyle name="Calculation 2 5 8 2" xfId="1925"/>
    <cellStyle name="Calculation 2 5 8 3" xfId="1926"/>
    <cellStyle name="Calculation 2 5 8 4" xfId="1927"/>
    <cellStyle name="Calculation 2 5 8 5" xfId="1928"/>
    <cellStyle name="Calculation 2 5 8 6" xfId="1929"/>
    <cellStyle name="Calculation 2 5 8 7" xfId="1930"/>
    <cellStyle name="Calculation 2 5 9" xfId="1931"/>
    <cellStyle name="Calculation 2 5 9 2" xfId="1932"/>
    <cellStyle name="Calculation 2 5 9 3" xfId="1933"/>
    <cellStyle name="Calculation 2 5 9 4" xfId="1934"/>
    <cellStyle name="Calculation 2 5 9 5" xfId="1935"/>
    <cellStyle name="Calculation 2 5 9 6" xfId="1936"/>
    <cellStyle name="Calculation 2 5 9 7" xfId="1937"/>
    <cellStyle name="Calculation 2 6" xfId="1938"/>
    <cellStyle name="Calculation 2 6 10" xfId="1939"/>
    <cellStyle name="Calculation 2 6 10 2" xfId="1940"/>
    <cellStyle name="Calculation 2 6 10 3" xfId="1941"/>
    <cellStyle name="Calculation 2 6 10 4" xfId="1942"/>
    <cellStyle name="Calculation 2 6 10 5" xfId="1943"/>
    <cellStyle name="Calculation 2 6 10 6" xfId="1944"/>
    <cellStyle name="Calculation 2 6 10 7" xfId="1945"/>
    <cellStyle name="Calculation 2 6 11" xfId="1946"/>
    <cellStyle name="Calculation 2 6 12" xfId="1947"/>
    <cellStyle name="Calculation 2 6 13" xfId="1948"/>
    <cellStyle name="Calculation 2 6 14" xfId="1949"/>
    <cellStyle name="Calculation 2 6 2" xfId="1950"/>
    <cellStyle name="Calculation 2 6 2 2" xfId="1951"/>
    <cellStyle name="Calculation 2 6 2 3" xfId="1952"/>
    <cellStyle name="Calculation 2 6 2 4" xfId="1953"/>
    <cellStyle name="Calculation 2 6 2 5" xfId="1954"/>
    <cellStyle name="Calculation 2 6 2 6" xfId="1955"/>
    <cellStyle name="Calculation 2 6 2 7" xfId="1956"/>
    <cellStyle name="Calculation 2 6 3" xfId="1957"/>
    <cellStyle name="Calculation 2 6 3 2" xfId="1958"/>
    <cellStyle name="Calculation 2 6 3 3" xfId="1959"/>
    <cellStyle name="Calculation 2 6 3 4" xfId="1960"/>
    <cellStyle name="Calculation 2 6 3 5" xfId="1961"/>
    <cellStyle name="Calculation 2 6 3 6" xfId="1962"/>
    <cellStyle name="Calculation 2 6 3 7" xfId="1963"/>
    <cellStyle name="Calculation 2 6 4" xfId="1964"/>
    <cellStyle name="Calculation 2 6 4 2" xfId="1965"/>
    <cellStyle name="Calculation 2 6 4 3" xfId="1966"/>
    <cellStyle name="Calculation 2 6 4 4" xfId="1967"/>
    <cellStyle name="Calculation 2 6 4 5" xfId="1968"/>
    <cellStyle name="Calculation 2 6 4 6" xfId="1969"/>
    <cellStyle name="Calculation 2 6 4 7" xfId="1970"/>
    <cellStyle name="Calculation 2 6 5" xfId="1971"/>
    <cellStyle name="Calculation 2 6 5 2" xfId="1972"/>
    <cellStyle name="Calculation 2 6 5 3" xfId="1973"/>
    <cellStyle name="Calculation 2 6 5 4" xfId="1974"/>
    <cellStyle name="Calculation 2 6 5 5" xfId="1975"/>
    <cellStyle name="Calculation 2 6 5 6" xfId="1976"/>
    <cellStyle name="Calculation 2 6 5 7" xfId="1977"/>
    <cellStyle name="Calculation 2 6 6" xfId="1978"/>
    <cellStyle name="Calculation 2 6 6 2" xfId="1979"/>
    <cellStyle name="Calculation 2 6 6 3" xfId="1980"/>
    <cellStyle name="Calculation 2 6 6 4" xfId="1981"/>
    <cellStyle name="Calculation 2 6 6 5" xfId="1982"/>
    <cellStyle name="Calculation 2 6 6 6" xfId="1983"/>
    <cellStyle name="Calculation 2 6 6 7" xfId="1984"/>
    <cellStyle name="Calculation 2 6 7" xfId="1985"/>
    <cellStyle name="Calculation 2 6 7 2" xfId="1986"/>
    <cellStyle name="Calculation 2 6 7 3" xfId="1987"/>
    <cellStyle name="Calculation 2 6 7 4" xfId="1988"/>
    <cellStyle name="Calculation 2 6 7 5" xfId="1989"/>
    <cellStyle name="Calculation 2 6 7 6" xfId="1990"/>
    <cellStyle name="Calculation 2 6 7 7" xfId="1991"/>
    <cellStyle name="Calculation 2 6 8" xfId="1992"/>
    <cellStyle name="Calculation 2 6 8 2" xfId="1993"/>
    <cellStyle name="Calculation 2 6 8 3" xfId="1994"/>
    <cellStyle name="Calculation 2 6 8 4" xfId="1995"/>
    <cellStyle name="Calculation 2 6 8 5" xfId="1996"/>
    <cellStyle name="Calculation 2 6 8 6" xfId="1997"/>
    <cellStyle name="Calculation 2 6 8 7" xfId="1998"/>
    <cellStyle name="Calculation 2 6 9" xfId="1999"/>
    <cellStyle name="Calculation 2 6 9 2" xfId="2000"/>
    <cellStyle name="Calculation 2 6 9 3" xfId="2001"/>
    <cellStyle name="Calculation 2 6 9 4" xfId="2002"/>
    <cellStyle name="Calculation 2 6 9 5" xfId="2003"/>
    <cellStyle name="Calculation 2 6 9 6" xfId="2004"/>
    <cellStyle name="Calculation 2 6 9 7" xfId="2005"/>
    <cellStyle name="Calculation 2 7" xfId="2006"/>
    <cellStyle name="Calculation 2 7 10" xfId="2007"/>
    <cellStyle name="Calculation 2 7 10 2" xfId="2008"/>
    <cellStyle name="Calculation 2 7 10 3" xfId="2009"/>
    <cellStyle name="Calculation 2 7 10 4" xfId="2010"/>
    <cellStyle name="Calculation 2 7 10 5" xfId="2011"/>
    <cellStyle name="Calculation 2 7 10 6" xfId="2012"/>
    <cellStyle name="Calculation 2 7 10 7" xfId="2013"/>
    <cellStyle name="Calculation 2 7 11" xfId="2014"/>
    <cellStyle name="Calculation 2 7 12" xfId="2015"/>
    <cellStyle name="Calculation 2 7 13" xfId="2016"/>
    <cellStyle name="Calculation 2 7 14" xfId="2017"/>
    <cellStyle name="Calculation 2 7 2" xfId="2018"/>
    <cellStyle name="Calculation 2 7 2 2" xfId="2019"/>
    <cellStyle name="Calculation 2 7 2 3" xfId="2020"/>
    <cellStyle name="Calculation 2 7 2 4" xfId="2021"/>
    <cellStyle name="Calculation 2 7 2 5" xfId="2022"/>
    <cellStyle name="Calculation 2 7 2 6" xfId="2023"/>
    <cellStyle name="Calculation 2 7 2 7" xfId="2024"/>
    <cellStyle name="Calculation 2 7 3" xfId="2025"/>
    <cellStyle name="Calculation 2 7 3 2" xfId="2026"/>
    <cellStyle name="Calculation 2 7 3 3" xfId="2027"/>
    <cellStyle name="Calculation 2 7 3 4" xfId="2028"/>
    <cellStyle name="Calculation 2 7 3 5" xfId="2029"/>
    <cellStyle name="Calculation 2 7 3 6" xfId="2030"/>
    <cellStyle name="Calculation 2 7 3 7" xfId="2031"/>
    <cellStyle name="Calculation 2 7 4" xfId="2032"/>
    <cellStyle name="Calculation 2 7 4 2" xfId="2033"/>
    <cellStyle name="Calculation 2 7 4 3" xfId="2034"/>
    <cellStyle name="Calculation 2 7 4 4" xfId="2035"/>
    <cellStyle name="Calculation 2 7 4 5" xfId="2036"/>
    <cellStyle name="Calculation 2 7 4 6" xfId="2037"/>
    <cellStyle name="Calculation 2 7 4 7" xfId="2038"/>
    <cellStyle name="Calculation 2 7 5" xfId="2039"/>
    <cellStyle name="Calculation 2 7 5 2" xfId="2040"/>
    <cellStyle name="Calculation 2 7 5 3" xfId="2041"/>
    <cellStyle name="Calculation 2 7 5 4" xfId="2042"/>
    <cellStyle name="Calculation 2 7 5 5" xfId="2043"/>
    <cellStyle name="Calculation 2 7 5 6" xfId="2044"/>
    <cellStyle name="Calculation 2 7 5 7" xfId="2045"/>
    <cellStyle name="Calculation 2 7 6" xfId="2046"/>
    <cellStyle name="Calculation 2 7 6 2" xfId="2047"/>
    <cellStyle name="Calculation 2 7 6 3" xfId="2048"/>
    <cellStyle name="Calculation 2 7 6 4" xfId="2049"/>
    <cellStyle name="Calculation 2 7 6 5" xfId="2050"/>
    <cellStyle name="Calculation 2 7 6 6" xfId="2051"/>
    <cellStyle name="Calculation 2 7 6 7" xfId="2052"/>
    <cellStyle name="Calculation 2 7 7" xfId="2053"/>
    <cellStyle name="Calculation 2 7 7 2" xfId="2054"/>
    <cellStyle name="Calculation 2 7 7 3" xfId="2055"/>
    <cellStyle name="Calculation 2 7 7 4" xfId="2056"/>
    <cellStyle name="Calculation 2 7 7 5" xfId="2057"/>
    <cellStyle name="Calculation 2 7 7 6" xfId="2058"/>
    <cellStyle name="Calculation 2 7 7 7" xfId="2059"/>
    <cellStyle name="Calculation 2 7 8" xfId="2060"/>
    <cellStyle name="Calculation 2 7 8 2" xfId="2061"/>
    <cellStyle name="Calculation 2 7 8 3" xfId="2062"/>
    <cellStyle name="Calculation 2 7 8 4" xfId="2063"/>
    <cellStyle name="Calculation 2 7 8 5" xfId="2064"/>
    <cellStyle name="Calculation 2 7 8 6" xfId="2065"/>
    <cellStyle name="Calculation 2 7 8 7" xfId="2066"/>
    <cellStyle name="Calculation 2 7 9" xfId="2067"/>
    <cellStyle name="Calculation 2 7 9 2" xfId="2068"/>
    <cellStyle name="Calculation 2 7 9 3" xfId="2069"/>
    <cellStyle name="Calculation 2 7 9 4" xfId="2070"/>
    <cellStyle name="Calculation 2 7 9 5" xfId="2071"/>
    <cellStyle name="Calculation 2 7 9 6" xfId="2072"/>
    <cellStyle name="Calculation 2 7 9 7" xfId="2073"/>
    <cellStyle name="Calculation 2 8" xfId="2074"/>
    <cellStyle name="Calculation 2 8 2" xfId="2075"/>
    <cellStyle name="Calculation 2 8 3" xfId="2076"/>
    <cellStyle name="Calculation 2 8 4" xfId="2077"/>
    <cellStyle name="Calculation 2 8 5" xfId="2078"/>
    <cellStyle name="Calculation 2 8 6" xfId="2079"/>
    <cellStyle name="Calculation 2 8 7" xfId="2080"/>
    <cellStyle name="Calculation 2 9" xfId="2081"/>
    <cellStyle name="Calculation 2 9 2" xfId="2082"/>
    <cellStyle name="Calculation 2 9 3" xfId="2083"/>
    <cellStyle name="Calculation 2 9 4" xfId="2084"/>
    <cellStyle name="Calculation 2 9 5" xfId="2085"/>
    <cellStyle name="Calculation 2 9 6" xfId="2086"/>
    <cellStyle name="Calculation 2 9 7" xfId="2087"/>
    <cellStyle name="Calculation 3" xfId="2088"/>
    <cellStyle name="Calculation 3 10" xfId="2089"/>
    <cellStyle name="Calculation 3 10 2" xfId="2090"/>
    <cellStyle name="Calculation 3 10 3" xfId="2091"/>
    <cellStyle name="Calculation 3 10 4" xfId="2092"/>
    <cellStyle name="Calculation 3 10 5" xfId="2093"/>
    <cellStyle name="Calculation 3 10 6" xfId="2094"/>
    <cellStyle name="Calculation 3 10 7" xfId="2095"/>
    <cellStyle name="Calculation 3 11" xfId="2096"/>
    <cellStyle name="Calculation 3 11 2" xfId="2097"/>
    <cellStyle name="Calculation 3 11 3" xfId="2098"/>
    <cellStyle name="Calculation 3 11 4" xfId="2099"/>
    <cellStyle name="Calculation 3 11 5" xfId="2100"/>
    <cellStyle name="Calculation 3 11 6" xfId="2101"/>
    <cellStyle name="Calculation 3 11 7" xfId="2102"/>
    <cellStyle name="Calculation 3 12" xfId="2103"/>
    <cellStyle name="Calculation 3 12 2" xfId="2104"/>
    <cellStyle name="Calculation 3 12 3" xfId="2105"/>
    <cellStyle name="Calculation 3 12 4" xfId="2106"/>
    <cellStyle name="Calculation 3 12 5" xfId="2107"/>
    <cellStyle name="Calculation 3 12 6" xfId="2108"/>
    <cellStyle name="Calculation 3 12 7" xfId="2109"/>
    <cellStyle name="Calculation 3 13" xfId="2110"/>
    <cellStyle name="Calculation 3 13 2" xfId="2111"/>
    <cellStyle name="Calculation 3 13 3" xfId="2112"/>
    <cellStyle name="Calculation 3 13 4" xfId="2113"/>
    <cellStyle name="Calculation 3 13 5" xfId="2114"/>
    <cellStyle name="Calculation 3 13 6" xfId="2115"/>
    <cellStyle name="Calculation 3 13 7" xfId="2116"/>
    <cellStyle name="Calculation 3 14" xfId="2117"/>
    <cellStyle name="Calculation 3 15" xfId="2118"/>
    <cellStyle name="Calculation 3 16" xfId="2119"/>
    <cellStyle name="Calculation 3 2" xfId="2120"/>
    <cellStyle name="Calculation 3 2 10" xfId="2121"/>
    <cellStyle name="Calculation 3 2 10 2" xfId="2122"/>
    <cellStyle name="Calculation 3 2 10 3" xfId="2123"/>
    <cellStyle name="Calculation 3 2 10 4" xfId="2124"/>
    <cellStyle name="Calculation 3 2 10 5" xfId="2125"/>
    <cellStyle name="Calculation 3 2 10 6" xfId="2126"/>
    <cellStyle name="Calculation 3 2 10 7" xfId="2127"/>
    <cellStyle name="Calculation 3 2 11" xfId="2128"/>
    <cellStyle name="Calculation 3 2 11 2" xfId="2129"/>
    <cellStyle name="Calculation 3 2 11 3" xfId="2130"/>
    <cellStyle name="Calculation 3 2 11 4" xfId="2131"/>
    <cellStyle name="Calculation 3 2 11 5" xfId="2132"/>
    <cellStyle name="Calculation 3 2 11 6" xfId="2133"/>
    <cellStyle name="Calculation 3 2 11 7" xfId="2134"/>
    <cellStyle name="Calculation 3 2 12" xfId="2135"/>
    <cellStyle name="Calculation 3 2 12 2" xfId="2136"/>
    <cellStyle name="Calculation 3 2 12 3" xfId="2137"/>
    <cellStyle name="Calculation 3 2 12 4" xfId="2138"/>
    <cellStyle name="Calculation 3 2 12 5" xfId="2139"/>
    <cellStyle name="Calculation 3 2 12 6" xfId="2140"/>
    <cellStyle name="Calculation 3 2 12 7" xfId="2141"/>
    <cellStyle name="Calculation 3 2 13" xfId="2142"/>
    <cellStyle name="Calculation 3 2 13 2" xfId="2143"/>
    <cellStyle name="Calculation 3 2 13 3" xfId="2144"/>
    <cellStyle name="Calculation 3 2 13 4" xfId="2145"/>
    <cellStyle name="Calculation 3 2 13 5" xfId="2146"/>
    <cellStyle name="Calculation 3 2 13 6" xfId="2147"/>
    <cellStyle name="Calculation 3 2 13 7" xfId="2148"/>
    <cellStyle name="Calculation 3 2 14" xfId="2149"/>
    <cellStyle name="Calculation 3 2 15" xfId="2150"/>
    <cellStyle name="Calculation 3 2 16" xfId="2151"/>
    <cellStyle name="Calculation 3 2 17" xfId="2152"/>
    <cellStyle name="Calculation 3 2 2" xfId="2153"/>
    <cellStyle name="Calculation 3 2 2 10" xfId="2154"/>
    <cellStyle name="Calculation 3 2 2 10 2" xfId="2155"/>
    <cellStyle name="Calculation 3 2 2 10 3" xfId="2156"/>
    <cellStyle name="Calculation 3 2 2 10 4" xfId="2157"/>
    <cellStyle name="Calculation 3 2 2 10 5" xfId="2158"/>
    <cellStyle name="Calculation 3 2 2 10 6" xfId="2159"/>
    <cellStyle name="Calculation 3 2 2 10 7" xfId="2160"/>
    <cellStyle name="Calculation 3 2 2 11" xfId="2161"/>
    <cellStyle name="Calculation 3 2 2 12" xfId="2162"/>
    <cellStyle name="Calculation 3 2 2 13" xfId="2163"/>
    <cellStyle name="Calculation 3 2 2 14" xfId="2164"/>
    <cellStyle name="Calculation 3 2 2 2" xfId="2165"/>
    <cellStyle name="Calculation 3 2 2 2 2" xfId="2166"/>
    <cellStyle name="Calculation 3 2 2 2 3" xfId="2167"/>
    <cellStyle name="Calculation 3 2 2 2 4" xfId="2168"/>
    <cellStyle name="Calculation 3 2 2 2 5" xfId="2169"/>
    <cellStyle name="Calculation 3 2 2 2 6" xfId="2170"/>
    <cellStyle name="Calculation 3 2 2 2 7" xfId="2171"/>
    <cellStyle name="Calculation 3 2 2 3" xfId="2172"/>
    <cellStyle name="Calculation 3 2 2 3 2" xfId="2173"/>
    <cellStyle name="Calculation 3 2 2 3 3" xfId="2174"/>
    <cellStyle name="Calculation 3 2 2 3 4" xfId="2175"/>
    <cellStyle name="Calculation 3 2 2 3 5" xfId="2176"/>
    <cellStyle name="Calculation 3 2 2 3 6" xfId="2177"/>
    <cellStyle name="Calculation 3 2 2 3 7" xfId="2178"/>
    <cellStyle name="Calculation 3 2 2 4" xfId="2179"/>
    <cellStyle name="Calculation 3 2 2 4 2" xfId="2180"/>
    <cellStyle name="Calculation 3 2 2 4 3" xfId="2181"/>
    <cellStyle name="Calculation 3 2 2 4 4" xfId="2182"/>
    <cellStyle name="Calculation 3 2 2 4 5" xfId="2183"/>
    <cellStyle name="Calculation 3 2 2 4 6" xfId="2184"/>
    <cellStyle name="Calculation 3 2 2 4 7" xfId="2185"/>
    <cellStyle name="Calculation 3 2 2 5" xfId="2186"/>
    <cellStyle name="Calculation 3 2 2 5 2" xfId="2187"/>
    <cellStyle name="Calculation 3 2 2 5 3" xfId="2188"/>
    <cellStyle name="Calculation 3 2 2 5 4" xfId="2189"/>
    <cellStyle name="Calculation 3 2 2 5 5" xfId="2190"/>
    <cellStyle name="Calculation 3 2 2 5 6" xfId="2191"/>
    <cellStyle name="Calculation 3 2 2 5 7" xfId="2192"/>
    <cellStyle name="Calculation 3 2 2 6" xfId="2193"/>
    <cellStyle name="Calculation 3 2 2 6 2" xfId="2194"/>
    <cellStyle name="Calculation 3 2 2 6 3" xfId="2195"/>
    <cellStyle name="Calculation 3 2 2 6 4" xfId="2196"/>
    <cellStyle name="Calculation 3 2 2 6 5" xfId="2197"/>
    <cellStyle name="Calculation 3 2 2 6 6" xfId="2198"/>
    <cellStyle name="Calculation 3 2 2 6 7" xfId="2199"/>
    <cellStyle name="Calculation 3 2 2 7" xfId="2200"/>
    <cellStyle name="Calculation 3 2 2 7 2" xfId="2201"/>
    <cellStyle name="Calculation 3 2 2 7 3" xfId="2202"/>
    <cellStyle name="Calculation 3 2 2 7 4" xfId="2203"/>
    <cellStyle name="Calculation 3 2 2 7 5" xfId="2204"/>
    <cellStyle name="Calculation 3 2 2 7 6" xfId="2205"/>
    <cellStyle name="Calculation 3 2 2 7 7" xfId="2206"/>
    <cellStyle name="Calculation 3 2 2 8" xfId="2207"/>
    <cellStyle name="Calculation 3 2 2 8 2" xfId="2208"/>
    <cellStyle name="Calculation 3 2 2 8 3" xfId="2209"/>
    <cellStyle name="Calculation 3 2 2 8 4" xfId="2210"/>
    <cellStyle name="Calculation 3 2 2 8 5" xfId="2211"/>
    <cellStyle name="Calculation 3 2 2 8 6" xfId="2212"/>
    <cellStyle name="Calculation 3 2 2 8 7" xfId="2213"/>
    <cellStyle name="Calculation 3 2 2 9" xfId="2214"/>
    <cellStyle name="Calculation 3 2 2 9 2" xfId="2215"/>
    <cellStyle name="Calculation 3 2 2 9 3" xfId="2216"/>
    <cellStyle name="Calculation 3 2 2 9 4" xfId="2217"/>
    <cellStyle name="Calculation 3 2 2 9 5" xfId="2218"/>
    <cellStyle name="Calculation 3 2 2 9 6" xfId="2219"/>
    <cellStyle name="Calculation 3 2 2 9 7" xfId="2220"/>
    <cellStyle name="Calculation 3 2 3" xfId="2221"/>
    <cellStyle name="Calculation 3 2 3 10" xfId="2222"/>
    <cellStyle name="Calculation 3 2 3 10 2" xfId="2223"/>
    <cellStyle name="Calculation 3 2 3 10 3" xfId="2224"/>
    <cellStyle name="Calculation 3 2 3 10 4" xfId="2225"/>
    <cellStyle name="Calculation 3 2 3 10 5" xfId="2226"/>
    <cellStyle name="Calculation 3 2 3 10 6" xfId="2227"/>
    <cellStyle name="Calculation 3 2 3 10 7" xfId="2228"/>
    <cellStyle name="Calculation 3 2 3 11" xfId="2229"/>
    <cellStyle name="Calculation 3 2 3 12" xfId="2230"/>
    <cellStyle name="Calculation 3 2 3 13" xfId="2231"/>
    <cellStyle name="Calculation 3 2 3 14" xfId="2232"/>
    <cellStyle name="Calculation 3 2 3 2" xfId="2233"/>
    <cellStyle name="Calculation 3 2 3 2 2" xfId="2234"/>
    <cellStyle name="Calculation 3 2 3 2 3" xfId="2235"/>
    <cellStyle name="Calculation 3 2 3 2 4" xfId="2236"/>
    <cellStyle name="Calculation 3 2 3 2 5" xfId="2237"/>
    <cellStyle name="Calculation 3 2 3 2 6" xfId="2238"/>
    <cellStyle name="Calculation 3 2 3 2 7" xfId="2239"/>
    <cellStyle name="Calculation 3 2 3 3" xfId="2240"/>
    <cellStyle name="Calculation 3 2 3 3 2" xfId="2241"/>
    <cellStyle name="Calculation 3 2 3 3 3" xfId="2242"/>
    <cellStyle name="Calculation 3 2 3 3 4" xfId="2243"/>
    <cellStyle name="Calculation 3 2 3 3 5" xfId="2244"/>
    <cellStyle name="Calculation 3 2 3 3 6" xfId="2245"/>
    <cellStyle name="Calculation 3 2 3 3 7" xfId="2246"/>
    <cellStyle name="Calculation 3 2 3 4" xfId="2247"/>
    <cellStyle name="Calculation 3 2 3 4 2" xfId="2248"/>
    <cellStyle name="Calculation 3 2 3 4 3" xfId="2249"/>
    <cellStyle name="Calculation 3 2 3 4 4" xfId="2250"/>
    <cellStyle name="Calculation 3 2 3 4 5" xfId="2251"/>
    <cellStyle name="Calculation 3 2 3 4 6" xfId="2252"/>
    <cellStyle name="Calculation 3 2 3 4 7" xfId="2253"/>
    <cellStyle name="Calculation 3 2 3 5" xfId="2254"/>
    <cellStyle name="Calculation 3 2 3 5 2" xfId="2255"/>
    <cellStyle name="Calculation 3 2 3 5 3" xfId="2256"/>
    <cellStyle name="Calculation 3 2 3 5 4" xfId="2257"/>
    <cellStyle name="Calculation 3 2 3 5 5" xfId="2258"/>
    <cellStyle name="Calculation 3 2 3 5 6" xfId="2259"/>
    <cellStyle name="Calculation 3 2 3 5 7" xfId="2260"/>
    <cellStyle name="Calculation 3 2 3 6" xfId="2261"/>
    <cellStyle name="Calculation 3 2 3 6 2" xfId="2262"/>
    <cellStyle name="Calculation 3 2 3 6 3" xfId="2263"/>
    <cellStyle name="Calculation 3 2 3 6 4" xfId="2264"/>
    <cellStyle name="Calculation 3 2 3 6 5" xfId="2265"/>
    <cellStyle name="Calculation 3 2 3 6 6" xfId="2266"/>
    <cellStyle name="Calculation 3 2 3 6 7" xfId="2267"/>
    <cellStyle name="Calculation 3 2 3 7" xfId="2268"/>
    <cellStyle name="Calculation 3 2 3 7 2" xfId="2269"/>
    <cellStyle name="Calculation 3 2 3 7 3" xfId="2270"/>
    <cellStyle name="Calculation 3 2 3 7 4" xfId="2271"/>
    <cellStyle name="Calculation 3 2 3 7 5" xfId="2272"/>
    <cellStyle name="Calculation 3 2 3 7 6" xfId="2273"/>
    <cellStyle name="Calculation 3 2 3 7 7" xfId="2274"/>
    <cellStyle name="Calculation 3 2 3 8" xfId="2275"/>
    <cellStyle name="Calculation 3 2 3 8 2" xfId="2276"/>
    <cellStyle name="Calculation 3 2 3 8 3" xfId="2277"/>
    <cellStyle name="Calculation 3 2 3 8 4" xfId="2278"/>
    <cellStyle name="Calculation 3 2 3 8 5" xfId="2279"/>
    <cellStyle name="Calculation 3 2 3 8 6" xfId="2280"/>
    <cellStyle name="Calculation 3 2 3 8 7" xfId="2281"/>
    <cellStyle name="Calculation 3 2 3 9" xfId="2282"/>
    <cellStyle name="Calculation 3 2 3 9 2" xfId="2283"/>
    <cellStyle name="Calculation 3 2 3 9 3" xfId="2284"/>
    <cellStyle name="Calculation 3 2 3 9 4" xfId="2285"/>
    <cellStyle name="Calculation 3 2 3 9 5" xfId="2286"/>
    <cellStyle name="Calculation 3 2 3 9 6" xfId="2287"/>
    <cellStyle name="Calculation 3 2 3 9 7" xfId="2288"/>
    <cellStyle name="Calculation 3 2 4" xfId="2289"/>
    <cellStyle name="Calculation 3 2 4 10" xfId="2290"/>
    <cellStyle name="Calculation 3 2 4 10 2" xfId="2291"/>
    <cellStyle name="Calculation 3 2 4 10 3" xfId="2292"/>
    <cellStyle name="Calculation 3 2 4 10 4" xfId="2293"/>
    <cellStyle name="Calculation 3 2 4 10 5" xfId="2294"/>
    <cellStyle name="Calculation 3 2 4 10 6" xfId="2295"/>
    <cellStyle name="Calculation 3 2 4 10 7" xfId="2296"/>
    <cellStyle name="Calculation 3 2 4 11" xfId="2297"/>
    <cellStyle name="Calculation 3 2 4 12" xfId="2298"/>
    <cellStyle name="Calculation 3 2 4 13" xfId="2299"/>
    <cellStyle name="Calculation 3 2 4 14" xfId="2300"/>
    <cellStyle name="Calculation 3 2 4 2" xfId="2301"/>
    <cellStyle name="Calculation 3 2 4 2 2" xfId="2302"/>
    <cellStyle name="Calculation 3 2 4 2 3" xfId="2303"/>
    <cellStyle name="Calculation 3 2 4 2 4" xfId="2304"/>
    <cellStyle name="Calculation 3 2 4 2 5" xfId="2305"/>
    <cellStyle name="Calculation 3 2 4 2 6" xfId="2306"/>
    <cellStyle name="Calculation 3 2 4 2 7" xfId="2307"/>
    <cellStyle name="Calculation 3 2 4 3" xfId="2308"/>
    <cellStyle name="Calculation 3 2 4 3 2" xfId="2309"/>
    <cellStyle name="Calculation 3 2 4 3 3" xfId="2310"/>
    <cellStyle name="Calculation 3 2 4 3 4" xfId="2311"/>
    <cellStyle name="Calculation 3 2 4 3 5" xfId="2312"/>
    <cellStyle name="Calculation 3 2 4 3 6" xfId="2313"/>
    <cellStyle name="Calculation 3 2 4 3 7" xfId="2314"/>
    <cellStyle name="Calculation 3 2 4 4" xfId="2315"/>
    <cellStyle name="Calculation 3 2 4 4 2" xfId="2316"/>
    <cellStyle name="Calculation 3 2 4 4 3" xfId="2317"/>
    <cellStyle name="Calculation 3 2 4 4 4" xfId="2318"/>
    <cellStyle name="Calculation 3 2 4 4 5" xfId="2319"/>
    <cellStyle name="Calculation 3 2 4 4 6" xfId="2320"/>
    <cellStyle name="Calculation 3 2 4 4 7" xfId="2321"/>
    <cellStyle name="Calculation 3 2 4 5" xfId="2322"/>
    <cellStyle name="Calculation 3 2 4 5 2" xfId="2323"/>
    <cellStyle name="Calculation 3 2 4 5 3" xfId="2324"/>
    <cellStyle name="Calculation 3 2 4 5 4" xfId="2325"/>
    <cellStyle name="Calculation 3 2 4 5 5" xfId="2326"/>
    <cellStyle name="Calculation 3 2 4 5 6" xfId="2327"/>
    <cellStyle name="Calculation 3 2 4 5 7" xfId="2328"/>
    <cellStyle name="Calculation 3 2 4 6" xfId="2329"/>
    <cellStyle name="Calculation 3 2 4 6 2" xfId="2330"/>
    <cellStyle name="Calculation 3 2 4 6 3" xfId="2331"/>
    <cellStyle name="Calculation 3 2 4 6 4" xfId="2332"/>
    <cellStyle name="Calculation 3 2 4 6 5" xfId="2333"/>
    <cellStyle name="Calculation 3 2 4 6 6" xfId="2334"/>
    <cellStyle name="Calculation 3 2 4 6 7" xfId="2335"/>
    <cellStyle name="Calculation 3 2 4 7" xfId="2336"/>
    <cellStyle name="Calculation 3 2 4 7 2" xfId="2337"/>
    <cellStyle name="Calculation 3 2 4 7 3" xfId="2338"/>
    <cellStyle name="Calculation 3 2 4 7 4" xfId="2339"/>
    <cellStyle name="Calculation 3 2 4 7 5" xfId="2340"/>
    <cellStyle name="Calculation 3 2 4 7 6" xfId="2341"/>
    <cellStyle name="Calculation 3 2 4 7 7" xfId="2342"/>
    <cellStyle name="Calculation 3 2 4 8" xfId="2343"/>
    <cellStyle name="Calculation 3 2 4 8 2" xfId="2344"/>
    <cellStyle name="Calculation 3 2 4 8 3" xfId="2345"/>
    <cellStyle name="Calculation 3 2 4 8 4" xfId="2346"/>
    <cellStyle name="Calculation 3 2 4 8 5" xfId="2347"/>
    <cellStyle name="Calculation 3 2 4 8 6" xfId="2348"/>
    <cellStyle name="Calculation 3 2 4 8 7" xfId="2349"/>
    <cellStyle name="Calculation 3 2 4 9" xfId="2350"/>
    <cellStyle name="Calculation 3 2 4 9 2" xfId="2351"/>
    <cellStyle name="Calculation 3 2 4 9 3" xfId="2352"/>
    <cellStyle name="Calculation 3 2 4 9 4" xfId="2353"/>
    <cellStyle name="Calculation 3 2 4 9 5" xfId="2354"/>
    <cellStyle name="Calculation 3 2 4 9 6" xfId="2355"/>
    <cellStyle name="Calculation 3 2 4 9 7" xfId="2356"/>
    <cellStyle name="Calculation 3 2 5" xfId="2357"/>
    <cellStyle name="Calculation 3 2 5 10" xfId="2358"/>
    <cellStyle name="Calculation 3 2 5 10 2" xfId="2359"/>
    <cellStyle name="Calculation 3 2 5 10 3" xfId="2360"/>
    <cellStyle name="Calculation 3 2 5 10 4" xfId="2361"/>
    <cellStyle name="Calculation 3 2 5 10 5" xfId="2362"/>
    <cellStyle name="Calculation 3 2 5 10 6" xfId="2363"/>
    <cellStyle name="Calculation 3 2 5 10 7" xfId="2364"/>
    <cellStyle name="Calculation 3 2 5 11" xfId="2365"/>
    <cellStyle name="Calculation 3 2 5 12" xfId="2366"/>
    <cellStyle name="Calculation 3 2 5 13" xfId="2367"/>
    <cellStyle name="Calculation 3 2 5 14" xfId="2368"/>
    <cellStyle name="Calculation 3 2 5 2" xfId="2369"/>
    <cellStyle name="Calculation 3 2 5 2 2" xfId="2370"/>
    <cellStyle name="Calculation 3 2 5 2 3" xfId="2371"/>
    <cellStyle name="Calculation 3 2 5 2 4" xfId="2372"/>
    <cellStyle name="Calculation 3 2 5 2 5" xfId="2373"/>
    <cellStyle name="Calculation 3 2 5 2 6" xfId="2374"/>
    <cellStyle name="Calculation 3 2 5 2 7" xfId="2375"/>
    <cellStyle name="Calculation 3 2 5 3" xfId="2376"/>
    <cellStyle name="Calculation 3 2 5 3 2" xfId="2377"/>
    <cellStyle name="Calculation 3 2 5 3 3" xfId="2378"/>
    <cellStyle name="Calculation 3 2 5 3 4" xfId="2379"/>
    <cellStyle name="Calculation 3 2 5 3 5" xfId="2380"/>
    <cellStyle name="Calculation 3 2 5 3 6" xfId="2381"/>
    <cellStyle name="Calculation 3 2 5 3 7" xfId="2382"/>
    <cellStyle name="Calculation 3 2 5 4" xfId="2383"/>
    <cellStyle name="Calculation 3 2 5 4 2" xfId="2384"/>
    <cellStyle name="Calculation 3 2 5 4 3" xfId="2385"/>
    <cellStyle name="Calculation 3 2 5 4 4" xfId="2386"/>
    <cellStyle name="Calculation 3 2 5 4 5" xfId="2387"/>
    <cellStyle name="Calculation 3 2 5 4 6" xfId="2388"/>
    <cellStyle name="Calculation 3 2 5 4 7" xfId="2389"/>
    <cellStyle name="Calculation 3 2 5 5" xfId="2390"/>
    <cellStyle name="Calculation 3 2 5 5 2" xfId="2391"/>
    <cellStyle name="Calculation 3 2 5 5 3" xfId="2392"/>
    <cellStyle name="Calculation 3 2 5 5 4" xfId="2393"/>
    <cellStyle name="Calculation 3 2 5 5 5" xfId="2394"/>
    <cellStyle name="Calculation 3 2 5 5 6" xfId="2395"/>
    <cellStyle name="Calculation 3 2 5 5 7" xfId="2396"/>
    <cellStyle name="Calculation 3 2 5 6" xfId="2397"/>
    <cellStyle name="Calculation 3 2 5 6 2" xfId="2398"/>
    <cellStyle name="Calculation 3 2 5 6 3" xfId="2399"/>
    <cellStyle name="Calculation 3 2 5 6 4" xfId="2400"/>
    <cellStyle name="Calculation 3 2 5 6 5" xfId="2401"/>
    <cellStyle name="Calculation 3 2 5 6 6" xfId="2402"/>
    <cellStyle name="Calculation 3 2 5 6 7" xfId="2403"/>
    <cellStyle name="Calculation 3 2 5 7" xfId="2404"/>
    <cellStyle name="Calculation 3 2 5 7 2" xfId="2405"/>
    <cellStyle name="Calculation 3 2 5 7 3" xfId="2406"/>
    <cellStyle name="Calculation 3 2 5 7 4" xfId="2407"/>
    <cellStyle name="Calculation 3 2 5 7 5" xfId="2408"/>
    <cellStyle name="Calculation 3 2 5 7 6" xfId="2409"/>
    <cellStyle name="Calculation 3 2 5 7 7" xfId="2410"/>
    <cellStyle name="Calculation 3 2 5 8" xfId="2411"/>
    <cellStyle name="Calculation 3 2 5 8 2" xfId="2412"/>
    <cellStyle name="Calculation 3 2 5 8 3" xfId="2413"/>
    <cellStyle name="Calculation 3 2 5 8 4" xfId="2414"/>
    <cellStyle name="Calculation 3 2 5 8 5" xfId="2415"/>
    <cellStyle name="Calculation 3 2 5 8 6" xfId="2416"/>
    <cellStyle name="Calculation 3 2 5 8 7" xfId="2417"/>
    <cellStyle name="Calculation 3 2 5 9" xfId="2418"/>
    <cellStyle name="Calculation 3 2 5 9 2" xfId="2419"/>
    <cellStyle name="Calculation 3 2 5 9 3" xfId="2420"/>
    <cellStyle name="Calculation 3 2 5 9 4" xfId="2421"/>
    <cellStyle name="Calculation 3 2 5 9 5" xfId="2422"/>
    <cellStyle name="Calculation 3 2 5 9 6" xfId="2423"/>
    <cellStyle name="Calculation 3 2 5 9 7" xfId="2424"/>
    <cellStyle name="Calculation 3 2 6" xfId="2425"/>
    <cellStyle name="Calculation 3 2 6 2" xfId="2426"/>
    <cellStyle name="Calculation 3 2 6 3" xfId="2427"/>
    <cellStyle name="Calculation 3 2 6 4" xfId="2428"/>
    <cellStyle name="Calculation 3 2 6 5" xfId="2429"/>
    <cellStyle name="Calculation 3 2 6 6" xfId="2430"/>
    <cellStyle name="Calculation 3 2 6 7" xfId="2431"/>
    <cellStyle name="Calculation 3 2 7" xfId="2432"/>
    <cellStyle name="Calculation 3 2 7 2" xfId="2433"/>
    <cellStyle name="Calculation 3 2 7 3" xfId="2434"/>
    <cellStyle name="Calculation 3 2 7 4" xfId="2435"/>
    <cellStyle name="Calculation 3 2 7 5" xfId="2436"/>
    <cellStyle name="Calculation 3 2 7 6" xfId="2437"/>
    <cellStyle name="Calculation 3 2 7 7" xfId="2438"/>
    <cellStyle name="Calculation 3 2 8" xfId="2439"/>
    <cellStyle name="Calculation 3 2 8 2" xfId="2440"/>
    <cellStyle name="Calculation 3 2 8 3" xfId="2441"/>
    <cellStyle name="Calculation 3 2 8 4" xfId="2442"/>
    <cellStyle name="Calculation 3 2 8 5" xfId="2443"/>
    <cellStyle name="Calculation 3 2 8 6" xfId="2444"/>
    <cellStyle name="Calculation 3 2 8 7" xfId="2445"/>
    <cellStyle name="Calculation 3 2 9" xfId="2446"/>
    <cellStyle name="Calculation 3 2 9 2" xfId="2447"/>
    <cellStyle name="Calculation 3 2 9 3" xfId="2448"/>
    <cellStyle name="Calculation 3 2 9 4" xfId="2449"/>
    <cellStyle name="Calculation 3 2 9 5" xfId="2450"/>
    <cellStyle name="Calculation 3 2 9 6" xfId="2451"/>
    <cellStyle name="Calculation 3 2 9 7" xfId="2452"/>
    <cellStyle name="Calculation 3 3" xfId="2453"/>
    <cellStyle name="Calculation 3 3 10" xfId="2454"/>
    <cellStyle name="Calculation 3 3 10 2" xfId="2455"/>
    <cellStyle name="Calculation 3 3 10 3" xfId="2456"/>
    <cellStyle name="Calculation 3 3 10 4" xfId="2457"/>
    <cellStyle name="Calculation 3 3 10 5" xfId="2458"/>
    <cellStyle name="Calculation 3 3 10 6" xfId="2459"/>
    <cellStyle name="Calculation 3 3 10 7" xfId="2460"/>
    <cellStyle name="Calculation 3 3 11" xfId="2461"/>
    <cellStyle name="Calculation 3 3 12" xfId="2462"/>
    <cellStyle name="Calculation 3 3 13" xfId="2463"/>
    <cellStyle name="Calculation 3 3 14" xfId="2464"/>
    <cellStyle name="Calculation 3 3 2" xfId="2465"/>
    <cellStyle name="Calculation 3 3 2 2" xfId="2466"/>
    <cellStyle name="Calculation 3 3 2 3" xfId="2467"/>
    <cellStyle name="Calculation 3 3 2 4" xfId="2468"/>
    <cellStyle name="Calculation 3 3 2 5" xfId="2469"/>
    <cellStyle name="Calculation 3 3 2 6" xfId="2470"/>
    <cellStyle name="Calculation 3 3 2 7" xfId="2471"/>
    <cellStyle name="Calculation 3 3 3" xfId="2472"/>
    <cellStyle name="Calculation 3 3 3 2" xfId="2473"/>
    <cellStyle name="Calculation 3 3 3 3" xfId="2474"/>
    <cellStyle name="Calculation 3 3 3 4" xfId="2475"/>
    <cellStyle name="Calculation 3 3 3 5" xfId="2476"/>
    <cellStyle name="Calculation 3 3 3 6" xfId="2477"/>
    <cellStyle name="Calculation 3 3 3 7" xfId="2478"/>
    <cellStyle name="Calculation 3 3 4" xfId="2479"/>
    <cellStyle name="Calculation 3 3 4 2" xfId="2480"/>
    <cellStyle name="Calculation 3 3 4 3" xfId="2481"/>
    <cellStyle name="Calculation 3 3 4 4" xfId="2482"/>
    <cellStyle name="Calculation 3 3 4 5" xfId="2483"/>
    <cellStyle name="Calculation 3 3 4 6" xfId="2484"/>
    <cellStyle name="Calculation 3 3 4 7" xfId="2485"/>
    <cellStyle name="Calculation 3 3 5" xfId="2486"/>
    <cellStyle name="Calculation 3 3 5 2" xfId="2487"/>
    <cellStyle name="Calculation 3 3 5 3" xfId="2488"/>
    <cellStyle name="Calculation 3 3 5 4" xfId="2489"/>
    <cellStyle name="Calculation 3 3 5 5" xfId="2490"/>
    <cellStyle name="Calculation 3 3 5 6" xfId="2491"/>
    <cellStyle name="Calculation 3 3 5 7" xfId="2492"/>
    <cellStyle name="Calculation 3 3 6" xfId="2493"/>
    <cellStyle name="Calculation 3 3 6 2" xfId="2494"/>
    <cellStyle name="Calculation 3 3 6 3" xfId="2495"/>
    <cellStyle name="Calculation 3 3 6 4" xfId="2496"/>
    <cellStyle name="Calculation 3 3 6 5" xfId="2497"/>
    <cellStyle name="Calculation 3 3 6 6" xfId="2498"/>
    <cellStyle name="Calculation 3 3 6 7" xfId="2499"/>
    <cellStyle name="Calculation 3 3 7" xfId="2500"/>
    <cellStyle name="Calculation 3 3 7 2" xfId="2501"/>
    <cellStyle name="Calculation 3 3 7 3" xfId="2502"/>
    <cellStyle name="Calculation 3 3 7 4" xfId="2503"/>
    <cellStyle name="Calculation 3 3 7 5" xfId="2504"/>
    <cellStyle name="Calculation 3 3 7 6" xfId="2505"/>
    <cellStyle name="Calculation 3 3 7 7" xfId="2506"/>
    <cellStyle name="Calculation 3 3 8" xfId="2507"/>
    <cellStyle name="Calculation 3 3 8 2" xfId="2508"/>
    <cellStyle name="Calculation 3 3 8 3" xfId="2509"/>
    <cellStyle name="Calculation 3 3 8 4" xfId="2510"/>
    <cellStyle name="Calculation 3 3 8 5" xfId="2511"/>
    <cellStyle name="Calculation 3 3 8 6" xfId="2512"/>
    <cellStyle name="Calculation 3 3 8 7" xfId="2513"/>
    <cellStyle name="Calculation 3 3 9" xfId="2514"/>
    <cellStyle name="Calculation 3 3 9 2" xfId="2515"/>
    <cellStyle name="Calculation 3 3 9 3" xfId="2516"/>
    <cellStyle name="Calculation 3 3 9 4" xfId="2517"/>
    <cellStyle name="Calculation 3 3 9 5" xfId="2518"/>
    <cellStyle name="Calculation 3 3 9 6" xfId="2519"/>
    <cellStyle name="Calculation 3 3 9 7" xfId="2520"/>
    <cellStyle name="Calculation 3 4" xfId="2521"/>
    <cellStyle name="Calculation 3 4 10" xfId="2522"/>
    <cellStyle name="Calculation 3 4 10 2" xfId="2523"/>
    <cellStyle name="Calculation 3 4 10 3" xfId="2524"/>
    <cellStyle name="Calculation 3 4 10 4" xfId="2525"/>
    <cellStyle name="Calculation 3 4 10 5" xfId="2526"/>
    <cellStyle name="Calculation 3 4 10 6" xfId="2527"/>
    <cellStyle name="Calculation 3 4 10 7" xfId="2528"/>
    <cellStyle name="Calculation 3 4 11" xfId="2529"/>
    <cellStyle name="Calculation 3 4 12" xfId="2530"/>
    <cellStyle name="Calculation 3 4 13" xfId="2531"/>
    <cellStyle name="Calculation 3 4 14" xfId="2532"/>
    <cellStyle name="Calculation 3 4 2" xfId="2533"/>
    <cellStyle name="Calculation 3 4 2 2" xfId="2534"/>
    <cellStyle name="Calculation 3 4 2 3" xfId="2535"/>
    <cellStyle name="Calculation 3 4 2 4" xfId="2536"/>
    <cellStyle name="Calculation 3 4 2 5" xfId="2537"/>
    <cellStyle name="Calculation 3 4 2 6" xfId="2538"/>
    <cellStyle name="Calculation 3 4 2 7" xfId="2539"/>
    <cellStyle name="Calculation 3 4 3" xfId="2540"/>
    <cellStyle name="Calculation 3 4 3 2" xfId="2541"/>
    <cellStyle name="Calculation 3 4 3 3" xfId="2542"/>
    <cellStyle name="Calculation 3 4 3 4" xfId="2543"/>
    <cellStyle name="Calculation 3 4 3 5" xfId="2544"/>
    <cellStyle name="Calculation 3 4 3 6" xfId="2545"/>
    <cellStyle name="Calculation 3 4 3 7" xfId="2546"/>
    <cellStyle name="Calculation 3 4 4" xfId="2547"/>
    <cellStyle name="Calculation 3 4 4 2" xfId="2548"/>
    <cellStyle name="Calculation 3 4 4 3" xfId="2549"/>
    <cellStyle name="Calculation 3 4 4 4" xfId="2550"/>
    <cellStyle name="Calculation 3 4 4 5" xfId="2551"/>
    <cellStyle name="Calculation 3 4 4 6" xfId="2552"/>
    <cellStyle name="Calculation 3 4 4 7" xfId="2553"/>
    <cellStyle name="Calculation 3 4 5" xfId="2554"/>
    <cellStyle name="Calculation 3 4 5 2" xfId="2555"/>
    <cellStyle name="Calculation 3 4 5 3" xfId="2556"/>
    <cellStyle name="Calculation 3 4 5 4" xfId="2557"/>
    <cellStyle name="Calculation 3 4 5 5" xfId="2558"/>
    <cellStyle name="Calculation 3 4 5 6" xfId="2559"/>
    <cellStyle name="Calculation 3 4 5 7" xfId="2560"/>
    <cellStyle name="Calculation 3 4 6" xfId="2561"/>
    <cellStyle name="Calculation 3 4 6 2" xfId="2562"/>
    <cellStyle name="Calculation 3 4 6 3" xfId="2563"/>
    <cellStyle name="Calculation 3 4 6 4" xfId="2564"/>
    <cellStyle name="Calculation 3 4 6 5" xfId="2565"/>
    <cellStyle name="Calculation 3 4 6 6" xfId="2566"/>
    <cellStyle name="Calculation 3 4 6 7" xfId="2567"/>
    <cellStyle name="Calculation 3 4 7" xfId="2568"/>
    <cellStyle name="Calculation 3 4 7 2" xfId="2569"/>
    <cellStyle name="Calculation 3 4 7 3" xfId="2570"/>
    <cellStyle name="Calculation 3 4 7 4" xfId="2571"/>
    <cellStyle name="Calculation 3 4 7 5" xfId="2572"/>
    <cellStyle name="Calculation 3 4 7 6" xfId="2573"/>
    <cellStyle name="Calculation 3 4 7 7" xfId="2574"/>
    <cellStyle name="Calculation 3 4 8" xfId="2575"/>
    <cellStyle name="Calculation 3 4 8 2" xfId="2576"/>
    <cellStyle name="Calculation 3 4 8 3" xfId="2577"/>
    <cellStyle name="Calculation 3 4 8 4" xfId="2578"/>
    <cellStyle name="Calculation 3 4 8 5" xfId="2579"/>
    <cellStyle name="Calculation 3 4 8 6" xfId="2580"/>
    <cellStyle name="Calculation 3 4 8 7" xfId="2581"/>
    <cellStyle name="Calculation 3 4 9" xfId="2582"/>
    <cellStyle name="Calculation 3 4 9 2" xfId="2583"/>
    <cellStyle name="Calculation 3 4 9 3" xfId="2584"/>
    <cellStyle name="Calculation 3 4 9 4" xfId="2585"/>
    <cellStyle name="Calculation 3 4 9 5" xfId="2586"/>
    <cellStyle name="Calculation 3 4 9 6" xfId="2587"/>
    <cellStyle name="Calculation 3 4 9 7" xfId="2588"/>
    <cellStyle name="Calculation 3 5" xfId="2589"/>
    <cellStyle name="Calculation 3 5 10" xfId="2590"/>
    <cellStyle name="Calculation 3 5 10 2" xfId="2591"/>
    <cellStyle name="Calculation 3 5 10 3" xfId="2592"/>
    <cellStyle name="Calculation 3 5 10 4" xfId="2593"/>
    <cellStyle name="Calculation 3 5 10 5" xfId="2594"/>
    <cellStyle name="Calculation 3 5 10 6" xfId="2595"/>
    <cellStyle name="Calculation 3 5 10 7" xfId="2596"/>
    <cellStyle name="Calculation 3 5 11" xfId="2597"/>
    <cellStyle name="Calculation 3 5 12" xfId="2598"/>
    <cellStyle name="Calculation 3 5 13" xfId="2599"/>
    <cellStyle name="Calculation 3 5 14" xfId="2600"/>
    <cellStyle name="Calculation 3 5 2" xfId="2601"/>
    <cellStyle name="Calculation 3 5 2 2" xfId="2602"/>
    <cellStyle name="Calculation 3 5 2 3" xfId="2603"/>
    <cellStyle name="Calculation 3 5 2 4" xfId="2604"/>
    <cellStyle name="Calculation 3 5 2 5" xfId="2605"/>
    <cellStyle name="Calculation 3 5 2 6" xfId="2606"/>
    <cellStyle name="Calculation 3 5 2 7" xfId="2607"/>
    <cellStyle name="Calculation 3 5 3" xfId="2608"/>
    <cellStyle name="Calculation 3 5 3 2" xfId="2609"/>
    <cellStyle name="Calculation 3 5 3 3" xfId="2610"/>
    <cellStyle name="Calculation 3 5 3 4" xfId="2611"/>
    <cellStyle name="Calculation 3 5 3 5" xfId="2612"/>
    <cellStyle name="Calculation 3 5 3 6" xfId="2613"/>
    <cellStyle name="Calculation 3 5 3 7" xfId="2614"/>
    <cellStyle name="Calculation 3 5 4" xfId="2615"/>
    <cellStyle name="Calculation 3 5 4 2" xfId="2616"/>
    <cellStyle name="Calculation 3 5 4 3" xfId="2617"/>
    <cellStyle name="Calculation 3 5 4 4" xfId="2618"/>
    <cellStyle name="Calculation 3 5 4 5" xfId="2619"/>
    <cellStyle name="Calculation 3 5 4 6" xfId="2620"/>
    <cellStyle name="Calculation 3 5 4 7" xfId="2621"/>
    <cellStyle name="Calculation 3 5 5" xfId="2622"/>
    <cellStyle name="Calculation 3 5 5 2" xfId="2623"/>
    <cellStyle name="Calculation 3 5 5 3" xfId="2624"/>
    <cellStyle name="Calculation 3 5 5 4" xfId="2625"/>
    <cellStyle name="Calculation 3 5 5 5" xfId="2626"/>
    <cellStyle name="Calculation 3 5 5 6" xfId="2627"/>
    <cellStyle name="Calculation 3 5 5 7" xfId="2628"/>
    <cellStyle name="Calculation 3 5 6" xfId="2629"/>
    <cellStyle name="Calculation 3 5 6 2" xfId="2630"/>
    <cellStyle name="Calculation 3 5 6 3" xfId="2631"/>
    <cellStyle name="Calculation 3 5 6 4" xfId="2632"/>
    <cellStyle name="Calculation 3 5 6 5" xfId="2633"/>
    <cellStyle name="Calculation 3 5 6 6" xfId="2634"/>
    <cellStyle name="Calculation 3 5 6 7" xfId="2635"/>
    <cellStyle name="Calculation 3 5 7" xfId="2636"/>
    <cellStyle name="Calculation 3 5 7 2" xfId="2637"/>
    <cellStyle name="Calculation 3 5 7 3" xfId="2638"/>
    <cellStyle name="Calculation 3 5 7 4" xfId="2639"/>
    <cellStyle name="Calculation 3 5 7 5" xfId="2640"/>
    <cellStyle name="Calculation 3 5 7 6" xfId="2641"/>
    <cellStyle name="Calculation 3 5 7 7" xfId="2642"/>
    <cellStyle name="Calculation 3 5 8" xfId="2643"/>
    <cellStyle name="Calculation 3 5 8 2" xfId="2644"/>
    <cellStyle name="Calculation 3 5 8 3" xfId="2645"/>
    <cellStyle name="Calculation 3 5 8 4" xfId="2646"/>
    <cellStyle name="Calculation 3 5 8 5" xfId="2647"/>
    <cellStyle name="Calculation 3 5 8 6" xfId="2648"/>
    <cellStyle name="Calculation 3 5 8 7" xfId="2649"/>
    <cellStyle name="Calculation 3 5 9" xfId="2650"/>
    <cellStyle name="Calculation 3 5 9 2" xfId="2651"/>
    <cellStyle name="Calculation 3 5 9 3" xfId="2652"/>
    <cellStyle name="Calculation 3 5 9 4" xfId="2653"/>
    <cellStyle name="Calculation 3 5 9 5" xfId="2654"/>
    <cellStyle name="Calculation 3 5 9 6" xfId="2655"/>
    <cellStyle name="Calculation 3 5 9 7" xfId="2656"/>
    <cellStyle name="Calculation 3 6" xfId="2657"/>
    <cellStyle name="Calculation 3 6 10" xfId="2658"/>
    <cellStyle name="Calculation 3 6 10 2" xfId="2659"/>
    <cellStyle name="Calculation 3 6 10 3" xfId="2660"/>
    <cellStyle name="Calculation 3 6 10 4" xfId="2661"/>
    <cellStyle name="Calculation 3 6 10 5" xfId="2662"/>
    <cellStyle name="Calculation 3 6 10 6" xfId="2663"/>
    <cellStyle name="Calculation 3 6 10 7" xfId="2664"/>
    <cellStyle name="Calculation 3 6 11" xfId="2665"/>
    <cellStyle name="Calculation 3 6 12" xfId="2666"/>
    <cellStyle name="Calculation 3 6 13" xfId="2667"/>
    <cellStyle name="Calculation 3 6 14" xfId="2668"/>
    <cellStyle name="Calculation 3 6 2" xfId="2669"/>
    <cellStyle name="Calculation 3 6 2 2" xfId="2670"/>
    <cellStyle name="Calculation 3 6 2 3" xfId="2671"/>
    <cellStyle name="Calculation 3 6 2 4" xfId="2672"/>
    <cellStyle name="Calculation 3 6 2 5" xfId="2673"/>
    <cellStyle name="Calculation 3 6 2 6" xfId="2674"/>
    <cellStyle name="Calculation 3 6 2 7" xfId="2675"/>
    <cellStyle name="Calculation 3 6 3" xfId="2676"/>
    <cellStyle name="Calculation 3 6 3 2" xfId="2677"/>
    <cellStyle name="Calculation 3 6 3 3" xfId="2678"/>
    <cellStyle name="Calculation 3 6 3 4" xfId="2679"/>
    <cellStyle name="Calculation 3 6 3 5" xfId="2680"/>
    <cellStyle name="Calculation 3 6 3 6" xfId="2681"/>
    <cellStyle name="Calculation 3 6 3 7" xfId="2682"/>
    <cellStyle name="Calculation 3 6 4" xfId="2683"/>
    <cellStyle name="Calculation 3 6 4 2" xfId="2684"/>
    <cellStyle name="Calculation 3 6 4 3" xfId="2685"/>
    <cellStyle name="Calculation 3 6 4 4" xfId="2686"/>
    <cellStyle name="Calculation 3 6 4 5" xfId="2687"/>
    <cellStyle name="Calculation 3 6 4 6" xfId="2688"/>
    <cellStyle name="Calculation 3 6 4 7" xfId="2689"/>
    <cellStyle name="Calculation 3 6 5" xfId="2690"/>
    <cellStyle name="Calculation 3 6 5 2" xfId="2691"/>
    <cellStyle name="Calculation 3 6 5 3" xfId="2692"/>
    <cellStyle name="Calculation 3 6 5 4" xfId="2693"/>
    <cellStyle name="Calculation 3 6 5 5" xfId="2694"/>
    <cellStyle name="Calculation 3 6 5 6" xfId="2695"/>
    <cellStyle name="Calculation 3 6 5 7" xfId="2696"/>
    <cellStyle name="Calculation 3 6 6" xfId="2697"/>
    <cellStyle name="Calculation 3 6 6 2" xfId="2698"/>
    <cellStyle name="Calculation 3 6 6 3" xfId="2699"/>
    <cellStyle name="Calculation 3 6 6 4" xfId="2700"/>
    <cellStyle name="Calculation 3 6 6 5" xfId="2701"/>
    <cellStyle name="Calculation 3 6 6 6" xfId="2702"/>
    <cellStyle name="Calculation 3 6 6 7" xfId="2703"/>
    <cellStyle name="Calculation 3 6 7" xfId="2704"/>
    <cellStyle name="Calculation 3 6 7 2" xfId="2705"/>
    <cellStyle name="Calculation 3 6 7 3" xfId="2706"/>
    <cellStyle name="Calculation 3 6 7 4" xfId="2707"/>
    <cellStyle name="Calculation 3 6 7 5" xfId="2708"/>
    <cellStyle name="Calculation 3 6 7 6" xfId="2709"/>
    <cellStyle name="Calculation 3 6 7 7" xfId="2710"/>
    <cellStyle name="Calculation 3 6 8" xfId="2711"/>
    <cellStyle name="Calculation 3 6 8 2" xfId="2712"/>
    <cellStyle name="Calculation 3 6 8 3" xfId="2713"/>
    <cellStyle name="Calculation 3 6 8 4" xfId="2714"/>
    <cellStyle name="Calculation 3 6 8 5" xfId="2715"/>
    <cellStyle name="Calculation 3 6 8 6" xfId="2716"/>
    <cellStyle name="Calculation 3 6 8 7" xfId="2717"/>
    <cellStyle name="Calculation 3 6 9" xfId="2718"/>
    <cellStyle name="Calculation 3 6 9 2" xfId="2719"/>
    <cellStyle name="Calculation 3 6 9 3" xfId="2720"/>
    <cellStyle name="Calculation 3 6 9 4" xfId="2721"/>
    <cellStyle name="Calculation 3 6 9 5" xfId="2722"/>
    <cellStyle name="Calculation 3 6 9 6" xfId="2723"/>
    <cellStyle name="Calculation 3 6 9 7" xfId="2724"/>
    <cellStyle name="Calculation 3 7" xfId="2725"/>
    <cellStyle name="Calculation 3 7 2" xfId="2726"/>
    <cellStyle name="Calculation 3 7 3" xfId="2727"/>
    <cellStyle name="Calculation 3 7 4" xfId="2728"/>
    <cellStyle name="Calculation 3 7 5" xfId="2729"/>
    <cellStyle name="Calculation 3 7 6" xfId="2730"/>
    <cellStyle name="Calculation 3 7 7" xfId="2731"/>
    <cellStyle name="Calculation 3 8" xfId="2732"/>
    <cellStyle name="Calculation 3 8 2" xfId="2733"/>
    <cellStyle name="Calculation 3 8 3" xfId="2734"/>
    <cellStyle name="Calculation 3 8 4" xfId="2735"/>
    <cellStyle name="Calculation 3 8 5" xfId="2736"/>
    <cellStyle name="Calculation 3 8 6" xfId="2737"/>
    <cellStyle name="Calculation 3 8 7" xfId="2738"/>
    <cellStyle name="Calculation 3 9" xfId="2739"/>
    <cellStyle name="Calculation 3 9 2" xfId="2740"/>
    <cellStyle name="Calculation 3 9 3" xfId="2741"/>
    <cellStyle name="Calculation 3 9 4" xfId="2742"/>
    <cellStyle name="Calculation 3 9 5" xfId="2743"/>
    <cellStyle name="Calculation 3 9 6" xfId="2744"/>
    <cellStyle name="Calculation 3 9 7" xfId="2745"/>
    <cellStyle name="CategoryHeading" xfId="2746"/>
    <cellStyle name="Check Cell 2" xfId="2747"/>
    <cellStyle name="Check Cell 2 2" xfId="2748"/>
    <cellStyle name="Check Cell 2 2 2" xfId="2749"/>
    <cellStyle name="Check Cell 2 3" xfId="2750"/>
    <cellStyle name="Comma" xfId="1" builtinId="3"/>
    <cellStyle name="Comma 10" xfId="2751"/>
    <cellStyle name="Comma 10 2" xfId="2752"/>
    <cellStyle name="Comma 10 2 2" xfId="2753"/>
    <cellStyle name="Comma 10 3" xfId="2754"/>
    <cellStyle name="Comma 11" xfId="2755"/>
    <cellStyle name="Comma 11 2" xfId="2756"/>
    <cellStyle name="Comma 12" xfId="2757"/>
    <cellStyle name="Comma 12 2" xfId="2758"/>
    <cellStyle name="Comma 13" xfId="2759"/>
    <cellStyle name="Comma 13 2" xfId="2760"/>
    <cellStyle name="Comma 14" xfId="2761"/>
    <cellStyle name="Comma 14 2" xfId="2762"/>
    <cellStyle name="Comma 15" xfId="2763"/>
    <cellStyle name="Comma 15 2" xfId="2764"/>
    <cellStyle name="Comma 16" xfId="2765"/>
    <cellStyle name="Comma 16 2" xfId="2766"/>
    <cellStyle name="Comma 17" xfId="2767"/>
    <cellStyle name="Comma 18" xfId="2768"/>
    <cellStyle name="Comma 2" xfId="2769"/>
    <cellStyle name="Comma 2 2" xfId="2770"/>
    <cellStyle name="Comma 2 2 2" xfId="2771"/>
    <cellStyle name="Comma 2 2 2 2" xfId="2772"/>
    <cellStyle name="Comma 2 2 2 2 2" xfId="2773"/>
    <cellStyle name="Comma 2 2 2 3" xfId="2774"/>
    <cellStyle name="Comma 2 2 3" xfId="2775"/>
    <cellStyle name="Comma 2 2 3 2" xfId="2776"/>
    <cellStyle name="Comma 2 2 4" xfId="2777"/>
    <cellStyle name="Comma 2 3" xfId="2778"/>
    <cellStyle name="Comma 2 3 2" xfId="2779"/>
    <cellStyle name="Comma 2 4" xfId="2780"/>
    <cellStyle name="Comma 27" xfId="2781"/>
    <cellStyle name="Comma 27 2" xfId="2782"/>
    <cellStyle name="Comma 3" xfId="2783"/>
    <cellStyle name="Comma 3 2" xfId="2784"/>
    <cellStyle name="Comma 3 2 2" xfId="2785"/>
    <cellStyle name="Comma 3 3" xfId="2786"/>
    <cellStyle name="Comma 3 3 2" xfId="2787"/>
    <cellStyle name="Comma 3 4" xfId="2788"/>
    <cellStyle name="Comma 4" xfId="2789"/>
    <cellStyle name="Comma 4 2" xfId="2790"/>
    <cellStyle name="Comma 4 2 2" xfId="2791"/>
    <cellStyle name="Comma 4 2 2 2" xfId="2792"/>
    <cellStyle name="Comma 4 2 3" xfId="2793"/>
    <cellStyle name="Comma 4 3" xfId="2794"/>
    <cellStyle name="Comma 4 3 2" xfId="2795"/>
    <cellStyle name="Comma 4 4" xfId="2796"/>
    <cellStyle name="Comma 4 5" xfId="2797"/>
    <cellStyle name="Comma 5" xfId="2798"/>
    <cellStyle name="Comma 5 2" xfId="2799"/>
    <cellStyle name="Comma 5 2 2" xfId="2800"/>
    <cellStyle name="Comma 5 2 2 2" xfId="2801"/>
    <cellStyle name="Comma 5 2 2 2 2" xfId="2802"/>
    <cellStyle name="Comma 5 2 2 3" xfId="2803"/>
    <cellStyle name="Comma 5 2 3" xfId="2804"/>
    <cellStyle name="Comma 5 2 3 2" xfId="2805"/>
    <cellStyle name="Comma 5 2 4" xfId="2806"/>
    <cellStyle name="Comma 5 2 4 2" xfId="2807"/>
    <cellStyle name="Comma 5 2 5" xfId="2808"/>
    <cellStyle name="Comma 5 3" xfId="2809"/>
    <cellStyle name="Comma 5 3 2" xfId="2810"/>
    <cellStyle name="Comma 5 4" xfId="2811"/>
    <cellStyle name="Comma 6" xfId="2812"/>
    <cellStyle name="Comma 6 2" xfId="2813"/>
    <cellStyle name="Comma 6 2 2" xfId="2814"/>
    <cellStyle name="Comma 6 2 2 2" xfId="2815"/>
    <cellStyle name="Comma 6 2 2 2 2" xfId="2816"/>
    <cellStyle name="Comma 6 2 2 3" xfId="2817"/>
    <cellStyle name="Comma 6 2 3" xfId="2818"/>
    <cellStyle name="Comma 6 2 3 2" xfId="2819"/>
    <cellStyle name="Comma 6 2 4" xfId="2820"/>
    <cellStyle name="Comma 6 3" xfId="2821"/>
    <cellStyle name="Comma 7" xfId="2822"/>
    <cellStyle name="Comma 7 2" xfId="2823"/>
    <cellStyle name="Comma 7 2 2" xfId="2824"/>
    <cellStyle name="Comma 7 3" xfId="2825"/>
    <cellStyle name="Comma 8" xfId="2826"/>
    <cellStyle name="Comma 8 2" xfId="2827"/>
    <cellStyle name="Comma 9" xfId="2828"/>
    <cellStyle name="Comma 9 2" xfId="2829"/>
    <cellStyle name="Currency 2" xfId="2830"/>
    <cellStyle name="Currency 2 2" xfId="2831"/>
    <cellStyle name="Currency 2 2 2" xfId="2832"/>
    <cellStyle name="Currency 2 3" xfId="2833"/>
    <cellStyle name="Currency 2 3 2" xfId="2834"/>
    <cellStyle name="Currency 2 3 2 2" xfId="2835"/>
    <cellStyle name="Currency 2 3 2 2 2" xfId="2836"/>
    <cellStyle name="Currency 2 3 2 3" xfId="2837"/>
    <cellStyle name="Currency 2 3 3" xfId="2838"/>
    <cellStyle name="Currency 2 3 3 2" xfId="2839"/>
    <cellStyle name="Currency 2 3 4" xfId="2840"/>
    <cellStyle name="Currency 2 4" xfId="2841"/>
    <cellStyle name="Currency 3" xfId="2842"/>
    <cellStyle name="Currency 3 2" xfId="2843"/>
    <cellStyle name="Currency 3 2 2" xfId="2844"/>
    <cellStyle name="Currency 3 3" xfId="2845"/>
    <cellStyle name="Currency 4" xfId="2846"/>
    <cellStyle name="Currency 4 2" xfId="2847"/>
    <cellStyle name="Currency 5" xfId="2848"/>
    <cellStyle name="Currency 5 2" xfId="2849"/>
    <cellStyle name="Currency 6" xfId="2850"/>
    <cellStyle name="Currency 6 2" xfId="2851"/>
    <cellStyle name="Euro" xfId="2852"/>
    <cellStyle name="Explanatory Text 2" xfId="2853"/>
    <cellStyle name="Good 2" xfId="2854"/>
    <cellStyle name="Heading 1 2" xfId="2855"/>
    <cellStyle name="Heading 2 2" xfId="2856"/>
    <cellStyle name="Heading 3 2" xfId="2857"/>
    <cellStyle name="Heading 4 2" xfId="2858"/>
    <cellStyle name="Hyperlink" xfId="3" builtinId="8"/>
    <cellStyle name="Hyperlink 2" xfId="2859"/>
    <cellStyle name="Hyperlink 2 2" xfId="2860"/>
    <cellStyle name="Hyperlink 3" xfId="2861"/>
    <cellStyle name="Hyperlink 4" xfId="2862"/>
    <cellStyle name="Hyperlink 5" xfId="2863"/>
    <cellStyle name="Input 2" xfId="2864"/>
    <cellStyle name="Input 2 10" xfId="2865"/>
    <cellStyle name="Input 2 10 2" xfId="2866"/>
    <cellStyle name="Input 2 10 3" xfId="2867"/>
    <cellStyle name="Input 2 10 4" xfId="2868"/>
    <cellStyle name="Input 2 10 5" xfId="2869"/>
    <cellStyle name="Input 2 10 6" xfId="2870"/>
    <cellStyle name="Input 2 10 7" xfId="2871"/>
    <cellStyle name="Input 2 11" xfId="2872"/>
    <cellStyle name="Input 2 11 2" xfId="2873"/>
    <cellStyle name="Input 2 11 3" xfId="2874"/>
    <cellStyle name="Input 2 11 4" xfId="2875"/>
    <cellStyle name="Input 2 11 5" xfId="2876"/>
    <cellStyle name="Input 2 11 6" xfId="2877"/>
    <cellStyle name="Input 2 11 7" xfId="2878"/>
    <cellStyle name="Input 2 12" xfId="2879"/>
    <cellStyle name="Input 2 12 2" xfId="2880"/>
    <cellStyle name="Input 2 12 3" xfId="2881"/>
    <cellStyle name="Input 2 12 4" xfId="2882"/>
    <cellStyle name="Input 2 12 5" xfId="2883"/>
    <cellStyle name="Input 2 12 6" xfId="2884"/>
    <cellStyle name="Input 2 12 7" xfId="2885"/>
    <cellStyle name="Input 2 13" xfId="2886"/>
    <cellStyle name="Input 2 13 2" xfId="2887"/>
    <cellStyle name="Input 2 13 3" xfId="2888"/>
    <cellStyle name="Input 2 13 4" xfId="2889"/>
    <cellStyle name="Input 2 13 5" xfId="2890"/>
    <cellStyle name="Input 2 13 6" xfId="2891"/>
    <cellStyle name="Input 2 13 7" xfId="2892"/>
    <cellStyle name="Input 2 14" xfId="2893"/>
    <cellStyle name="Input 2 14 2" xfId="2894"/>
    <cellStyle name="Input 2 14 3" xfId="2895"/>
    <cellStyle name="Input 2 14 4" xfId="2896"/>
    <cellStyle name="Input 2 14 5" xfId="2897"/>
    <cellStyle name="Input 2 14 6" xfId="2898"/>
    <cellStyle name="Input 2 14 7" xfId="2899"/>
    <cellStyle name="Input 2 15" xfId="2900"/>
    <cellStyle name="Input 2 15 2" xfId="2901"/>
    <cellStyle name="Input 2 15 3" xfId="2902"/>
    <cellStyle name="Input 2 15 4" xfId="2903"/>
    <cellStyle name="Input 2 15 5" xfId="2904"/>
    <cellStyle name="Input 2 15 6" xfId="2905"/>
    <cellStyle name="Input 2 15 7" xfId="2906"/>
    <cellStyle name="Input 2 16" xfId="2907"/>
    <cellStyle name="Input 2 17" xfId="2908"/>
    <cellStyle name="Input 2 18" xfId="2909"/>
    <cellStyle name="Input 2 2" xfId="2910"/>
    <cellStyle name="Input 2 2 10" xfId="2911"/>
    <cellStyle name="Input 2 2 10 2" xfId="2912"/>
    <cellStyle name="Input 2 2 10 3" xfId="2913"/>
    <cellStyle name="Input 2 2 10 4" xfId="2914"/>
    <cellStyle name="Input 2 2 10 5" xfId="2915"/>
    <cellStyle name="Input 2 2 10 6" xfId="2916"/>
    <cellStyle name="Input 2 2 10 7" xfId="2917"/>
    <cellStyle name="Input 2 2 11" xfId="2918"/>
    <cellStyle name="Input 2 2 11 2" xfId="2919"/>
    <cellStyle name="Input 2 2 11 3" xfId="2920"/>
    <cellStyle name="Input 2 2 11 4" xfId="2921"/>
    <cellStyle name="Input 2 2 11 5" xfId="2922"/>
    <cellStyle name="Input 2 2 11 6" xfId="2923"/>
    <cellStyle name="Input 2 2 11 7" xfId="2924"/>
    <cellStyle name="Input 2 2 12" xfId="2925"/>
    <cellStyle name="Input 2 2 12 2" xfId="2926"/>
    <cellStyle name="Input 2 2 12 3" xfId="2927"/>
    <cellStyle name="Input 2 2 12 4" xfId="2928"/>
    <cellStyle name="Input 2 2 12 5" xfId="2929"/>
    <cellStyle name="Input 2 2 12 6" xfId="2930"/>
    <cellStyle name="Input 2 2 12 7" xfId="2931"/>
    <cellStyle name="Input 2 2 13" xfId="2932"/>
    <cellStyle name="Input 2 2 13 2" xfId="2933"/>
    <cellStyle name="Input 2 2 13 3" xfId="2934"/>
    <cellStyle name="Input 2 2 13 4" xfId="2935"/>
    <cellStyle name="Input 2 2 13 5" xfId="2936"/>
    <cellStyle name="Input 2 2 13 6" xfId="2937"/>
    <cellStyle name="Input 2 2 13 7" xfId="2938"/>
    <cellStyle name="Input 2 2 14" xfId="2939"/>
    <cellStyle name="Input 2 2 14 2" xfId="2940"/>
    <cellStyle name="Input 2 2 14 3" xfId="2941"/>
    <cellStyle name="Input 2 2 14 4" xfId="2942"/>
    <cellStyle name="Input 2 2 14 5" xfId="2943"/>
    <cellStyle name="Input 2 2 14 6" xfId="2944"/>
    <cellStyle name="Input 2 2 14 7" xfId="2945"/>
    <cellStyle name="Input 2 2 15" xfId="2946"/>
    <cellStyle name="Input 2 2 16" xfId="2947"/>
    <cellStyle name="Input 2 2 17" xfId="2948"/>
    <cellStyle name="Input 2 2 2" xfId="2949"/>
    <cellStyle name="Input 2 2 2 10" xfId="2950"/>
    <cellStyle name="Input 2 2 2 10 2" xfId="2951"/>
    <cellStyle name="Input 2 2 2 10 3" xfId="2952"/>
    <cellStyle name="Input 2 2 2 10 4" xfId="2953"/>
    <cellStyle name="Input 2 2 2 10 5" xfId="2954"/>
    <cellStyle name="Input 2 2 2 10 6" xfId="2955"/>
    <cellStyle name="Input 2 2 2 10 7" xfId="2956"/>
    <cellStyle name="Input 2 2 2 11" xfId="2957"/>
    <cellStyle name="Input 2 2 2 11 2" xfId="2958"/>
    <cellStyle name="Input 2 2 2 11 3" xfId="2959"/>
    <cellStyle name="Input 2 2 2 11 4" xfId="2960"/>
    <cellStyle name="Input 2 2 2 11 5" xfId="2961"/>
    <cellStyle name="Input 2 2 2 11 6" xfId="2962"/>
    <cellStyle name="Input 2 2 2 11 7" xfId="2963"/>
    <cellStyle name="Input 2 2 2 12" xfId="2964"/>
    <cellStyle name="Input 2 2 2 12 2" xfId="2965"/>
    <cellStyle name="Input 2 2 2 12 3" xfId="2966"/>
    <cellStyle name="Input 2 2 2 12 4" xfId="2967"/>
    <cellStyle name="Input 2 2 2 12 5" xfId="2968"/>
    <cellStyle name="Input 2 2 2 12 6" xfId="2969"/>
    <cellStyle name="Input 2 2 2 12 7" xfId="2970"/>
    <cellStyle name="Input 2 2 2 13" xfId="2971"/>
    <cellStyle name="Input 2 2 2 13 2" xfId="2972"/>
    <cellStyle name="Input 2 2 2 13 3" xfId="2973"/>
    <cellStyle name="Input 2 2 2 13 4" xfId="2974"/>
    <cellStyle name="Input 2 2 2 13 5" xfId="2975"/>
    <cellStyle name="Input 2 2 2 13 6" xfId="2976"/>
    <cellStyle name="Input 2 2 2 13 7" xfId="2977"/>
    <cellStyle name="Input 2 2 2 14" xfId="2978"/>
    <cellStyle name="Input 2 2 2 14 2" xfId="2979"/>
    <cellStyle name="Input 2 2 2 14 3" xfId="2980"/>
    <cellStyle name="Input 2 2 2 14 4" xfId="2981"/>
    <cellStyle name="Input 2 2 2 14 5" xfId="2982"/>
    <cellStyle name="Input 2 2 2 14 6" xfId="2983"/>
    <cellStyle name="Input 2 2 2 14 7" xfId="2984"/>
    <cellStyle name="Input 2 2 2 15" xfId="2985"/>
    <cellStyle name="Input 2 2 2 16" xfId="2986"/>
    <cellStyle name="Input 2 2 2 17" xfId="2987"/>
    <cellStyle name="Input 2 2 2 2" xfId="2988"/>
    <cellStyle name="Input 2 2 2 2 10" xfId="2989"/>
    <cellStyle name="Input 2 2 2 2 10 2" xfId="2990"/>
    <cellStyle name="Input 2 2 2 2 10 3" xfId="2991"/>
    <cellStyle name="Input 2 2 2 2 10 4" xfId="2992"/>
    <cellStyle name="Input 2 2 2 2 10 5" xfId="2993"/>
    <cellStyle name="Input 2 2 2 2 10 6" xfId="2994"/>
    <cellStyle name="Input 2 2 2 2 10 7" xfId="2995"/>
    <cellStyle name="Input 2 2 2 2 11" xfId="2996"/>
    <cellStyle name="Input 2 2 2 2 11 2" xfId="2997"/>
    <cellStyle name="Input 2 2 2 2 11 3" xfId="2998"/>
    <cellStyle name="Input 2 2 2 2 11 4" xfId="2999"/>
    <cellStyle name="Input 2 2 2 2 11 5" xfId="3000"/>
    <cellStyle name="Input 2 2 2 2 11 6" xfId="3001"/>
    <cellStyle name="Input 2 2 2 2 11 7" xfId="3002"/>
    <cellStyle name="Input 2 2 2 2 12" xfId="3003"/>
    <cellStyle name="Input 2 2 2 2 12 2" xfId="3004"/>
    <cellStyle name="Input 2 2 2 2 12 3" xfId="3005"/>
    <cellStyle name="Input 2 2 2 2 12 4" xfId="3006"/>
    <cellStyle name="Input 2 2 2 2 12 5" xfId="3007"/>
    <cellStyle name="Input 2 2 2 2 12 6" xfId="3008"/>
    <cellStyle name="Input 2 2 2 2 12 7" xfId="3009"/>
    <cellStyle name="Input 2 2 2 2 13" xfId="3010"/>
    <cellStyle name="Input 2 2 2 2 13 2" xfId="3011"/>
    <cellStyle name="Input 2 2 2 2 13 3" xfId="3012"/>
    <cellStyle name="Input 2 2 2 2 13 4" xfId="3013"/>
    <cellStyle name="Input 2 2 2 2 13 5" xfId="3014"/>
    <cellStyle name="Input 2 2 2 2 13 6" xfId="3015"/>
    <cellStyle name="Input 2 2 2 2 13 7" xfId="3016"/>
    <cellStyle name="Input 2 2 2 2 14" xfId="3017"/>
    <cellStyle name="Input 2 2 2 2 15" xfId="3018"/>
    <cellStyle name="Input 2 2 2 2 16" xfId="3019"/>
    <cellStyle name="Input 2 2 2 2 17" xfId="3020"/>
    <cellStyle name="Input 2 2 2 2 2" xfId="3021"/>
    <cellStyle name="Input 2 2 2 2 2 10" xfId="3022"/>
    <cellStyle name="Input 2 2 2 2 2 10 2" xfId="3023"/>
    <cellStyle name="Input 2 2 2 2 2 10 3" xfId="3024"/>
    <cellStyle name="Input 2 2 2 2 2 10 4" xfId="3025"/>
    <cellStyle name="Input 2 2 2 2 2 10 5" xfId="3026"/>
    <cellStyle name="Input 2 2 2 2 2 10 6" xfId="3027"/>
    <cellStyle name="Input 2 2 2 2 2 10 7" xfId="3028"/>
    <cellStyle name="Input 2 2 2 2 2 11" xfId="3029"/>
    <cellStyle name="Input 2 2 2 2 2 12" xfId="3030"/>
    <cellStyle name="Input 2 2 2 2 2 13" xfId="3031"/>
    <cellStyle name="Input 2 2 2 2 2 14" xfId="3032"/>
    <cellStyle name="Input 2 2 2 2 2 2" xfId="3033"/>
    <cellStyle name="Input 2 2 2 2 2 2 2" xfId="3034"/>
    <cellStyle name="Input 2 2 2 2 2 2 3" xfId="3035"/>
    <cellStyle name="Input 2 2 2 2 2 2 4" xfId="3036"/>
    <cellStyle name="Input 2 2 2 2 2 2 5" xfId="3037"/>
    <cellStyle name="Input 2 2 2 2 2 2 6" xfId="3038"/>
    <cellStyle name="Input 2 2 2 2 2 2 7" xfId="3039"/>
    <cellStyle name="Input 2 2 2 2 2 3" xfId="3040"/>
    <cellStyle name="Input 2 2 2 2 2 3 2" xfId="3041"/>
    <cellStyle name="Input 2 2 2 2 2 3 3" xfId="3042"/>
    <cellStyle name="Input 2 2 2 2 2 3 4" xfId="3043"/>
    <cellStyle name="Input 2 2 2 2 2 3 5" xfId="3044"/>
    <cellStyle name="Input 2 2 2 2 2 3 6" xfId="3045"/>
    <cellStyle name="Input 2 2 2 2 2 3 7" xfId="3046"/>
    <cellStyle name="Input 2 2 2 2 2 4" xfId="3047"/>
    <cellStyle name="Input 2 2 2 2 2 4 2" xfId="3048"/>
    <cellStyle name="Input 2 2 2 2 2 4 3" xfId="3049"/>
    <cellStyle name="Input 2 2 2 2 2 4 4" xfId="3050"/>
    <cellStyle name="Input 2 2 2 2 2 4 5" xfId="3051"/>
    <cellStyle name="Input 2 2 2 2 2 4 6" xfId="3052"/>
    <cellStyle name="Input 2 2 2 2 2 4 7" xfId="3053"/>
    <cellStyle name="Input 2 2 2 2 2 5" xfId="3054"/>
    <cellStyle name="Input 2 2 2 2 2 5 2" xfId="3055"/>
    <cellStyle name="Input 2 2 2 2 2 5 3" xfId="3056"/>
    <cellStyle name="Input 2 2 2 2 2 5 4" xfId="3057"/>
    <cellStyle name="Input 2 2 2 2 2 5 5" xfId="3058"/>
    <cellStyle name="Input 2 2 2 2 2 5 6" xfId="3059"/>
    <cellStyle name="Input 2 2 2 2 2 5 7" xfId="3060"/>
    <cellStyle name="Input 2 2 2 2 2 6" xfId="3061"/>
    <cellStyle name="Input 2 2 2 2 2 6 2" xfId="3062"/>
    <cellStyle name="Input 2 2 2 2 2 6 3" xfId="3063"/>
    <cellStyle name="Input 2 2 2 2 2 6 4" xfId="3064"/>
    <cellStyle name="Input 2 2 2 2 2 6 5" xfId="3065"/>
    <cellStyle name="Input 2 2 2 2 2 6 6" xfId="3066"/>
    <cellStyle name="Input 2 2 2 2 2 6 7" xfId="3067"/>
    <cellStyle name="Input 2 2 2 2 2 7" xfId="3068"/>
    <cellStyle name="Input 2 2 2 2 2 7 2" xfId="3069"/>
    <cellStyle name="Input 2 2 2 2 2 7 3" xfId="3070"/>
    <cellStyle name="Input 2 2 2 2 2 7 4" xfId="3071"/>
    <cellStyle name="Input 2 2 2 2 2 7 5" xfId="3072"/>
    <cellStyle name="Input 2 2 2 2 2 7 6" xfId="3073"/>
    <cellStyle name="Input 2 2 2 2 2 7 7" xfId="3074"/>
    <cellStyle name="Input 2 2 2 2 2 8" xfId="3075"/>
    <cellStyle name="Input 2 2 2 2 2 8 2" xfId="3076"/>
    <cellStyle name="Input 2 2 2 2 2 8 3" xfId="3077"/>
    <cellStyle name="Input 2 2 2 2 2 8 4" xfId="3078"/>
    <cellStyle name="Input 2 2 2 2 2 8 5" xfId="3079"/>
    <cellStyle name="Input 2 2 2 2 2 8 6" xfId="3080"/>
    <cellStyle name="Input 2 2 2 2 2 8 7" xfId="3081"/>
    <cellStyle name="Input 2 2 2 2 2 9" xfId="3082"/>
    <cellStyle name="Input 2 2 2 2 2 9 2" xfId="3083"/>
    <cellStyle name="Input 2 2 2 2 2 9 3" xfId="3084"/>
    <cellStyle name="Input 2 2 2 2 2 9 4" xfId="3085"/>
    <cellStyle name="Input 2 2 2 2 2 9 5" xfId="3086"/>
    <cellStyle name="Input 2 2 2 2 2 9 6" xfId="3087"/>
    <cellStyle name="Input 2 2 2 2 2 9 7" xfId="3088"/>
    <cellStyle name="Input 2 2 2 2 3" xfId="3089"/>
    <cellStyle name="Input 2 2 2 2 3 10" xfId="3090"/>
    <cellStyle name="Input 2 2 2 2 3 10 2" xfId="3091"/>
    <cellStyle name="Input 2 2 2 2 3 10 3" xfId="3092"/>
    <cellStyle name="Input 2 2 2 2 3 10 4" xfId="3093"/>
    <cellStyle name="Input 2 2 2 2 3 10 5" xfId="3094"/>
    <cellStyle name="Input 2 2 2 2 3 10 6" xfId="3095"/>
    <cellStyle name="Input 2 2 2 2 3 10 7" xfId="3096"/>
    <cellStyle name="Input 2 2 2 2 3 11" xfId="3097"/>
    <cellStyle name="Input 2 2 2 2 3 12" xfId="3098"/>
    <cellStyle name="Input 2 2 2 2 3 13" xfId="3099"/>
    <cellStyle name="Input 2 2 2 2 3 14" xfId="3100"/>
    <cellStyle name="Input 2 2 2 2 3 2" xfId="3101"/>
    <cellStyle name="Input 2 2 2 2 3 2 2" xfId="3102"/>
    <cellStyle name="Input 2 2 2 2 3 2 3" xfId="3103"/>
    <cellStyle name="Input 2 2 2 2 3 2 4" xfId="3104"/>
    <cellStyle name="Input 2 2 2 2 3 2 5" xfId="3105"/>
    <cellStyle name="Input 2 2 2 2 3 2 6" xfId="3106"/>
    <cellStyle name="Input 2 2 2 2 3 2 7" xfId="3107"/>
    <cellStyle name="Input 2 2 2 2 3 3" xfId="3108"/>
    <cellStyle name="Input 2 2 2 2 3 3 2" xfId="3109"/>
    <cellStyle name="Input 2 2 2 2 3 3 3" xfId="3110"/>
    <cellStyle name="Input 2 2 2 2 3 3 4" xfId="3111"/>
    <cellStyle name="Input 2 2 2 2 3 3 5" xfId="3112"/>
    <cellStyle name="Input 2 2 2 2 3 3 6" xfId="3113"/>
    <cellStyle name="Input 2 2 2 2 3 3 7" xfId="3114"/>
    <cellStyle name="Input 2 2 2 2 3 4" xfId="3115"/>
    <cellStyle name="Input 2 2 2 2 3 4 2" xfId="3116"/>
    <cellStyle name="Input 2 2 2 2 3 4 3" xfId="3117"/>
    <cellStyle name="Input 2 2 2 2 3 4 4" xfId="3118"/>
    <cellStyle name="Input 2 2 2 2 3 4 5" xfId="3119"/>
    <cellStyle name="Input 2 2 2 2 3 4 6" xfId="3120"/>
    <cellStyle name="Input 2 2 2 2 3 4 7" xfId="3121"/>
    <cellStyle name="Input 2 2 2 2 3 5" xfId="3122"/>
    <cellStyle name="Input 2 2 2 2 3 5 2" xfId="3123"/>
    <cellStyle name="Input 2 2 2 2 3 5 3" xfId="3124"/>
    <cellStyle name="Input 2 2 2 2 3 5 4" xfId="3125"/>
    <cellStyle name="Input 2 2 2 2 3 5 5" xfId="3126"/>
    <cellStyle name="Input 2 2 2 2 3 5 6" xfId="3127"/>
    <cellStyle name="Input 2 2 2 2 3 5 7" xfId="3128"/>
    <cellStyle name="Input 2 2 2 2 3 6" xfId="3129"/>
    <cellStyle name="Input 2 2 2 2 3 6 2" xfId="3130"/>
    <cellStyle name="Input 2 2 2 2 3 6 3" xfId="3131"/>
    <cellStyle name="Input 2 2 2 2 3 6 4" xfId="3132"/>
    <cellStyle name="Input 2 2 2 2 3 6 5" xfId="3133"/>
    <cellStyle name="Input 2 2 2 2 3 6 6" xfId="3134"/>
    <cellStyle name="Input 2 2 2 2 3 6 7" xfId="3135"/>
    <cellStyle name="Input 2 2 2 2 3 7" xfId="3136"/>
    <cellStyle name="Input 2 2 2 2 3 7 2" xfId="3137"/>
    <cellStyle name="Input 2 2 2 2 3 7 3" xfId="3138"/>
    <cellStyle name="Input 2 2 2 2 3 7 4" xfId="3139"/>
    <cellStyle name="Input 2 2 2 2 3 7 5" xfId="3140"/>
    <cellStyle name="Input 2 2 2 2 3 7 6" xfId="3141"/>
    <cellStyle name="Input 2 2 2 2 3 7 7" xfId="3142"/>
    <cellStyle name="Input 2 2 2 2 3 8" xfId="3143"/>
    <cellStyle name="Input 2 2 2 2 3 8 2" xfId="3144"/>
    <cellStyle name="Input 2 2 2 2 3 8 3" xfId="3145"/>
    <cellStyle name="Input 2 2 2 2 3 8 4" xfId="3146"/>
    <cellStyle name="Input 2 2 2 2 3 8 5" xfId="3147"/>
    <cellStyle name="Input 2 2 2 2 3 8 6" xfId="3148"/>
    <cellStyle name="Input 2 2 2 2 3 8 7" xfId="3149"/>
    <cellStyle name="Input 2 2 2 2 3 9" xfId="3150"/>
    <cellStyle name="Input 2 2 2 2 3 9 2" xfId="3151"/>
    <cellStyle name="Input 2 2 2 2 3 9 3" xfId="3152"/>
    <cellStyle name="Input 2 2 2 2 3 9 4" xfId="3153"/>
    <cellStyle name="Input 2 2 2 2 3 9 5" xfId="3154"/>
    <cellStyle name="Input 2 2 2 2 3 9 6" xfId="3155"/>
    <cellStyle name="Input 2 2 2 2 3 9 7" xfId="3156"/>
    <cellStyle name="Input 2 2 2 2 4" xfId="3157"/>
    <cellStyle name="Input 2 2 2 2 4 10" xfId="3158"/>
    <cellStyle name="Input 2 2 2 2 4 10 2" xfId="3159"/>
    <cellStyle name="Input 2 2 2 2 4 10 3" xfId="3160"/>
    <cellStyle name="Input 2 2 2 2 4 10 4" xfId="3161"/>
    <cellStyle name="Input 2 2 2 2 4 10 5" xfId="3162"/>
    <cellStyle name="Input 2 2 2 2 4 10 6" xfId="3163"/>
    <cellStyle name="Input 2 2 2 2 4 10 7" xfId="3164"/>
    <cellStyle name="Input 2 2 2 2 4 11" xfId="3165"/>
    <cellStyle name="Input 2 2 2 2 4 12" xfId="3166"/>
    <cellStyle name="Input 2 2 2 2 4 13" xfId="3167"/>
    <cellStyle name="Input 2 2 2 2 4 14" xfId="3168"/>
    <cellStyle name="Input 2 2 2 2 4 2" xfId="3169"/>
    <cellStyle name="Input 2 2 2 2 4 2 2" xfId="3170"/>
    <cellStyle name="Input 2 2 2 2 4 2 3" xfId="3171"/>
    <cellStyle name="Input 2 2 2 2 4 2 4" xfId="3172"/>
    <cellStyle name="Input 2 2 2 2 4 2 5" xfId="3173"/>
    <cellStyle name="Input 2 2 2 2 4 2 6" xfId="3174"/>
    <cellStyle name="Input 2 2 2 2 4 2 7" xfId="3175"/>
    <cellStyle name="Input 2 2 2 2 4 3" xfId="3176"/>
    <cellStyle name="Input 2 2 2 2 4 3 2" xfId="3177"/>
    <cellStyle name="Input 2 2 2 2 4 3 3" xfId="3178"/>
    <cellStyle name="Input 2 2 2 2 4 3 4" xfId="3179"/>
    <cellStyle name="Input 2 2 2 2 4 3 5" xfId="3180"/>
    <cellStyle name="Input 2 2 2 2 4 3 6" xfId="3181"/>
    <cellStyle name="Input 2 2 2 2 4 3 7" xfId="3182"/>
    <cellStyle name="Input 2 2 2 2 4 4" xfId="3183"/>
    <cellStyle name="Input 2 2 2 2 4 4 2" xfId="3184"/>
    <cellStyle name="Input 2 2 2 2 4 4 3" xfId="3185"/>
    <cellStyle name="Input 2 2 2 2 4 4 4" xfId="3186"/>
    <cellStyle name="Input 2 2 2 2 4 4 5" xfId="3187"/>
    <cellStyle name="Input 2 2 2 2 4 4 6" xfId="3188"/>
    <cellStyle name="Input 2 2 2 2 4 4 7" xfId="3189"/>
    <cellStyle name="Input 2 2 2 2 4 5" xfId="3190"/>
    <cellStyle name="Input 2 2 2 2 4 5 2" xfId="3191"/>
    <cellStyle name="Input 2 2 2 2 4 5 3" xfId="3192"/>
    <cellStyle name="Input 2 2 2 2 4 5 4" xfId="3193"/>
    <cellStyle name="Input 2 2 2 2 4 5 5" xfId="3194"/>
    <cellStyle name="Input 2 2 2 2 4 5 6" xfId="3195"/>
    <cellStyle name="Input 2 2 2 2 4 5 7" xfId="3196"/>
    <cellStyle name="Input 2 2 2 2 4 6" xfId="3197"/>
    <cellStyle name="Input 2 2 2 2 4 6 2" xfId="3198"/>
    <cellStyle name="Input 2 2 2 2 4 6 3" xfId="3199"/>
    <cellStyle name="Input 2 2 2 2 4 6 4" xfId="3200"/>
    <cellStyle name="Input 2 2 2 2 4 6 5" xfId="3201"/>
    <cellStyle name="Input 2 2 2 2 4 6 6" xfId="3202"/>
    <cellStyle name="Input 2 2 2 2 4 6 7" xfId="3203"/>
    <cellStyle name="Input 2 2 2 2 4 7" xfId="3204"/>
    <cellStyle name="Input 2 2 2 2 4 7 2" xfId="3205"/>
    <cellStyle name="Input 2 2 2 2 4 7 3" xfId="3206"/>
    <cellStyle name="Input 2 2 2 2 4 7 4" xfId="3207"/>
    <cellStyle name="Input 2 2 2 2 4 7 5" xfId="3208"/>
    <cellStyle name="Input 2 2 2 2 4 7 6" xfId="3209"/>
    <cellStyle name="Input 2 2 2 2 4 7 7" xfId="3210"/>
    <cellStyle name="Input 2 2 2 2 4 8" xfId="3211"/>
    <cellStyle name="Input 2 2 2 2 4 8 2" xfId="3212"/>
    <cellStyle name="Input 2 2 2 2 4 8 3" xfId="3213"/>
    <cellStyle name="Input 2 2 2 2 4 8 4" xfId="3214"/>
    <cellStyle name="Input 2 2 2 2 4 8 5" xfId="3215"/>
    <cellStyle name="Input 2 2 2 2 4 8 6" xfId="3216"/>
    <cellStyle name="Input 2 2 2 2 4 8 7" xfId="3217"/>
    <cellStyle name="Input 2 2 2 2 4 9" xfId="3218"/>
    <cellStyle name="Input 2 2 2 2 4 9 2" xfId="3219"/>
    <cellStyle name="Input 2 2 2 2 4 9 3" xfId="3220"/>
    <cellStyle name="Input 2 2 2 2 4 9 4" xfId="3221"/>
    <cellStyle name="Input 2 2 2 2 4 9 5" xfId="3222"/>
    <cellStyle name="Input 2 2 2 2 4 9 6" xfId="3223"/>
    <cellStyle name="Input 2 2 2 2 4 9 7" xfId="3224"/>
    <cellStyle name="Input 2 2 2 2 5" xfId="3225"/>
    <cellStyle name="Input 2 2 2 2 5 10" xfId="3226"/>
    <cellStyle name="Input 2 2 2 2 5 10 2" xfId="3227"/>
    <cellStyle name="Input 2 2 2 2 5 10 3" xfId="3228"/>
    <cellStyle name="Input 2 2 2 2 5 10 4" xfId="3229"/>
    <cellStyle name="Input 2 2 2 2 5 10 5" xfId="3230"/>
    <cellStyle name="Input 2 2 2 2 5 10 6" xfId="3231"/>
    <cellStyle name="Input 2 2 2 2 5 10 7" xfId="3232"/>
    <cellStyle name="Input 2 2 2 2 5 11" xfId="3233"/>
    <cellStyle name="Input 2 2 2 2 5 12" xfId="3234"/>
    <cellStyle name="Input 2 2 2 2 5 13" xfId="3235"/>
    <cellStyle name="Input 2 2 2 2 5 14" xfId="3236"/>
    <cellStyle name="Input 2 2 2 2 5 2" xfId="3237"/>
    <cellStyle name="Input 2 2 2 2 5 2 2" xfId="3238"/>
    <cellStyle name="Input 2 2 2 2 5 2 3" xfId="3239"/>
    <cellStyle name="Input 2 2 2 2 5 2 4" xfId="3240"/>
    <cellStyle name="Input 2 2 2 2 5 2 5" xfId="3241"/>
    <cellStyle name="Input 2 2 2 2 5 2 6" xfId="3242"/>
    <cellStyle name="Input 2 2 2 2 5 2 7" xfId="3243"/>
    <cellStyle name="Input 2 2 2 2 5 3" xfId="3244"/>
    <cellStyle name="Input 2 2 2 2 5 3 2" xfId="3245"/>
    <cellStyle name="Input 2 2 2 2 5 3 3" xfId="3246"/>
    <cellStyle name="Input 2 2 2 2 5 3 4" xfId="3247"/>
    <cellStyle name="Input 2 2 2 2 5 3 5" xfId="3248"/>
    <cellStyle name="Input 2 2 2 2 5 3 6" xfId="3249"/>
    <cellStyle name="Input 2 2 2 2 5 3 7" xfId="3250"/>
    <cellStyle name="Input 2 2 2 2 5 4" xfId="3251"/>
    <cellStyle name="Input 2 2 2 2 5 4 2" xfId="3252"/>
    <cellStyle name="Input 2 2 2 2 5 4 3" xfId="3253"/>
    <cellStyle name="Input 2 2 2 2 5 4 4" xfId="3254"/>
    <cellStyle name="Input 2 2 2 2 5 4 5" xfId="3255"/>
    <cellStyle name="Input 2 2 2 2 5 4 6" xfId="3256"/>
    <cellStyle name="Input 2 2 2 2 5 4 7" xfId="3257"/>
    <cellStyle name="Input 2 2 2 2 5 5" xfId="3258"/>
    <cellStyle name="Input 2 2 2 2 5 5 2" xfId="3259"/>
    <cellStyle name="Input 2 2 2 2 5 5 3" xfId="3260"/>
    <cellStyle name="Input 2 2 2 2 5 5 4" xfId="3261"/>
    <cellStyle name="Input 2 2 2 2 5 5 5" xfId="3262"/>
    <cellStyle name="Input 2 2 2 2 5 5 6" xfId="3263"/>
    <cellStyle name="Input 2 2 2 2 5 5 7" xfId="3264"/>
    <cellStyle name="Input 2 2 2 2 5 6" xfId="3265"/>
    <cellStyle name="Input 2 2 2 2 5 6 2" xfId="3266"/>
    <cellStyle name="Input 2 2 2 2 5 6 3" xfId="3267"/>
    <cellStyle name="Input 2 2 2 2 5 6 4" xfId="3268"/>
    <cellStyle name="Input 2 2 2 2 5 6 5" xfId="3269"/>
    <cellStyle name="Input 2 2 2 2 5 6 6" xfId="3270"/>
    <cellStyle name="Input 2 2 2 2 5 6 7" xfId="3271"/>
    <cellStyle name="Input 2 2 2 2 5 7" xfId="3272"/>
    <cellStyle name="Input 2 2 2 2 5 7 2" xfId="3273"/>
    <cellStyle name="Input 2 2 2 2 5 7 3" xfId="3274"/>
    <cellStyle name="Input 2 2 2 2 5 7 4" xfId="3275"/>
    <cellStyle name="Input 2 2 2 2 5 7 5" xfId="3276"/>
    <cellStyle name="Input 2 2 2 2 5 7 6" xfId="3277"/>
    <cellStyle name="Input 2 2 2 2 5 7 7" xfId="3278"/>
    <cellStyle name="Input 2 2 2 2 5 8" xfId="3279"/>
    <cellStyle name="Input 2 2 2 2 5 8 2" xfId="3280"/>
    <cellStyle name="Input 2 2 2 2 5 8 3" xfId="3281"/>
    <cellStyle name="Input 2 2 2 2 5 8 4" xfId="3282"/>
    <cellStyle name="Input 2 2 2 2 5 8 5" xfId="3283"/>
    <cellStyle name="Input 2 2 2 2 5 8 6" xfId="3284"/>
    <cellStyle name="Input 2 2 2 2 5 8 7" xfId="3285"/>
    <cellStyle name="Input 2 2 2 2 5 9" xfId="3286"/>
    <cellStyle name="Input 2 2 2 2 5 9 2" xfId="3287"/>
    <cellStyle name="Input 2 2 2 2 5 9 3" xfId="3288"/>
    <cellStyle name="Input 2 2 2 2 5 9 4" xfId="3289"/>
    <cellStyle name="Input 2 2 2 2 5 9 5" xfId="3290"/>
    <cellStyle name="Input 2 2 2 2 5 9 6" xfId="3291"/>
    <cellStyle name="Input 2 2 2 2 5 9 7" xfId="3292"/>
    <cellStyle name="Input 2 2 2 2 6" xfId="3293"/>
    <cellStyle name="Input 2 2 2 2 6 2" xfId="3294"/>
    <cellStyle name="Input 2 2 2 2 6 3" xfId="3295"/>
    <cellStyle name="Input 2 2 2 2 6 4" xfId="3296"/>
    <cellStyle name="Input 2 2 2 2 6 5" xfId="3297"/>
    <cellStyle name="Input 2 2 2 2 6 6" xfId="3298"/>
    <cellStyle name="Input 2 2 2 2 6 7" xfId="3299"/>
    <cellStyle name="Input 2 2 2 2 7" xfId="3300"/>
    <cellStyle name="Input 2 2 2 2 7 2" xfId="3301"/>
    <cellStyle name="Input 2 2 2 2 7 3" xfId="3302"/>
    <cellStyle name="Input 2 2 2 2 7 4" xfId="3303"/>
    <cellStyle name="Input 2 2 2 2 7 5" xfId="3304"/>
    <cellStyle name="Input 2 2 2 2 7 6" xfId="3305"/>
    <cellStyle name="Input 2 2 2 2 7 7" xfId="3306"/>
    <cellStyle name="Input 2 2 2 2 8" xfId="3307"/>
    <cellStyle name="Input 2 2 2 2 8 2" xfId="3308"/>
    <cellStyle name="Input 2 2 2 2 8 3" xfId="3309"/>
    <cellStyle name="Input 2 2 2 2 8 4" xfId="3310"/>
    <cellStyle name="Input 2 2 2 2 8 5" xfId="3311"/>
    <cellStyle name="Input 2 2 2 2 8 6" xfId="3312"/>
    <cellStyle name="Input 2 2 2 2 8 7" xfId="3313"/>
    <cellStyle name="Input 2 2 2 2 9" xfId="3314"/>
    <cellStyle name="Input 2 2 2 2 9 2" xfId="3315"/>
    <cellStyle name="Input 2 2 2 2 9 3" xfId="3316"/>
    <cellStyle name="Input 2 2 2 2 9 4" xfId="3317"/>
    <cellStyle name="Input 2 2 2 2 9 5" xfId="3318"/>
    <cellStyle name="Input 2 2 2 2 9 6" xfId="3319"/>
    <cellStyle name="Input 2 2 2 2 9 7" xfId="3320"/>
    <cellStyle name="Input 2 2 2 3" xfId="3321"/>
    <cellStyle name="Input 2 2 2 3 10" xfId="3322"/>
    <cellStyle name="Input 2 2 2 3 10 2" xfId="3323"/>
    <cellStyle name="Input 2 2 2 3 10 3" xfId="3324"/>
    <cellStyle name="Input 2 2 2 3 10 4" xfId="3325"/>
    <cellStyle name="Input 2 2 2 3 10 5" xfId="3326"/>
    <cellStyle name="Input 2 2 2 3 10 6" xfId="3327"/>
    <cellStyle name="Input 2 2 2 3 10 7" xfId="3328"/>
    <cellStyle name="Input 2 2 2 3 11" xfId="3329"/>
    <cellStyle name="Input 2 2 2 3 12" xfId="3330"/>
    <cellStyle name="Input 2 2 2 3 13" xfId="3331"/>
    <cellStyle name="Input 2 2 2 3 14" xfId="3332"/>
    <cellStyle name="Input 2 2 2 3 2" xfId="3333"/>
    <cellStyle name="Input 2 2 2 3 2 2" xfId="3334"/>
    <cellStyle name="Input 2 2 2 3 2 3" xfId="3335"/>
    <cellStyle name="Input 2 2 2 3 2 4" xfId="3336"/>
    <cellStyle name="Input 2 2 2 3 2 5" xfId="3337"/>
    <cellStyle name="Input 2 2 2 3 2 6" xfId="3338"/>
    <cellStyle name="Input 2 2 2 3 2 7" xfId="3339"/>
    <cellStyle name="Input 2 2 2 3 3" xfId="3340"/>
    <cellStyle name="Input 2 2 2 3 3 2" xfId="3341"/>
    <cellStyle name="Input 2 2 2 3 3 3" xfId="3342"/>
    <cellStyle name="Input 2 2 2 3 3 4" xfId="3343"/>
    <cellStyle name="Input 2 2 2 3 3 5" xfId="3344"/>
    <cellStyle name="Input 2 2 2 3 3 6" xfId="3345"/>
    <cellStyle name="Input 2 2 2 3 3 7" xfId="3346"/>
    <cellStyle name="Input 2 2 2 3 4" xfId="3347"/>
    <cellStyle name="Input 2 2 2 3 4 2" xfId="3348"/>
    <cellStyle name="Input 2 2 2 3 4 3" xfId="3349"/>
    <cellStyle name="Input 2 2 2 3 4 4" xfId="3350"/>
    <cellStyle name="Input 2 2 2 3 4 5" xfId="3351"/>
    <cellStyle name="Input 2 2 2 3 4 6" xfId="3352"/>
    <cellStyle name="Input 2 2 2 3 4 7" xfId="3353"/>
    <cellStyle name="Input 2 2 2 3 5" xfId="3354"/>
    <cellStyle name="Input 2 2 2 3 5 2" xfId="3355"/>
    <cellStyle name="Input 2 2 2 3 5 3" xfId="3356"/>
    <cellStyle name="Input 2 2 2 3 5 4" xfId="3357"/>
    <cellStyle name="Input 2 2 2 3 5 5" xfId="3358"/>
    <cellStyle name="Input 2 2 2 3 5 6" xfId="3359"/>
    <cellStyle name="Input 2 2 2 3 5 7" xfId="3360"/>
    <cellStyle name="Input 2 2 2 3 6" xfId="3361"/>
    <cellStyle name="Input 2 2 2 3 6 2" xfId="3362"/>
    <cellStyle name="Input 2 2 2 3 6 3" xfId="3363"/>
    <cellStyle name="Input 2 2 2 3 6 4" xfId="3364"/>
    <cellStyle name="Input 2 2 2 3 6 5" xfId="3365"/>
    <cellStyle name="Input 2 2 2 3 6 6" xfId="3366"/>
    <cellStyle name="Input 2 2 2 3 6 7" xfId="3367"/>
    <cellStyle name="Input 2 2 2 3 7" xfId="3368"/>
    <cellStyle name="Input 2 2 2 3 7 2" xfId="3369"/>
    <cellStyle name="Input 2 2 2 3 7 3" xfId="3370"/>
    <cellStyle name="Input 2 2 2 3 7 4" xfId="3371"/>
    <cellStyle name="Input 2 2 2 3 7 5" xfId="3372"/>
    <cellStyle name="Input 2 2 2 3 7 6" xfId="3373"/>
    <cellStyle name="Input 2 2 2 3 7 7" xfId="3374"/>
    <cellStyle name="Input 2 2 2 3 8" xfId="3375"/>
    <cellStyle name="Input 2 2 2 3 8 2" xfId="3376"/>
    <cellStyle name="Input 2 2 2 3 8 3" xfId="3377"/>
    <cellStyle name="Input 2 2 2 3 8 4" xfId="3378"/>
    <cellStyle name="Input 2 2 2 3 8 5" xfId="3379"/>
    <cellStyle name="Input 2 2 2 3 8 6" xfId="3380"/>
    <cellStyle name="Input 2 2 2 3 8 7" xfId="3381"/>
    <cellStyle name="Input 2 2 2 3 9" xfId="3382"/>
    <cellStyle name="Input 2 2 2 3 9 2" xfId="3383"/>
    <cellStyle name="Input 2 2 2 3 9 3" xfId="3384"/>
    <cellStyle name="Input 2 2 2 3 9 4" xfId="3385"/>
    <cellStyle name="Input 2 2 2 3 9 5" xfId="3386"/>
    <cellStyle name="Input 2 2 2 3 9 6" xfId="3387"/>
    <cellStyle name="Input 2 2 2 3 9 7" xfId="3388"/>
    <cellStyle name="Input 2 2 2 4" xfId="3389"/>
    <cellStyle name="Input 2 2 2 4 10" xfId="3390"/>
    <cellStyle name="Input 2 2 2 4 10 2" xfId="3391"/>
    <cellStyle name="Input 2 2 2 4 10 3" xfId="3392"/>
    <cellStyle name="Input 2 2 2 4 10 4" xfId="3393"/>
    <cellStyle name="Input 2 2 2 4 10 5" xfId="3394"/>
    <cellStyle name="Input 2 2 2 4 10 6" xfId="3395"/>
    <cellStyle name="Input 2 2 2 4 10 7" xfId="3396"/>
    <cellStyle name="Input 2 2 2 4 11" xfId="3397"/>
    <cellStyle name="Input 2 2 2 4 12" xfId="3398"/>
    <cellStyle name="Input 2 2 2 4 13" xfId="3399"/>
    <cellStyle name="Input 2 2 2 4 14" xfId="3400"/>
    <cellStyle name="Input 2 2 2 4 2" xfId="3401"/>
    <cellStyle name="Input 2 2 2 4 2 2" xfId="3402"/>
    <cellStyle name="Input 2 2 2 4 2 3" xfId="3403"/>
    <cellStyle name="Input 2 2 2 4 2 4" xfId="3404"/>
    <cellStyle name="Input 2 2 2 4 2 5" xfId="3405"/>
    <cellStyle name="Input 2 2 2 4 2 6" xfId="3406"/>
    <cellStyle name="Input 2 2 2 4 2 7" xfId="3407"/>
    <cellStyle name="Input 2 2 2 4 3" xfId="3408"/>
    <cellStyle name="Input 2 2 2 4 3 2" xfId="3409"/>
    <cellStyle name="Input 2 2 2 4 3 3" xfId="3410"/>
    <cellStyle name="Input 2 2 2 4 3 4" xfId="3411"/>
    <cellStyle name="Input 2 2 2 4 3 5" xfId="3412"/>
    <cellStyle name="Input 2 2 2 4 3 6" xfId="3413"/>
    <cellStyle name="Input 2 2 2 4 3 7" xfId="3414"/>
    <cellStyle name="Input 2 2 2 4 4" xfId="3415"/>
    <cellStyle name="Input 2 2 2 4 4 2" xfId="3416"/>
    <cellStyle name="Input 2 2 2 4 4 3" xfId="3417"/>
    <cellStyle name="Input 2 2 2 4 4 4" xfId="3418"/>
    <cellStyle name="Input 2 2 2 4 4 5" xfId="3419"/>
    <cellStyle name="Input 2 2 2 4 4 6" xfId="3420"/>
    <cellStyle name="Input 2 2 2 4 4 7" xfId="3421"/>
    <cellStyle name="Input 2 2 2 4 5" xfId="3422"/>
    <cellStyle name="Input 2 2 2 4 5 2" xfId="3423"/>
    <cellStyle name="Input 2 2 2 4 5 3" xfId="3424"/>
    <cellStyle name="Input 2 2 2 4 5 4" xfId="3425"/>
    <cellStyle name="Input 2 2 2 4 5 5" xfId="3426"/>
    <cellStyle name="Input 2 2 2 4 5 6" xfId="3427"/>
    <cellStyle name="Input 2 2 2 4 5 7" xfId="3428"/>
    <cellStyle name="Input 2 2 2 4 6" xfId="3429"/>
    <cellStyle name="Input 2 2 2 4 6 2" xfId="3430"/>
    <cellStyle name="Input 2 2 2 4 6 3" xfId="3431"/>
    <cellStyle name="Input 2 2 2 4 6 4" xfId="3432"/>
    <cellStyle name="Input 2 2 2 4 6 5" xfId="3433"/>
    <cellStyle name="Input 2 2 2 4 6 6" xfId="3434"/>
    <cellStyle name="Input 2 2 2 4 6 7" xfId="3435"/>
    <cellStyle name="Input 2 2 2 4 7" xfId="3436"/>
    <cellStyle name="Input 2 2 2 4 7 2" xfId="3437"/>
    <cellStyle name="Input 2 2 2 4 7 3" xfId="3438"/>
    <cellStyle name="Input 2 2 2 4 7 4" xfId="3439"/>
    <cellStyle name="Input 2 2 2 4 7 5" xfId="3440"/>
    <cellStyle name="Input 2 2 2 4 7 6" xfId="3441"/>
    <cellStyle name="Input 2 2 2 4 7 7" xfId="3442"/>
    <cellStyle name="Input 2 2 2 4 8" xfId="3443"/>
    <cellStyle name="Input 2 2 2 4 8 2" xfId="3444"/>
    <cellStyle name="Input 2 2 2 4 8 3" xfId="3445"/>
    <cellStyle name="Input 2 2 2 4 8 4" xfId="3446"/>
    <cellStyle name="Input 2 2 2 4 8 5" xfId="3447"/>
    <cellStyle name="Input 2 2 2 4 8 6" xfId="3448"/>
    <cellStyle name="Input 2 2 2 4 8 7" xfId="3449"/>
    <cellStyle name="Input 2 2 2 4 9" xfId="3450"/>
    <cellStyle name="Input 2 2 2 4 9 2" xfId="3451"/>
    <cellStyle name="Input 2 2 2 4 9 3" xfId="3452"/>
    <cellStyle name="Input 2 2 2 4 9 4" xfId="3453"/>
    <cellStyle name="Input 2 2 2 4 9 5" xfId="3454"/>
    <cellStyle name="Input 2 2 2 4 9 6" xfId="3455"/>
    <cellStyle name="Input 2 2 2 4 9 7" xfId="3456"/>
    <cellStyle name="Input 2 2 2 5" xfId="3457"/>
    <cellStyle name="Input 2 2 2 5 10" xfId="3458"/>
    <cellStyle name="Input 2 2 2 5 10 2" xfId="3459"/>
    <cellStyle name="Input 2 2 2 5 10 3" xfId="3460"/>
    <cellStyle name="Input 2 2 2 5 10 4" xfId="3461"/>
    <cellStyle name="Input 2 2 2 5 10 5" xfId="3462"/>
    <cellStyle name="Input 2 2 2 5 10 6" xfId="3463"/>
    <cellStyle name="Input 2 2 2 5 10 7" xfId="3464"/>
    <cellStyle name="Input 2 2 2 5 11" xfId="3465"/>
    <cellStyle name="Input 2 2 2 5 12" xfId="3466"/>
    <cellStyle name="Input 2 2 2 5 13" xfId="3467"/>
    <cellStyle name="Input 2 2 2 5 14" xfId="3468"/>
    <cellStyle name="Input 2 2 2 5 2" xfId="3469"/>
    <cellStyle name="Input 2 2 2 5 2 2" xfId="3470"/>
    <cellStyle name="Input 2 2 2 5 2 3" xfId="3471"/>
    <cellStyle name="Input 2 2 2 5 2 4" xfId="3472"/>
    <cellStyle name="Input 2 2 2 5 2 5" xfId="3473"/>
    <cellStyle name="Input 2 2 2 5 2 6" xfId="3474"/>
    <cellStyle name="Input 2 2 2 5 2 7" xfId="3475"/>
    <cellStyle name="Input 2 2 2 5 3" xfId="3476"/>
    <cellStyle name="Input 2 2 2 5 3 2" xfId="3477"/>
    <cellStyle name="Input 2 2 2 5 3 3" xfId="3478"/>
    <cellStyle name="Input 2 2 2 5 3 4" xfId="3479"/>
    <cellStyle name="Input 2 2 2 5 3 5" xfId="3480"/>
    <cellStyle name="Input 2 2 2 5 3 6" xfId="3481"/>
    <cellStyle name="Input 2 2 2 5 3 7" xfId="3482"/>
    <cellStyle name="Input 2 2 2 5 4" xfId="3483"/>
    <cellStyle name="Input 2 2 2 5 4 2" xfId="3484"/>
    <cellStyle name="Input 2 2 2 5 4 3" xfId="3485"/>
    <cellStyle name="Input 2 2 2 5 4 4" xfId="3486"/>
    <cellStyle name="Input 2 2 2 5 4 5" xfId="3487"/>
    <cellStyle name="Input 2 2 2 5 4 6" xfId="3488"/>
    <cellStyle name="Input 2 2 2 5 4 7" xfId="3489"/>
    <cellStyle name="Input 2 2 2 5 5" xfId="3490"/>
    <cellStyle name="Input 2 2 2 5 5 2" xfId="3491"/>
    <cellStyle name="Input 2 2 2 5 5 3" xfId="3492"/>
    <cellStyle name="Input 2 2 2 5 5 4" xfId="3493"/>
    <cellStyle name="Input 2 2 2 5 5 5" xfId="3494"/>
    <cellStyle name="Input 2 2 2 5 5 6" xfId="3495"/>
    <cellStyle name="Input 2 2 2 5 5 7" xfId="3496"/>
    <cellStyle name="Input 2 2 2 5 6" xfId="3497"/>
    <cellStyle name="Input 2 2 2 5 6 2" xfId="3498"/>
    <cellStyle name="Input 2 2 2 5 6 3" xfId="3499"/>
    <cellStyle name="Input 2 2 2 5 6 4" xfId="3500"/>
    <cellStyle name="Input 2 2 2 5 6 5" xfId="3501"/>
    <cellStyle name="Input 2 2 2 5 6 6" xfId="3502"/>
    <cellStyle name="Input 2 2 2 5 6 7" xfId="3503"/>
    <cellStyle name="Input 2 2 2 5 7" xfId="3504"/>
    <cellStyle name="Input 2 2 2 5 7 2" xfId="3505"/>
    <cellStyle name="Input 2 2 2 5 7 3" xfId="3506"/>
    <cellStyle name="Input 2 2 2 5 7 4" xfId="3507"/>
    <cellStyle name="Input 2 2 2 5 7 5" xfId="3508"/>
    <cellStyle name="Input 2 2 2 5 7 6" xfId="3509"/>
    <cellStyle name="Input 2 2 2 5 7 7" xfId="3510"/>
    <cellStyle name="Input 2 2 2 5 8" xfId="3511"/>
    <cellStyle name="Input 2 2 2 5 8 2" xfId="3512"/>
    <cellStyle name="Input 2 2 2 5 8 3" xfId="3513"/>
    <cellStyle name="Input 2 2 2 5 8 4" xfId="3514"/>
    <cellStyle name="Input 2 2 2 5 8 5" xfId="3515"/>
    <cellStyle name="Input 2 2 2 5 8 6" xfId="3516"/>
    <cellStyle name="Input 2 2 2 5 8 7" xfId="3517"/>
    <cellStyle name="Input 2 2 2 5 9" xfId="3518"/>
    <cellStyle name="Input 2 2 2 5 9 2" xfId="3519"/>
    <cellStyle name="Input 2 2 2 5 9 3" xfId="3520"/>
    <cellStyle name="Input 2 2 2 5 9 4" xfId="3521"/>
    <cellStyle name="Input 2 2 2 5 9 5" xfId="3522"/>
    <cellStyle name="Input 2 2 2 5 9 6" xfId="3523"/>
    <cellStyle name="Input 2 2 2 5 9 7" xfId="3524"/>
    <cellStyle name="Input 2 2 2 6" xfId="3525"/>
    <cellStyle name="Input 2 2 2 6 10" xfId="3526"/>
    <cellStyle name="Input 2 2 2 6 10 2" xfId="3527"/>
    <cellStyle name="Input 2 2 2 6 10 3" xfId="3528"/>
    <cellStyle name="Input 2 2 2 6 10 4" xfId="3529"/>
    <cellStyle name="Input 2 2 2 6 10 5" xfId="3530"/>
    <cellStyle name="Input 2 2 2 6 10 6" xfId="3531"/>
    <cellStyle name="Input 2 2 2 6 10 7" xfId="3532"/>
    <cellStyle name="Input 2 2 2 6 11" xfId="3533"/>
    <cellStyle name="Input 2 2 2 6 12" xfId="3534"/>
    <cellStyle name="Input 2 2 2 6 13" xfId="3535"/>
    <cellStyle name="Input 2 2 2 6 14" xfId="3536"/>
    <cellStyle name="Input 2 2 2 6 2" xfId="3537"/>
    <cellStyle name="Input 2 2 2 6 2 2" xfId="3538"/>
    <cellStyle name="Input 2 2 2 6 2 3" xfId="3539"/>
    <cellStyle name="Input 2 2 2 6 2 4" xfId="3540"/>
    <cellStyle name="Input 2 2 2 6 2 5" xfId="3541"/>
    <cellStyle name="Input 2 2 2 6 2 6" xfId="3542"/>
    <cellStyle name="Input 2 2 2 6 2 7" xfId="3543"/>
    <cellStyle name="Input 2 2 2 6 3" xfId="3544"/>
    <cellStyle name="Input 2 2 2 6 3 2" xfId="3545"/>
    <cellStyle name="Input 2 2 2 6 3 3" xfId="3546"/>
    <cellStyle name="Input 2 2 2 6 3 4" xfId="3547"/>
    <cellStyle name="Input 2 2 2 6 3 5" xfId="3548"/>
    <cellStyle name="Input 2 2 2 6 3 6" xfId="3549"/>
    <cellStyle name="Input 2 2 2 6 3 7" xfId="3550"/>
    <cellStyle name="Input 2 2 2 6 4" xfId="3551"/>
    <cellStyle name="Input 2 2 2 6 4 2" xfId="3552"/>
    <cellStyle name="Input 2 2 2 6 4 3" xfId="3553"/>
    <cellStyle name="Input 2 2 2 6 4 4" xfId="3554"/>
    <cellStyle name="Input 2 2 2 6 4 5" xfId="3555"/>
    <cellStyle name="Input 2 2 2 6 4 6" xfId="3556"/>
    <cellStyle name="Input 2 2 2 6 4 7" xfId="3557"/>
    <cellStyle name="Input 2 2 2 6 5" xfId="3558"/>
    <cellStyle name="Input 2 2 2 6 5 2" xfId="3559"/>
    <cellStyle name="Input 2 2 2 6 5 3" xfId="3560"/>
    <cellStyle name="Input 2 2 2 6 5 4" xfId="3561"/>
    <cellStyle name="Input 2 2 2 6 5 5" xfId="3562"/>
    <cellStyle name="Input 2 2 2 6 5 6" xfId="3563"/>
    <cellStyle name="Input 2 2 2 6 5 7" xfId="3564"/>
    <cellStyle name="Input 2 2 2 6 6" xfId="3565"/>
    <cellStyle name="Input 2 2 2 6 6 2" xfId="3566"/>
    <cellStyle name="Input 2 2 2 6 6 3" xfId="3567"/>
    <cellStyle name="Input 2 2 2 6 6 4" xfId="3568"/>
    <cellStyle name="Input 2 2 2 6 6 5" xfId="3569"/>
    <cellStyle name="Input 2 2 2 6 6 6" xfId="3570"/>
    <cellStyle name="Input 2 2 2 6 6 7" xfId="3571"/>
    <cellStyle name="Input 2 2 2 6 7" xfId="3572"/>
    <cellStyle name="Input 2 2 2 6 7 2" xfId="3573"/>
    <cellStyle name="Input 2 2 2 6 7 3" xfId="3574"/>
    <cellStyle name="Input 2 2 2 6 7 4" xfId="3575"/>
    <cellStyle name="Input 2 2 2 6 7 5" xfId="3576"/>
    <cellStyle name="Input 2 2 2 6 7 6" xfId="3577"/>
    <cellStyle name="Input 2 2 2 6 7 7" xfId="3578"/>
    <cellStyle name="Input 2 2 2 6 8" xfId="3579"/>
    <cellStyle name="Input 2 2 2 6 8 2" xfId="3580"/>
    <cellStyle name="Input 2 2 2 6 8 3" xfId="3581"/>
    <cellStyle name="Input 2 2 2 6 8 4" xfId="3582"/>
    <cellStyle name="Input 2 2 2 6 8 5" xfId="3583"/>
    <cellStyle name="Input 2 2 2 6 8 6" xfId="3584"/>
    <cellStyle name="Input 2 2 2 6 8 7" xfId="3585"/>
    <cellStyle name="Input 2 2 2 6 9" xfId="3586"/>
    <cellStyle name="Input 2 2 2 6 9 2" xfId="3587"/>
    <cellStyle name="Input 2 2 2 6 9 3" xfId="3588"/>
    <cellStyle name="Input 2 2 2 6 9 4" xfId="3589"/>
    <cellStyle name="Input 2 2 2 6 9 5" xfId="3590"/>
    <cellStyle name="Input 2 2 2 6 9 6" xfId="3591"/>
    <cellStyle name="Input 2 2 2 6 9 7" xfId="3592"/>
    <cellStyle name="Input 2 2 2 7" xfId="3593"/>
    <cellStyle name="Input 2 2 2 7 2" xfId="3594"/>
    <cellStyle name="Input 2 2 2 7 3" xfId="3595"/>
    <cellStyle name="Input 2 2 2 7 4" xfId="3596"/>
    <cellStyle name="Input 2 2 2 7 5" xfId="3597"/>
    <cellStyle name="Input 2 2 2 7 6" xfId="3598"/>
    <cellStyle name="Input 2 2 2 7 7" xfId="3599"/>
    <cellStyle name="Input 2 2 2 8" xfId="3600"/>
    <cellStyle name="Input 2 2 2 8 2" xfId="3601"/>
    <cellStyle name="Input 2 2 2 8 3" xfId="3602"/>
    <cellStyle name="Input 2 2 2 8 4" xfId="3603"/>
    <cellStyle name="Input 2 2 2 8 5" xfId="3604"/>
    <cellStyle name="Input 2 2 2 8 6" xfId="3605"/>
    <cellStyle name="Input 2 2 2 8 7" xfId="3606"/>
    <cellStyle name="Input 2 2 2 9" xfId="3607"/>
    <cellStyle name="Input 2 2 2 9 2" xfId="3608"/>
    <cellStyle name="Input 2 2 2 9 3" xfId="3609"/>
    <cellStyle name="Input 2 2 2 9 4" xfId="3610"/>
    <cellStyle name="Input 2 2 2 9 5" xfId="3611"/>
    <cellStyle name="Input 2 2 2 9 6" xfId="3612"/>
    <cellStyle name="Input 2 2 2 9 7" xfId="3613"/>
    <cellStyle name="Input 2 2 3" xfId="3614"/>
    <cellStyle name="Input 2 2 3 10" xfId="3615"/>
    <cellStyle name="Input 2 2 3 10 2" xfId="3616"/>
    <cellStyle name="Input 2 2 3 10 3" xfId="3617"/>
    <cellStyle name="Input 2 2 3 10 4" xfId="3618"/>
    <cellStyle name="Input 2 2 3 10 5" xfId="3619"/>
    <cellStyle name="Input 2 2 3 10 6" xfId="3620"/>
    <cellStyle name="Input 2 2 3 10 7" xfId="3621"/>
    <cellStyle name="Input 2 2 3 11" xfId="3622"/>
    <cellStyle name="Input 2 2 3 11 2" xfId="3623"/>
    <cellStyle name="Input 2 2 3 11 3" xfId="3624"/>
    <cellStyle name="Input 2 2 3 11 4" xfId="3625"/>
    <cellStyle name="Input 2 2 3 11 5" xfId="3626"/>
    <cellStyle name="Input 2 2 3 11 6" xfId="3627"/>
    <cellStyle name="Input 2 2 3 11 7" xfId="3628"/>
    <cellStyle name="Input 2 2 3 12" xfId="3629"/>
    <cellStyle name="Input 2 2 3 12 2" xfId="3630"/>
    <cellStyle name="Input 2 2 3 12 3" xfId="3631"/>
    <cellStyle name="Input 2 2 3 12 4" xfId="3632"/>
    <cellStyle name="Input 2 2 3 12 5" xfId="3633"/>
    <cellStyle name="Input 2 2 3 12 6" xfId="3634"/>
    <cellStyle name="Input 2 2 3 12 7" xfId="3635"/>
    <cellStyle name="Input 2 2 3 13" xfId="3636"/>
    <cellStyle name="Input 2 2 3 13 2" xfId="3637"/>
    <cellStyle name="Input 2 2 3 13 3" xfId="3638"/>
    <cellStyle name="Input 2 2 3 13 4" xfId="3639"/>
    <cellStyle name="Input 2 2 3 13 5" xfId="3640"/>
    <cellStyle name="Input 2 2 3 13 6" xfId="3641"/>
    <cellStyle name="Input 2 2 3 13 7" xfId="3642"/>
    <cellStyle name="Input 2 2 3 14" xfId="3643"/>
    <cellStyle name="Input 2 2 3 15" xfId="3644"/>
    <cellStyle name="Input 2 2 3 16" xfId="3645"/>
    <cellStyle name="Input 2 2 3 17" xfId="3646"/>
    <cellStyle name="Input 2 2 3 2" xfId="3647"/>
    <cellStyle name="Input 2 2 3 2 10" xfId="3648"/>
    <cellStyle name="Input 2 2 3 2 10 2" xfId="3649"/>
    <cellStyle name="Input 2 2 3 2 10 3" xfId="3650"/>
    <cellStyle name="Input 2 2 3 2 10 4" xfId="3651"/>
    <cellStyle name="Input 2 2 3 2 10 5" xfId="3652"/>
    <cellStyle name="Input 2 2 3 2 10 6" xfId="3653"/>
    <cellStyle name="Input 2 2 3 2 10 7" xfId="3654"/>
    <cellStyle name="Input 2 2 3 2 11" xfId="3655"/>
    <cellStyle name="Input 2 2 3 2 12" xfId="3656"/>
    <cellStyle name="Input 2 2 3 2 13" xfId="3657"/>
    <cellStyle name="Input 2 2 3 2 14" xfId="3658"/>
    <cellStyle name="Input 2 2 3 2 2" xfId="3659"/>
    <cellStyle name="Input 2 2 3 2 2 2" xfId="3660"/>
    <cellStyle name="Input 2 2 3 2 2 3" xfId="3661"/>
    <cellStyle name="Input 2 2 3 2 2 4" xfId="3662"/>
    <cellStyle name="Input 2 2 3 2 2 5" xfId="3663"/>
    <cellStyle name="Input 2 2 3 2 2 6" xfId="3664"/>
    <cellStyle name="Input 2 2 3 2 2 7" xfId="3665"/>
    <cellStyle name="Input 2 2 3 2 3" xfId="3666"/>
    <cellStyle name="Input 2 2 3 2 3 2" xfId="3667"/>
    <cellStyle name="Input 2 2 3 2 3 3" xfId="3668"/>
    <cellStyle name="Input 2 2 3 2 3 4" xfId="3669"/>
    <cellStyle name="Input 2 2 3 2 3 5" xfId="3670"/>
    <cellStyle name="Input 2 2 3 2 3 6" xfId="3671"/>
    <cellStyle name="Input 2 2 3 2 3 7" xfId="3672"/>
    <cellStyle name="Input 2 2 3 2 4" xfId="3673"/>
    <cellStyle name="Input 2 2 3 2 4 2" xfId="3674"/>
    <cellStyle name="Input 2 2 3 2 4 3" xfId="3675"/>
    <cellStyle name="Input 2 2 3 2 4 4" xfId="3676"/>
    <cellStyle name="Input 2 2 3 2 4 5" xfId="3677"/>
    <cellStyle name="Input 2 2 3 2 4 6" xfId="3678"/>
    <cellStyle name="Input 2 2 3 2 4 7" xfId="3679"/>
    <cellStyle name="Input 2 2 3 2 5" xfId="3680"/>
    <cellStyle name="Input 2 2 3 2 5 2" xfId="3681"/>
    <cellStyle name="Input 2 2 3 2 5 3" xfId="3682"/>
    <cellStyle name="Input 2 2 3 2 5 4" xfId="3683"/>
    <cellStyle name="Input 2 2 3 2 5 5" xfId="3684"/>
    <cellStyle name="Input 2 2 3 2 5 6" xfId="3685"/>
    <cellStyle name="Input 2 2 3 2 5 7" xfId="3686"/>
    <cellStyle name="Input 2 2 3 2 6" xfId="3687"/>
    <cellStyle name="Input 2 2 3 2 6 2" xfId="3688"/>
    <cellStyle name="Input 2 2 3 2 6 3" xfId="3689"/>
    <cellStyle name="Input 2 2 3 2 6 4" xfId="3690"/>
    <cellStyle name="Input 2 2 3 2 6 5" xfId="3691"/>
    <cellStyle name="Input 2 2 3 2 6 6" xfId="3692"/>
    <cellStyle name="Input 2 2 3 2 6 7" xfId="3693"/>
    <cellStyle name="Input 2 2 3 2 7" xfId="3694"/>
    <cellStyle name="Input 2 2 3 2 7 2" xfId="3695"/>
    <cellStyle name="Input 2 2 3 2 7 3" xfId="3696"/>
    <cellStyle name="Input 2 2 3 2 7 4" xfId="3697"/>
    <cellStyle name="Input 2 2 3 2 7 5" xfId="3698"/>
    <cellStyle name="Input 2 2 3 2 7 6" xfId="3699"/>
    <cellStyle name="Input 2 2 3 2 7 7" xfId="3700"/>
    <cellStyle name="Input 2 2 3 2 8" xfId="3701"/>
    <cellStyle name="Input 2 2 3 2 8 2" xfId="3702"/>
    <cellStyle name="Input 2 2 3 2 8 3" xfId="3703"/>
    <cellStyle name="Input 2 2 3 2 8 4" xfId="3704"/>
    <cellStyle name="Input 2 2 3 2 8 5" xfId="3705"/>
    <cellStyle name="Input 2 2 3 2 8 6" xfId="3706"/>
    <cellStyle name="Input 2 2 3 2 8 7" xfId="3707"/>
    <cellStyle name="Input 2 2 3 2 9" xfId="3708"/>
    <cellStyle name="Input 2 2 3 2 9 2" xfId="3709"/>
    <cellStyle name="Input 2 2 3 2 9 3" xfId="3710"/>
    <cellStyle name="Input 2 2 3 2 9 4" xfId="3711"/>
    <cellStyle name="Input 2 2 3 2 9 5" xfId="3712"/>
    <cellStyle name="Input 2 2 3 2 9 6" xfId="3713"/>
    <cellStyle name="Input 2 2 3 2 9 7" xfId="3714"/>
    <cellStyle name="Input 2 2 3 3" xfId="3715"/>
    <cellStyle name="Input 2 2 3 3 10" xfId="3716"/>
    <cellStyle name="Input 2 2 3 3 10 2" xfId="3717"/>
    <cellStyle name="Input 2 2 3 3 10 3" xfId="3718"/>
    <cellStyle name="Input 2 2 3 3 10 4" xfId="3719"/>
    <cellStyle name="Input 2 2 3 3 10 5" xfId="3720"/>
    <cellStyle name="Input 2 2 3 3 10 6" xfId="3721"/>
    <cellStyle name="Input 2 2 3 3 10 7" xfId="3722"/>
    <cellStyle name="Input 2 2 3 3 11" xfId="3723"/>
    <cellStyle name="Input 2 2 3 3 12" xfId="3724"/>
    <cellStyle name="Input 2 2 3 3 13" xfId="3725"/>
    <cellStyle name="Input 2 2 3 3 14" xfId="3726"/>
    <cellStyle name="Input 2 2 3 3 2" xfId="3727"/>
    <cellStyle name="Input 2 2 3 3 2 2" xfId="3728"/>
    <cellStyle name="Input 2 2 3 3 2 3" xfId="3729"/>
    <cellStyle name="Input 2 2 3 3 2 4" xfId="3730"/>
    <cellStyle name="Input 2 2 3 3 2 5" xfId="3731"/>
    <cellStyle name="Input 2 2 3 3 2 6" xfId="3732"/>
    <cellStyle name="Input 2 2 3 3 2 7" xfId="3733"/>
    <cellStyle name="Input 2 2 3 3 3" xfId="3734"/>
    <cellStyle name="Input 2 2 3 3 3 2" xfId="3735"/>
    <cellStyle name="Input 2 2 3 3 3 3" xfId="3736"/>
    <cellStyle name="Input 2 2 3 3 3 4" xfId="3737"/>
    <cellStyle name="Input 2 2 3 3 3 5" xfId="3738"/>
    <cellStyle name="Input 2 2 3 3 3 6" xfId="3739"/>
    <cellStyle name="Input 2 2 3 3 3 7" xfId="3740"/>
    <cellStyle name="Input 2 2 3 3 4" xfId="3741"/>
    <cellStyle name="Input 2 2 3 3 4 2" xfId="3742"/>
    <cellStyle name="Input 2 2 3 3 4 3" xfId="3743"/>
    <cellStyle name="Input 2 2 3 3 4 4" xfId="3744"/>
    <cellStyle name="Input 2 2 3 3 4 5" xfId="3745"/>
    <cellStyle name="Input 2 2 3 3 4 6" xfId="3746"/>
    <cellStyle name="Input 2 2 3 3 4 7" xfId="3747"/>
    <cellStyle name="Input 2 2 3 3 5" xfId="3748"/>
    <cellStyle name="Input 2 2 3 3 5 2" xfId="3749"/>
    <cellStyle name="Input 2 2 3 3 5 3" xfId="3750"/>
    <cellStyle name="Input 2 2 3 3 5 4" xfId="3751"/>
    <cellStyle name="Input 2 2 3 3 5 5" xfId="3752"/>
    <cellStyle name="Input 2 2 3 3 5 6" xfId="3753"/>
    <cellStyle name="Input 2 2 3 3 5 7" xfId="3754"/>
    <cellStyle name="Input 2 2 3 3 6" xfId="3755"/>
    <cellStyle name="Input 2 2 3 3 6 2" xfId="3756"/>
    <cellStyle name="Input 2 2 3 3 6 3" xfId="3757"/>
    <cellStyle name="Input 2 2 3 3 6 4" xfId="3758"/>
    <cellStyle name="Input 2 2 3 3 6 5" xfId="3759"/>
    <cellStyle name="Input 2 2 3 3 6 6" xfId="3760"/>
    <cellStyle name="Input 2 2 3 3 6 7" xfId="3761"/>
    <cellStyle name="Input 2 2 3 3 7" xfId="3762"/>
    <cellStyle name="Input 2 2 3 3 7 2" xfId="3763"/>
    <cellStyle name="Input 2 2 3 3 7 3" xfId="3764"/>
    <cellStyle name="Input 2 2 3 3 7 4" xfId="3765"/>
    <cellStyle name="Input 2 2 3 3 7 5" xfId="3766"/>
    <cellStyle name="Input 2 2 3 3 7 6" xfId="3767"/>
    <cellStyle name="Input 2 2 3 3 7 7" xfId="3768"/>
    <cellStyle name="Input 2 2 3 3 8" xfId="3769"/>
    <cellStyle name="Input 2 2 3 3 8 2" xfId="3770"/>
    <cellStyle name="Input 2 2 3 3 8 3" xfId="3771"/>
    <cellStyle name="Input 2 2 3 3 8 4" xfId="3772"/>
    <cellStyle name="Input 2 2 3 3 8 5" xfId="3773"/>
    <cellStyle name="Input 2 2 3 3 8 6" xfId="3774"/>
    <cellStyle name="Input 2 2 3 3 8 7" xfId="3775"/>
    <cellStyle name="Input 2 2 3 3 9" xfId="3776"/>
    <cellStyle name="Input 2 2 3 3 9 2" xfId="3777"/>
    <cellStyle name="Input 2 2 3 3 9 3" xfId="3778"/>
    <cellStyle name="Input 2 2 3 3 9 4" xfId="3779"/>
    <cellStyle name="Input 2 2 3 3 9 5" xfId="3780"/>
    <cellStyle name="Input 2 2 3 3 9 6" xfId="3781"/>
    <cellStyle name="Input 2 2 3 3 9 7" xfId="3782"/>
    <cellStyle name="Input 2 2 3 4" xfId="3783"/>
    <cellStyle name="Input 2 2 3 4 10" xfId="3784"/>
    <cellStyle name="Input 2 2 3 4 10 2" xfId="3785"/>
    <cellStyle name="Input 2 2 3 4 10 3" xfId="3786"/>
    <cellStyle name="Input 2 2 3 4 10 4" xfId="3787"/>
    <cellStyle name="Input 2 2 3 4 10 5" xfId="3788"/>
    <cellStyle name="Input 2 2 3 4 10 6" xfId="3789"/>
    <cellStyle name="Input 2 2 3 4 10 7" xfId="3790"/>
    <cellStyle name="Input 2 2 3 4 11" xfId="3791"/>
    <cellStyle name="Input 2 2 3 4 12" xfId="3792"/>
    <cellStyle name="Input 2 2 3 4 13" xfId="3793"/>
    <cellStyle name="Input 2 2 3 4 14" xfId="3794"/>
    <cellStyle name="Input 2 2 3 4 2" xfId="3795"/>
    <cellStyle name="Input 2 2 3 4 2 2" xfId="3796"/>
    <cellStyle name="Input 2 2 3 4 2 3" xfId="3797"/>
    <cellStyle name="Input 2 2 3 4 2 4" xfId="3798"/>
    <cellStyle name="Input 2 2 3 4 2 5" xfId="3799"/>
    <cellStyle name="Input 2 2 3 4 2 6" xfId="3800"/>
    <cellStyle name="Input 2 2 3 4 2 7" xfId="3801"/>
    <cellStyle name="Input 2 2 3 4 3" xfId="3802"/>
    <cellStyle name="Input 2 2 3 4 3 2" xfId="3803"/>
    <cellStyle name="Input 2 2 3 4 3 3" xfId="3804"/>
    <cellStyle name="Input 2 2 3 4 3 4" xfId="3805"/>
    <cellStyle name="Input 2 2 3 4 3 5" xfId="3806"/>
    <cellStyle name="Input 2 2 3 4 3 6" xfId="3807"/>
    <cellStyle name="Input 2 2 3 4 3 7" xfId="3808"/>
    <cellStyle name="Input 2 2 3 4 4" xfId="3809"/>
    <cellStyle name="Input 2 2 3 4 4 2" xfId="3810"/>
    <cellStyle name="Input 2 2 3 4 4 3" xfId="3811"/>
    <cellStyle name="Input 2 2 3 4 4 4" xfId="3812"/>
    <cellStyle name="Input 2 2 3 4 4 5" xfId="3813"/>
    <cellStyle name="Input 2 2 3 4 4 6" xfId="3814"/>
    <cellStyle name="Input 2 2 3 4 4 7" xfId="3815"/>
    <cellStyle name="Input 2 2 3 4 5" xfId="3816"/>
    <cellStyle name="Input 2 2 3 4 5 2" xfId="3817"/>
    <cellStyle name="Input 2 2 3 4 5 3" xfId="3818"/>
    <cellStyle name="Input 2 2 3 4 5 4" xfId="3819"/>
    <cellStyle name="Input 2 2 3 4 5 5" xfId="3820"/>
    <cellStyle name="Input 2 2 3 4 5 6" xfId="3821"/>
    <cellStyle name="Input 2 2 3 4 5 7" xfId="3822"/>
    <cellStyle name="Input 2 2 3 4 6" xfId="3823"/>
    <cellStyle name="Input 2 2 3 4 6 2" xfId="3824"/>
    <cellStyle name="Input 2 2 3 4 6 3" xfId="3825"/>
    <cellStyle name="Input 2 2 3 4 6 4" xfId="3826"/>
    <cellStyle name="Input 2 2 3 4 6 5" xfId="3827"/>
    <cellStyle name="Input 2 2 3 4 6 6" xfId="3828"/>
    <cellStyle name="Input 2 2 3 4 6 7" xfId="3829"/>
    <cellStyle name="Input 2 2 3 4 7" xfId="3830"/>
    <cellStyle name="Input 2 2 3 4 7 2" xfId="3831"/>
    <cellStyle name="Input 2 2 3 4 7 3" xfId="3832"/>
    <cellStyle name="Input 2 2 3 4 7 4" xfId="3833"/>
    <cellStyle name="Input 2 2 3 4 7 5" xfId="3834"/>
    <cellStyle name="Input 2 2 3 4 7 6" xfId="3835"/>
    <cellStyle name="Input 2 2 3 4 7 7" xfId="3836"/>
    <cellStyle name="Input 2 2 3 4 8" xfId="3837"/>
    <cellStyle name="Input 2 2 3 4 8 2" xfId="3838"/>
    <cellStyle name="Input 2 2 3 4 8 3" xfId="3839"/>
    <cellStyle name="Input 2 2 3 4 8 4" xfId="3840"/>
    <cellStyle name="Input 2 2 3 4 8 5" xfId="3841"/>
    <cellStyle name="Input 2 2 3 4 8 6" xfId="3842"/>
    <cellStyle name="Input 2 2 3 4 8 7" xfId="3843"/>
    <cellStyle name="Input 2 2 3 4 9" xfId="3844"/>
    <cellStyle name="Input 2 2 3 4 9 2" xfId="3845"/>
    <cellStyle name="Input 2 2 3 4 9 3" xfId="3846"/>
    <cellStyle name="Input 2 2 3 4 9 4" xfId="3847"/>
    <cellStyle name="Input 2 2 3 4 9 5" xfId="3848"/>
    <cellStyle name="Input 2 2 3 4 9 6" xfId="3849"/>
    <cellStyle name="Input 2 2 3 4 9 7" xfId="3850"/>
    <cellStyle name="Input 2 2 3 5" xfId="3851"/>
    <cellStyle name="Input 2 2 3 5 10" xfId="3852"/>
    <cellStyle name="Input 2 2 3 5 10 2" xfId="3853"/>
    <cellStyle name="Input 2 2 3 5 10 3" xfId="3854"/>
    <cellStyle name="Input 2 2 3 5 10 4" xfId="3855"/>
    <cellStyle name="Input 2 2 3 5 10 5" xfId="3856"/>
    <cellStyle name="Input 2 2 3 5 10 6" xfId="3857"/>
    <cellStyle name="Input 2 2 3 5 10 7" xfId="3858"/>
    <cellStyle name="Input 2 2 3 5 11" xfId="3859"/>
    <cellStyle name="Input 2 2 3 5 12" xfId="3860"/>
    <cellStyle name="Input 2 2 3 5 13" xfId="3861"/>
    <cellStyle name="Input 2 2 3 5 14" xfId="3862"/>
    <cellStyle name="Input 2 2 3 5 2" xfId="3863"/>
    <cellStyle name="Input 2 2 3 5 2 2" xfId="3864"/>
    <cellStyle name="Input 2 2 3 5 2 3" xfId="3865"/>
    <cellStyle name="Input 2 2 3 5 2 4" xfId="3866"/>
    <cellStyle name="Input 2 2 3 5 2 5" xfId="3867"/>
    <cellStyle name="Input 2 2 3 5 2 6" xfId="3868"/>
    <cellStyle name="Input 2 2 3 5 2 7" xfId="3869"/>
    <cellStyle name="Input 2 2 3 5 3" xfId="3870"/>
    <cellStyle name="Input 2 2 3 5 3 2" xfId="3871"/>
    <cellStyle name="Input 2 2 3 5 3 3" xfId="3872"/>
    <cellStyle name="Input 2 2 3 5 3 4" xfId="3873"/>
    <cellStyle name="Input 2 2 3 5 3 5" xfId="3874"/>
    <cellStyle name="Input 2 2 3 5 3 6" xfId="3875"/>
    <cellStyle name="Input 2 2 3 5 3 7" xfId="3876"/>
    <cellStyle name="Input 2 2 3 5 4" xfId="3877"/>
    <cellStyle name="Input 2 2 3 5 4 2" xfId="3878"/>
    <cellStyle name="Input 2 2 3 5 4 3" xfId="3879"/>
    <cellStyle name="Input 2 2 3 5 4 4" xfId="3880"/>
    <cellStyle name="Input 2 2 3 5 4 5" xfId="3881"/>
    <cellStyle name="Input 2 2 3 5 4 6" xfId="3882"/>
    <cellStyle name="Input 2 2 3 5 4 7" xfId="3883"/>
    <cellStyle name="Input 2 2 3 5 5" xfId="3884"/>
    <cellStyle name="Input 2 2 3 5 5 2" xfId="3885"/>
    <cellStyle name="Input 2 2 3 5 5 3" xfId="3886"/>
    <cellStyle name="Input 2 2 3 5 5 4" xfId="3887"/>
    <cellStyle name="Input 2 2 3 5 5 5" xfId="3888"/>
    <cellStyle name="Input 2 2 3 5 5 6" xfId="3889"/>
    <cellStyle name="Input 2 2 3 5 5 7" xfId="3890"/>
    <cellStyle name="Input 2 2 3 5 6" xfId="3891"/>
    <cellStyle name="Input 2 2 3 5 6 2" xfId="3892"/>
    <cellStyle name="Input 2 2 3 5 6 3" xfId="3893"/>
    <cellStyle name="Input 2 2 3 5 6 4" xfId="3894"/>
    <cellStyle name="Input 2 2 3 5 6 5" xfId="3895"/>
    <cellStyle name="Input 2 2 3 5 6 6" xfId="3896"/>
    <cellStyle name="Input 2 2 3 5 6 7" xfId="3897"/>
    <cellStyle name="Input 2 2 3 5 7" xfId="3898"/>
    <cellStyle name="Input 2 2 3 5 7 2" xfId="3899"/>
    <cellStyle name="Input 2 2 3 5 7 3" xfId="3900"/>
    <cellStyle name="Input 2 2 3 5 7 4" xfId="3901"/>
    <cellStyle name="Input 2 2 3 5 7 5" xfId="3902"/>
    <cellStyle name="Input 2 2 3 5 7 6" xfId="3903"/>
    <cellStyle name="Input 2 2 3 5 7 7" xfId="3904"/>
    <cellStyle name="Input 2 2 3 5 8" xfId="3905"/>
    <cellStyle name="Input 2 2 3 5 8 2" xfId="3906"/>
    <cellStyle name="Input 2 2 3 5 8 3" xfId="3907"/>
    <cellStyle name="Input 2 2 3 5 8 4" xfId="3908"/>
    <cellStyle name="Input 2 2 3 5 8 5" xfId="3909"/>
    <cellStyle name="Input 2 2 3 5 8 6" xfId="3910"/>
    <cellStyle name="Input 2 2 3 5 8 7" xfId="3911"/>
    <cellStyle name="Input 2 2 3 5 9" xfId="3912"/>
    <cellStyle name="Input 2 2 3 5 9 2" xfId="3913"/>
    <cellStyle name="Input 2 2 3 5 9 3" xfId="3914"/>
    <cellStyle name="Input 2 2 3 5 9 4" xfId="3915"/>
    <cellStyle name="Input 2 2 3 5 9 5" xfId="3916"/>
    <cellStyle name="Input 2 2 3 5 9 6" xfId="3917"/>
    <cellStyle name="Input 2 2 3 5 9 7" xfId="3918"/>
    <cellStyle name="Input 2 2 3 6" xfId="3919"/>
    <cellStyle name="Input 2 2 3 6 2" xfId="3920"/>
    <cellStyle name="Input 2 2 3 6 3" xfId="3921"/>
    <cellStyle name="Input 2 2 3 6 4" xfId="3922"/>
    <cellStyle name="Input 2 2 3 6 5" xfId="3923"/>
    <cellStyle name="Input 2 2 3 6 6" xfId="3924"/>
    <cellStyle name="Input 2 2 3 6 7" xfId="3925"/>
    <cellStyle name="Input 2 2 3 7" xfId="3926"/>
    <cellStyle name="Input 2 2 3 7 2" xfId="3927"/>
    <cellStyle name="Input 2 2 3 7 3" xfId="3928"/>
    <cellStyle name="Input 2 2 3 7 4" xfId="3929"/>
    <cellStyle name="Input 2 2 3 7 5" xfId="3930"/>
    <cellStyle name="Input 2 2 3 7 6" xfId="3931"/>
    <cellStyle name="Input 2 2 3 7 7" xfId="3932"/>
    <cellStyle name="Input 2 2 3 8" xfId="3933"/>
    <cellStyle name="Input 2 2 3 8 2" xfId="3934"/>
    <cellStyle name="Input 2 2 3 8 3" xfId="3935"/>
    <cellStyle name="Input 2 2 3 8 4" xfId="3936"/>
    <cellStyle name="Input 2 2 3 8 5" xfId="3937"/>
    <cellStyle name="Input 2 2 3 8 6" xfId="3938"/>
    <cellStyle name="Input 2 2 3 8 7" xfId="3939"/>
    <cellStyle name="Input 2 2 3 9" xfId="3940"/>
    <cellStyle name="Input 2 2 3 9 2" xfId="3941"/>
    <cellStyle name="Input 2 2 3 9 3" xfId="3942"/>
    <cellStyle name="Input 2 2 3 9 4" xfId="3943"/>
    <cellStyle name="Input 2 2 3 9 5" xfId="3944"/>
    <cellStyle name="Input 2 2 3 9 6" xfId="3945"/>
    <cellStyle name="Input 2 2 3 9 7" xfId="3946"/>
    <cellStyle name="Input 2 2 4" xfId="3947"/>
    <cellStyle name="Input 2 2 4 10" xfId="3948"/>
    <cellStyle name="Input 2 2 4 10 2" xfId="3949"/>
    <cellStyle name="Input 2 2 4 10 3" xfId="3950"/>
    <cellStyle name="Input 2 2 4 10 4" xfId="3951"/>
    <cellStyle name="Input 2 2 4 10 5" xfId="3952"/>
    <cellStyle name="Input 2 2 4 10 6" xfId="3953"/>
    <cellStyle name="Input 2 2 4 10 7" xfId="3954"/>
    <cellStyle name="Input 2 2 4 11" xfId="3955"/>
    <cellStyle name="Input 2 2 4 12" xfId="3956"/>
    <cellStyle name="Input 2 2 4 13" xfId="3957"/>
    <cellStyle name="Input 2 2 4 14" xfId="3958"/>
    <cellStyle name="Input 2 2 4 2" xfId="3959"/>
    <cellStyle name="Input 2 2 4 2 2" xfId="3960"/>
    <cellStyle name="Input 2 2 4 2 3" xfId="3961"/>
    <cellStyle name="Input 2 2 4 2 4" xfId="3962"/>
    <cellStyle name="Input 2 2 4 2 5" xfId="3963"/>
    <cellStyle name="Input 2 2 4 2 6" xfId="3964"/>
    <cellStyle name="Input 2 2 4 2 7" xfId="3965"/>
    <cellStyle name="Input 2 2 4 3" xfId="3966"/>
    <cellStyle name="Input 2 2 4 3 2" xfId="3967"/>
    <cellStyle name="Input 2 2 4 3 3" xfId="3968"/>
    <cellStyle name="Input 2 2 4 3 4" xfId="3969"/>
    <cellStyle name="Input 2 2 4 3 5" xfId="3970"/>
    <cellStyle name="Input 2 2 4 3 6" xfId="3971"/>
    <cellStyle name="Input 2 2 4 3 7" xfId="3972"/>
    <cellStyle name="Input 2 2 4 4" xfId="3973"/>
    <cellStyle name="Input 2 2 4 4 2" xfId="3974"/>
    <cellStyle name="Input 2 2 4 4 3" xfId="3975"/>
    <cellStyle name="Input 2 2 4 4 4" xfId="3976"/>
    <cellStyle name="Input 2 2 4 4 5" xfId="3977"/>
    <cellStyle name="Input 2 2 4 4 6" xfId="3978"/>
    <cellStyle name="Input 2 2 4 4 7" xfId="3979"/>
    <cellStyle name="Input 2 2 4 5" xfId="3980"/>
    <cellStyle name="Input 2 2 4 5 2" xfId="3981"/>
    <cellStyle name="Input 2 2 4 5 3" xfId="3982"/>
    <cellStyle name="Input 2 2 4 5 4" xfId="3983"/>
    <cellStyle name="Input 2 2 4 5 5" xfId="3984"/>
    <cellStyle name="Input 2 2 4 5 6" xfId="3985"/>
    <cellStyle name="Input 2 2 4 5 7" xfId="3986"/>
    <cellStyle name="Input 2 2 4 6" xfId="3987"/>
    <cellStyle name="Input 2 2 4 6 2" xfId="3988"/>
    <cellStyle name="Input 2 2 4 6 3" xfId="3989"/>
    <cellStyle name="Input 2 2 4 6 4" xfId="3990"/>
    <cellStyle name="Input 2 2 4 6 5" xfId="3991"/>
    <cellStyle name="Input 2 2 4 6 6" xfId="3992"/>
    <cellStyle name="Input 2 2 4 6 7" xfId="3993"/>
    <cellStyle name="Input 2 2 4 7" xfId="3994"/>
    <cellStyle name="Input 2 2 4 7 2" xfId="3995"/>
    <cellStyle name="Input 2 2 4 7 3" xfId="3996"/>
    <cellStyle name="Input 2 2 4 7 4" xfId="3997"/>
    <cellStyle name="Input 2 2 4 7 5" xfId="3998"/>
    <cellStyle name="Input 2 2 4 7 6" xfId="3999"/>
    <cellStyle name="Input 2 2 4 7 7" xfId="4000"/>
    <cellStyle name="Input 2 2 4 8" xfId="4001"/>
    <cellStyle name="Input 2 2 4 8 2" xfId="4002"/>
    <cellStyle name="Input 2 2 4 8 3" xfId="4003"/>
    <cellStyle name="Input 2 2 4 8 4" xfId="4004"/>
    <cellStyle name="Input 2 2 4 8 5" xfId="4005"/>
    <cellStyle name="Input 2 2 4 8 6" xfId="4006"/>
    <cellStyle name="Input 2 2 4 8 7" xfId="4007"/>
    <cellStyle name="Input 2 2 4 9" xfId="4008"/>
    <cellStyle name="Input 2 2 4 9 2" xfId="4009"/>
    <cellStyle name="Input 2 2 4 9 3" xfId="4010"/>
    <cellStyle name="Input 2 2 4 9 4" xfId="4011"/>
    <cellStyle name="Input 2 2 4 9 5" xfId="4012"/>
    <cellStyle name="Input 2 2 4 9 6" xfId="4013"/>
    <cellStyle name="Input 2 2 4 9 7" xfId="4014"/>
    <cellStyle name="Input 2 2 5" xfId="4015"/>
    <cellStyle name="Input 2 2 5 10" xfId="4016"/>
    <cellStyle name="Input 2 2 5 10 2" xfId="4017"/>
    <cellStyle name="Input 2 2 5 10 3" xfId="4018"/>
    <cellStyle name="Input 2 2 5 10 4" xfId="4019"/>
    <cellStyle name="Input 2 2 5 10 5" xfId="4020"/>
    <cellStyle name="Input 2 2 5 10 6" xfId="4021"/>
    <cellStyle name="Input 2 2 5 10 7" xfId="4022"/>
    <cellStyle name="Input 2 2 5 11" xfId="4023"/>
    <cellStyle name="Input 2 2 5 12" xfId="4024"/>
    <cellStyle name="Input 2 2 5 13" xfId="4025"/>
    <cellStyle name="Input 2 2 5 14" xfId="4026"/>
    <cellStyle name="Input 2 2 5 2" xfId="4027"/>
    <cellStyle name="Input 2 2 5 2 2" xfId="4028"/>
    <cellStyle name="Input 2 2 5 2 3" xfId="4029"/>
    <cellStyle name="Input 2 2 5 2 4" xfId="4030"/>
    <cellStyle name="Input 2 2 5 2 5" xfId="4031"/>
    <cellStyle name="Input 2 2 5 2 6" xfId="4032"/>
    <cellStyle name="Input 2 2 5 2 7" xfId="4033"/>
    <cellStyle name="Input 2 2 5 3" xfId="4034"/>
    <cellStyle name="Input 2 2 5 3 2" xfId="4035"/>
    <cellStyle name="Input 2 2 5 3 3" xfId="4036"/>
    <cellStyle name="Input 2 2 5 3 4" xfId="4037"/>
    <cellStyle name="Input 2 2 5 3 5" xfId="4038"/>
    <cellStyle name="Input 2 2 5 3 6" xfId="4039"/>
    <cellStyle name="Input 2 2 5 3 7" xfId="4040"/>
    <cellStyle name="Input 2 2 5 4" xfId="4041"/>
    <cellStyle name="Input 2 2 5 4 2" xfId="4042"/>
    <cellStyle name="Input 2 2 5 4 3" xfId="4043"/>
    <cellStyle name="Input 2 2 5 4 4" xfId="4044"/>
    <cellStyle name="Input 2 2 5 4 5" xfId="4045"/>
    <cellStyle name="Input 2 2 5 4 6" xfId="4046"/>
    <cellStyle name="Input 2 2 5 4 7" xfId="4047"/>
    <cellStyle name="Input 2 2 5 5" xfId="4048"/>
    <cellStyle name="Input 2 2 5 5 2" xfId="4049"/>
    <cellStyle name="Input 2 2 5 5 3" xfId="4050"/>
    <cellStyle name="Input 2 2 5 5 4" xfId="4051"/>
    <cellStyle name="Input 2 2 5 5 5" xfId="4052"/>
    <cellStyle name="Input 2 2 5 5 6" xfId="4053"/>
    <cellStyle name="Input 2 2 5 5 7" xfId="4054"/>
    <cellStyle name="Input 2 2 5 6" xfId="4055"/>
    <cellStyle name="Input 2 2 5 6 2" xfId="4056"/>
    <cellStyle name="Input 2 2 5 6 3" xfId="4057"/>
    <cellStyle name="Input 2 2 5 6 4" xfId="4058"/>
    <cellStyle name="Input 2 2 5 6 5" xfId="4059"/>
    <cellStyle name="Input 2 2 5 6 6" xfId="4060"/>
    <cellStyle name="Input 2 2 5 6 7" xfId="4061"/>
    <cellStyle name="Input 2 2 5 7" xfId="4062"/>
    <cellStyle name="Input 2 2 5 7 2" xfId="4063"/>
    <cellStyle name="Input 2 2 5 7 3" xfId="4064"/>
    <cellStyle name="Input 2 2 5 7 4" xfId="4065"/>
    <cellStyle name="Input 2 2 5 7 5" xfId="4066"/>
    <cellStyle name="Input 2 2 5 7 6" xfId="4067"/>
    <cellStyle name="Input 2 2 5 7 7" xfId="4068"/>
    <cellStyle name="Input 2 2 5 8" xfId="4069"/>
    <cellStyle name="Input 2 2 5 8 2" xfId="4070"/>
    <cellStyle name="Input 2 2 5 8 3" xfId="4071"/>
    <cellStyle name="Input 2 2 5 8 4" xfId="4072"/>
    <cellStyle name="Input 2 2 5 8 5" xfId="4073"/>
    <cellStyle name="Input 2 2 5 8 6" xfId="4074"/>
    <cellStyle name="Input 2 2 5 8 7" xfId="4075"/>
    <cellStyle name="Input 2 2 5 9" xfId="4076"/>
    <cellStyle name="Input 2 2 5 9 2" xfId="4077"/>
    <cellStyle name="Input 2 2 5 9 3" xfId="4078"/>
    <cellStyle name="Input 2 2 5 9 4" xfId="4079"/>
    <cellStyle name="Input 2 2 5 9 5" xfId="4080"/>
    <cellStyle name="Input 2 2 5 9 6" xfId="4081"/>
    <cellStyle name="Input 2 2 5 9 7" xfId="4082"/>
    <cellStyle name="Input 2 2 6" xfId="4083"/>
    <cellStyle name="Input 2 2 6 10" xfId="4084"/>
    <cellStyle name="Input 2 2 6 10 2" xfId="4085"/>
    <cellStyle name="Input 2 2 6 10 3" xfId="4086"/>
    <cellStyle name="Input 2 2 6 10 4" xfId="4087"/>
    <cellStyle name="Input 2 2 6 10 5" xfId="4088"/>
    <cellStyle name="Input 2 2 6 10 6" xfId="4089"/>
    <cellStyle name="Input 2 2 6 10 7" xfId="4090"/>
    <cellStyle name="Input 2 2 6 11" xfId="4091"/>
    <cellStyle name="Input 2 2 6 12" xfId="4092"/>
    <cellStyle name="Input 2 2 6 13" xfId="4093"/>
    <cellStyle name="Input 2 2 6 14" xfId="4094"/>
    <cellStyle name="Input 2 2 6 2" xfId="4095"/>
    <cellStyle name="Input 2 2 6 2 2" xfId="4096"/>
    <cellStyle name="Input 2 2 6 2 3" xfId="4097"/>
    <cellStyle name="Input 2 2 6 2 4" xfId="4098"/>
    <cellStyle name="Input 2 2 6 2 5" xfId="4099"/>
    <cellStyle name="Input 2 2 6 2 6" xfId="4100"/>
    <cellStyle name="Input 2 2 6 2 7" xfId="4101"/>
    <cellStyle name="Input 2 2 6 3" xfId="4102"/>
    <cellStyle name="Input 2 2 6 3 2" xfId="4103"/>
    <cellStyle name="Input 2 2 6 3 3" xfId="4104"/>
    <cellStyle name="Input 2 2 6 3 4" xfId="4105"/>
    <cellStyle name="Input 2 2 6 3 5" xfId="4106"/>
    <cellStyle name="Input 2 2 6 3 6" xfId="4107"/>
    <cellStyle name="Input 2 2 6 3 7" xfId="4108"/>
    <cellStyle name="Input 2 2 6 4" xfId="4109"/>
    <cellStyle name="Input 2 2 6 4 2" xfId="4110"/>
    <cellStyle name="Input 2 2 6 4 3" xfId="4111"/>
    <cellStyle name="Input 2 2 6 4 4" xfId="4112"/>
    <cellStyle name="Input 2 2 6 4 5" xfId="4113"/>
    <cellStyle name="Input 2 2 6 4 6" xfId="4114"/>
    <cellStyle name="Input 2 2 6 4 7" xfId="4115"/>
    <cellStyle name="Input 2 2 6 5" xfId="4116"/>
    <cellStyle name="Input 2 2 6 5 2" xfId="4117"/>
    <cellStyle name="Input 2 2 6 5 3" xfId="4118"/>
    <cellStyle name="Input 2 2 6 5 4" xfId="4119"/>
    <cellStyle name="Input 2 2 6 5 5" xfId="4120"/>
    <cellStyle name="Input 2 2 6 5 6" xfId="4121"/>
    <cellStyle name="Input 2 2 6 5 7" xfId="4122"/>
    <cellStyle name="Input 2 2 6 6" xfId="4123"/>
    <cellStyle name="Input 2 2 6 6 2" xfId="4124"/>
    <cellStyle name="Input 2 2 6 6 3" xfId="4125"/>
    <cellStyle name="Input 2 2 6 6 4" xfId="4126"/>
    <cellStyle name="Input 2 2 6 6 5" xfId="4127"/>
    <cellStyle name="Input 2 2 6 6 6" xfId="4128"/>
    <cellStyle name="Input 2 2 6 6 7" xfId="4129"/>
    <cellStyle name="Input 2 2 6 7" xfId="4130"/>
    <cellStyle name="Input 2 2 6 7 2" xfId="4131"/>
    <cellStyle name="Input 2 2 6 7 3" xfId="4132"/>
    <cellStyle name="Input 2 2 6 7 4" xfId="4133"/>
    <cellStyle name="Input 2 2 6 7 5" xfId="4134"/>
    <cellStyle name="Input 2 2 6 7 6" xfId="4135"/>
    <cellStyle name="Input 2 2 6 7 7" xfId="4136"/>
    <cellStyle name="Input 2 2 6 8" xfId="4137"/>
    <cellStyle name="Input 2 2 6 8 2" xfId="4138"/>
    <cellStyle name="Input 2 2 6 8 3" xfId="4139"/>
    <cellStyle name="Input 2 2 6 8 4" xfId="4140"/>
    <cellStyle name="Input 2 2 6 8 5" xfId="4141"/>
    <cellStyle name="Input 2 2 6 8 6" xfId="4142"/>
    <cellStyle name="Input 2 2 6 8 7" xfId="4143"/>
    <cellStyle name="Input 2 2 6 9" xfId="4144"/>
    <cellStyle name="Input 2 2 6 9 2" xfId="4145"/>
    <cellStyle name="Input 2 2 6 9 3" xfId="4146"/>
    <cellStyle name="Input 2 2 6 9 4" xfId="4147"/>
    <cellStyle name="Input 2 2 6 9 5" xfId="4148"/>
    <cellStyle name="Input 2 2 6 9 6" xfId="4149"/>
    <cellStyle name="Input 2 2 6 9 7" xfId="4150"/>
    <cellStyle name="Input 2 2 7" xfId="4151"/>
    <cellStyle name="Input 2 2 7 10" xfId="4152"/>
    <cellStyle name="Input 2 2 7 10 2" xfId="4153"/>
    <cellStyle name="Input 2 2 7 10 3" xfId="4154"/>
    <cellStyle name="Input 2 2 7 10 4" xfId="4155"/>
    <cellStyle name="Input 2 2 7 10 5" xfId="4156"/>
    <cellStyle name="Input 2 2 7 10 6" xfId="4157"/>
    <cellStyle name="Input 2 2 7 10 7" xfId="4158"/>
    <cellStyle name="Input 2 2 7 11" xfId="4159"/>
    <cellStyle name="Input 2 2 7 12" xfId="4160"/>
    <cellStyle name="Input 2 2 7 13" xfId="4161"/>
    <cellStyle name="Input 2 2 7 14" xfId="4162"/>
    <cellStyle name="Input 2 2 7 2" xfId="4163"/>
    <cellStyle name="Input 2 2 7 2 2" xfId="4164"/>
    <cellStyle name="Input 2 2 7 2 3" xfId="4165"/>
    <cellStyle name="Input 2 2 7 2 4" xfId="4166"/>
    <cellStyle name="Input 2 2 7 2 5" xfId="4167"/>
    <cellStyle name="Input 2 2 7 2 6" xfId="4168"/>
    <cellStyle name="Input 2 2 7 2 7" xfId="4169"/>
    <cellStyle name="Input 2 2 7 3" xfId="4170"/>
    <cellStyle name="Input 2 2 7 3 2" xfId="4171"/>
    <cellStyle name="Input 2 2 7 3 3" xfId="4172"/>
    <cellStyle name="Input 2 2 7 3 4" xfId="4173"/>
    <cellStyle name="Input 2 2 7 3 5" xfId="4174"/>
    <cellStyle name="Input 2 2 7 3 6" xfId="4175"/>
    <cellStyle name="Input 2 2 7 3 7" xfId="4176"/>
    <cellStyle name="Input 2 2 7 4" xfId="4177"/>
    <cellStyle name="Input 2 2 7 4 2" xfId="4178"/>
    <cellStyle name="Input 2 2 7 4 3" xfId="4179"/>
    <cellStyle name="Input 2 2 7 4 4" xfId="4180"/>
    <cellStyle name="Input 2 2 7 4 5" xfId="4181"/>
    <cellStyle name="Input 2 2 7 4 6" xfId="4182"/>
    <cellStyle name="Input 2 2 7 4 7" xfId="4183"/>
    <cellStyle name="Input 2 2 7 5" xfId="4184"/>
    <cellStyle name="Input 2 2 7 5 2" xfId="4185"/>
    <cellStyle name="Input 2 2 7 5 3" xfId="4186"/>
    <cellStyle name="Input 2 2 7 5 4" xfId="4187"/>
    <cellStyle name="Input 2 2 7 5 5" xfId="4188"/>
    <cellStyle name="Input 2 2 7 5 6" xfId="4189"/>
    <cellStyle name="Input 2 2 7 5 7" xfId="4190"/>
    <cellStyle name="Input 2 2 7 6" xfId="4191"/>
    <cellStyle name="Input 2 2 7 6 2" xfId="4192"/>
    <cellStyle name="Input 2 2 7 6 3" xfId="4193"/>
    <cellStyle name="Input 2 2 7 6 4" xfId="4194"/>
    <cellStyle name="Input 2 2 7 6 5" xfId="4195"/>
    <cellStyle name="Input 2 2 7 6 6" xfId="4196"/>
    <cellStyle name="Input 2 2 7 6 7" xfId="4197"/>
    <cellStyle name="Input 2 2 7 7" xfId="4198"/>
    <cellStyle name="Input 2 2 7 7 2" xfId="4199"/>
    <cellStyle name="Input 2 2 7 7 3" xfId="4200"/>
    <cellStyle name="Input 2 2 7 7 4" xfId="4201"/>
    <cellStyle name="Input 2 2 7 7 5" xfId="4202"/>
    <cellStyle name="Input 2 2 7 7 6" xfId="4203"/>
    <cellStyle name="Input 2 2 7 7 7" xfId="4204"/>
    <cellStyle name="Input 2 2 7 8" xfId="4205"/>
    <cellStyle name="Input 2 2 7 8 2" xfId="4206"/>
    <cellStyle name="Input 2 2 7 8 3" xfId="4207"/>
    <cellStyle name="Input 2 2 7 8 4" xfId="4208"/>
    <cellStyle name="Input 2 2 7 8 5" xfId="4209"/>
    <cellStyle name="Input 2 2 7 8 6" xfId="4210"/>
    <cellStyle name="Input 2 2 7 8 7" xfId="4211"/>
    <cellStyle name="Input 2 2 7 9" xfId="4212"/>
    <cellStyle name="Input 2 2 7 9 2" xfId="4213"/>
    <cellStyle name="Input 2 2 7 9 3" xfId="4214"/>
    <cellStyle name="Input 2 2 7 9 4" xfId="4215"/>
    <cellStyle name="Input 2 2 7 9 5" xfId="4216"/>
    <cellStyle name="Input 2 2 7 9 6" xfId="4217"/>
    <cellStyle name="Input 2 2 7 9 7" xfId="4218"/>
    <cellStyle name="Input 2 2 8" xfId="4219"/>
    <cellStyle name="Input 2 2 8 2" xfId="4220"/>
    <cellStyle name="Input 2 2 8 3" xfId="4221"/>
    <cellStyle name="Input 2 2 8 4" xfId="4222"/>
    <cellStyle name="Input 2 2 8 5" xfId="4223"/>
    <cellStyle name="Input 2 2 8 6" xfId="4224"/>
    <cellStyle name="Input 2 2 8 7" xfId="4225"/>
    <cellStyle name="Input 2 2 9" xfId="4226"/>
    <cellStyle name="Input 2 2 9 2" xfId="4227"/>
    <cellStyle name="Input 2 2 9 3" xfId="4228"/>
    <cellStyle name="Input 2 2 9 4" xfId="4229"/>
    <cellStyle name="Input 2 2 9 5" xfId="4230"/>
    <cellStyle name="Input 2 2 9 6" xfId="4231"/>
    <cellStyle name="Input 2 2 9 7" xfId="4232"/>
    <cellStyle name="Input 2 3" xfId="4233"/>
    <cellStyle name="Input 2 3 10" xfId="4234"/>
    <cellStyle name="Input 2 3 10 2" xfId="4235"/>
    <cellStyle name="Input 2 3 10 3" xfId="4236"/>
    <cellStyle name="Input 2 3 10 4" xfId="4237"/>
    <cellStyle name="Input 2 3 10 5" xfId="4238"/>
    <cellStyle name="Input 2 3 10 6" xfId="4239"/>
    <cellStyle name="Input 2 3 10 7" xfId="4240"/>
    <cellStyle name="Input 2 3 11" xfId="4241"/>
    <cellStyle name="Input 2 3 11 2" xfId="4242"/>
    <cellStyle name="Input 2 3 11 3" xfId="4243"/>
    <cellStyle name="Input 2 3 11 4" xfId="4244"/>
    <cellStyle name="Input 2 3 11 5" xfId="4245"/>
    <cellStyle name="Input 2 3 11 6" xfId="4246"/>
    <cellStyle name="Input 2 3 11 7" xfId="4247"/>
    <cellStyle name="Input 2 3 12" xfId="4248"/>
    <cellStyle name="Input 2 3 12 2" xfId="4249"/>
    <cellStyle name="Input 2 3 12 3" xfId="4250"/>
    <cellStyle name="Input 2 3 12 4" xfId="4251"/>
    <cellStyle name="Input 2 3 12 5" xfId="4252"/>
    <cellStyle name="Input 2 3 12 6" xfId="4253"/>
    <cellStyle name="Input 2 3 12 7" xfId="4254"/>
    <cellStyle name="Input 2 3 13" xfId="4255"/>
    <cellStyle name="Input 2 3 13 2" xfId="4256"/>
    <cellStyle name="Input 2 3 13 3" xfId="4257"/>
    <cellStyle name="Input 2 3 13 4" xfId="4258"/>
    <cellStyle name="Input 2 3 13 5" xfId="4259"/>
    <cellStyle name="Input 2 3 13 6" xfId="4260"/>
    <cellStyle name="Input 2 3 13 7" xfId="4261"/>
    <cellStyle name="Input 2 3 14" xfId="4262"/>
    <cellStyle name="Input 2 3 15" xfId="4263"/>
    <cellStyle name="Input 2 3 16" xfId="4264"/>
    <cellStyle name="Input 2 3 17" xfId="4265"/>
    <cellStyle name="Input 2 3 2" xfId="4266"/>
    <cellStyle name="Input 2 3 2 10" xfId="4267"/>
    <cellStyle name="Input 2 3 2 10 2" xfId="4268"/>
    <cellStyle name="Input 2 3 2 10 3" xfId="4269"/>
    <cellStyle name="Input 2 3 2 10 4" xfId="4270"/>
    <cellStyle name="Input 2 3 2 10 5" xfId="4271"/>
    <cellStyle name="Input 2 3 2 10 6" xfId="4272"/>
    <cellStyle name="Input 2 3 2 10 7" xfId="4273"/>
    <cellStyle name="Input 2 3 2 11" xfId="4274"/>
    <cellStyle name="Input 2 3 2 12" xfId="4275"/>
    <cellStyle name="Input 2 3 2 13" xfId="4276"/>
    <cellStyle name="Input 2 3 2 14" xfId="4277"/>
    <cellStyle name="Input 2 3 2 2" xfId="4278"/>
    <cellStyle name="Input 2 3 2 2 2" xfId="4279"/>
    <cellStyle name="Input 2 3 2 2 3" xfId="4280"/>
    <cellStyle name="Input 2 3 2 2 4" xfId="4281"/>
    <cellStyle name="Input 2 3 2 2 5" xfId="4282"/>
    <cellStyle name="Input 2 3 2 2 6" xfId="4283"/>
    <cellStyle name="Input 2 3 2 2 7" xfId="4284"/>
    <cellStyle name="Input 2 3 2 3" xfId="4285"/>
    <cellStyle name="Input 2 3 2 3 2" xfId="4286"/>
    <cellStyle name="Input 2 3 2 3 3" xfId="4287"/>
    <cellStyle name="Input 2 3 2 3 4" xfId="4288"/>
    <cellStyle name="Input 2 3 2 3 5" xfId="4289"/>
    <cellStyle name="Input 2 3 2 3 6" xfId="4290"/>
    <cellStyle name="Input 2 3 2 3 7" xfId="4291"/>
    <cellStyle name="Input 2 3 2 4" xfId="4292"/>
    <cellStyle name="Input 2 3 2 4 2" xfId="4293"/>
    <cellStyle name="Input 2 3 2 4 3" xfId="4294"/>
    <cellStyle name="Input 2 3 2 4 4" xfId="4295"/>
    <cellStyle name="Input 2 3 2 4 5" xfId="4296"/>
    <cellStyle name="Input 2 3 2 4 6" xfId="4297"/>
    <cellStyle name="Input 2 3 2 4 7" xfId="4298"/>
    <cellStyle name="Input 2 3 2 5" xfId="4299"/>
    <cellStyle name="Input 2 3 2 5 2" xfId="4300"/>
    <cellStyle name="Input 2 3 2 5 3" xfId="4301"/>
    <cellStyle name="Input 2 3 2 5 4" xfId="4302"/>
    <cellStyle name="Input 2 3 2 5 5" xfId="4303"/>
    <cellStyle name="Input 2 3 2 5 6" xfId="4304"/>
    <cellStyle name="Input 2 3 2 5 7" xfId="4305"/>
    <cellStyle name="Input 2 3 2 6" xfId="4306"/>
    <cellStyle name="Input 2 3 2 6 2" xfId="4307"/>
    <cellStyle name="Input 2 3 2 6 3" xfId="4308"/>
    <cellStyle name="Input 2 3 2 6 4" xfId="4309"/>
    <cellStyle name="Input 2 3 2 6 5" xfId="4310"/>
    <cellStyle name="Input 2 3 2 6 6" xfId="4311"/>
    <cellStyle name="Input 2 3 2 6 7" xfId="4312"/>
    <cellStyle name="Input 2 3 2 7" xfId="4313"/>
    <cellStyle name="Input 2 3 2 7 2" xfId="4314"/>
    <cellStyle name="Input 2 3 2 7 3" xfId="4315"/>
    <cellStyle name="Input 2 3 2 7 4" xfId="4316"/>
    <cellStyle name="Input 2 3 2 7 5" xfId="4317"/>
    <cellStyle name="Input 2 3 2 7 6" xfId="4318"/>
    <cellStyle name="Input 2 3 2 7 7" xfId="4319"/>
    <cellStyle name="Input 2 3 2 8" xfId="4320"/>
    <cellStyle name="Input 2 3 2 8 2" xfId="4321"/>
    <cellStyle name="Input 2 3 2 8 3" xfId="4322"/>
    <cellStyle name="Input 2 3 2 8 4" xfId="4323"/>
    <cellStyle name="Input 2 3 2 8 5" xfId="4324"/>
    <cellStyle name="Input 2 3 2 8 6" xfId="4325"/>
    <cellStyle name="Input 2 3 2 8 7" xfId="4326"/>
    <cellStyle name="Input 2 3 2 9" xfId="4327"/>
    <cellStyle name="Input 2 3 2 9 2" xfId="4328"/>
    <cellStyle name="Input 2 3 2 9 3" xfId="4329"/>
    <cellStyle name="Input 2 3 2 9 4" xfId="4330"/>
    <cellStyle name="Input 2 3 2 9 5" xfId="4331"/>
    <cellStyle name="Input 2 3 2 9 6" xfId="4332"/>
    <cellStyle name="Input 2 3 2 9 7" xfId="4333"/>
    <cellStyle name="Input 2 3 3" xfId="4334"/>
    <cellStyle name="Input 2 3 3 10" xfId="4335"/>
    <cellStyle name="Input 2 3 3 10 2" xfId="4336"/>
    <cellStyle name="Input 2 3 3 10 3" xfId="4337"/>
    <cellStyle name="Input 2 3 3 10 4" xfId="4338"/>
    <cellStyle name="Input 2 3 3 10 5" xfId="4339"/>
    <cellStyle name="Input 2 3 3 10 6" xfId="4340"/>
    <cellStyle name="Input 2 3 3 10 7" xfId="4341"/>
    <cellStyle name="Input 2 3 3 11" xfId="4342"/>
    <cellStyle name="Input 2 3 3 12" xfId="4343"/>
    <cellStyle name="Input 2 3 3 13" xfId="4344"/>
    <cellStyle name="Input 2 3 3 14" xfId="4345"/>
    <cellStyle name="Input 2 3 3 2" xfId="4346"/>
    <cellStyle name="Input 2 3 3 2 2" xfId="4347"/>
    <cellStyle name="Input 2 3 3 2 3" xfId="4348"/>
    <cellStyle name="Input 2 3 3 2 4" xfId="4349"/>
    <cellStyle name="Input 2 3 3 2 5" xfId="4350"/>
    <cellStyle name="Input 2 3 3 2 6" xfId="4351"/>
    <cellStyle name="Input 2 3 3 2 7" xfId="4352"/>
    <cellStyle name="Input 2 3 3 3" xfId="4353"/>
    <cellStyle name="Input 2 3 3 3 2" xfId="4354"/>
    <cellStyle name="Input 2 3 3 3 3" xfId="4355"/>
    <cellStyle name="Input 2 3 3 3 4" xfId="4356"/>
    <cellStyle name="Input 2 3 3 3 5" xfId="4357"/>
    <cellStyle name="Input 2 3 3 3 6" xfId="4358"/>
    <cellStyle name="Input 2 3 3 3 7" xfId="4359"/>
    <cellStyle name="Input 2 3 3 4" xfId="4360"/>
    <cellStyle name="Input 2 3 3 4 2" xfId="4361"/>
    <cellStyle name="Input 2 3 3 4 3" xfId="4362"/>
    <cellStyle name="Input 2 3 3 4 4" xfId="4363"/>
    <cellStyle name="Input 2 3 3 4 5" xfId="4364"/>
    <cellStyle name="Input 2 3 3 4 6" xfId="4365"/>
    <cellStyle name="Input 2 3 3 4 7" xfId="4366"/>
    <cellStyle name="Input 2 3 3 5" xfId="4367"/>
    <cellStyle name="Input 2 3 3 5 2" xfId="4368"/>
    <cellStyle name="Input 2 3 3 5 3" xfId="4369"/>
    <cellStyle name="Input 2 3 3 5 4" xfId="4370"/>
    <cellStyle name="Input 2 3 3 5 5" xfId="4371"/>
    <cellStyle name="Input 2 3 3 5 6" xfId="4372"/>
    <cellStyle name="Input 2 3 3 5 7" xfId="4373"/>
    <cellStyle name="Input 2 3 3 6" xfId="4374"/>
    <cellStyle name="Input 2 3 3 6 2" xfId="4375"/>
    <cellStyle name="Input 2 3 3 6 3" xfId="4376"/>
    <cellStyle name="Input 2 3 3 6 4" xfId="4377"/>
    <cellStyle name="Input 2 3 3 6 5" xfId="4378"/>
    <cellStyle name="Input 2 3 3 6 6" xfId="4379"/>
    <cellStyle name="Input 2 3 3 6 7" xfId="4380"/>
    <cellStyle name="Input 2 3 3 7" xfId="4381"/>
    <cellStyle name="Input 2 3 3 7 2" xfId="4382"/>
    <cellStyle name="Input 2 3 3 7 3" xfId="4383"/>
    <cellStyle name="Input 2 3 3 7 4" xfId="4384"/>
    <cellStyle name="Input 2 3 3 7 5" xfId="4385"/>
    <cellStyle name="Input 2 3 3 7 6" xfId="4386"/>
    <cellStyle name="Input 2 3 3 7 7" xfId="4387"/>
    <cellStyle name="Input 2 3 3 8" xfId="4388"/>
    <cellStyle name="Input 2 3 3 8 2" xfId="4389"/>
    <cellStyle name="Input 2 3 3 8 3" xfId="4390"/>
    <cellStyle name="Input 2 3 3 8 4" xfId="4391"/>
    <cellStyle name="Input 2 3 3 8 5" xfId="4392"/>
    <cellStyle name="Input 2 3 3 8 6" xfId="4393"/>
    <cellStyle name="Input 2 3 3 8 7" xfId="4394"/>
    <cellStyle name="Input 2 3 3 9" xfId="4395"/>
    <cellStyle name="Input 2 3 3 9 2" xfId="4396"/>
    <cellStyle name="Input 2 3 3 9 3" xfId="4397"/>
    <cellStyle name="Input 2 3 3 9 4" xfId="4398"/>
    <cellStyle name="Input 2 3 3 9 5" xfId="4399"/>
    <cellStyle name="Input 2 3 3 9 6" xfId="4400"/>
    <cellStyle name="Input 2 3 3 9 7" xfId="4401"/>
    <cellStyle name="Input 2 3 4" xfId="4402"/>
    <cellStyle name="Input 2 3 4 10" xfId="4403"/>
    <cellStyle name="Input 2 3 4 10 2" xfId="4404"/>
    <cellStyle name="Input 2 3 4 10 3" xfId="4405"/>
    <cellStyle name="Input 2 3 4 10 4" xfId="4406"/>
    <cellStyle name="Input 2 3 4 10 5" xfId="4407"/>
    <cellStyle name="Input 2 3 4 10 6" xfId="4408"/>
    <cellStyle name="Input 2 3 4 10 7" xfId="4409"/>
    <cellStyle name="Input 2 3 4 11" xfId="4410"/>
    <cellStyle name="Input 2 3 4 12" xfId="4411"/>
    <cellStyle name="Input 2 3 4 13" xfId="4412"/>
    <cellStyle name="Input 2 3 4 14" xfId="4413"/>
    <cellStyle name="Input 2 3 4 2" xfId="4414"/>
    <cellStyle name="Input 2 3 4 2 2" xfId="4415"/>
    <cellStyle name="Input 2 3 4 2 3" xfId="4416"/>
    <cellStyle name="Input 2 3 4 2 4" xfId="4417"/>
    <cellStyle name="Input 2 3 4 2 5" xfId="4418"/>
    <cellStyle name="Input 2 3 4 2 6" xfId="4419"/>
    <cellStyle name="Input 2 3 4 2 7" xfId="4420"/>
    <cellStyle name="Input 2 3 4 3" xfId="4421"/>
    <cellStyle name="Input 2 3 4 3 2" xfId="4422"/>
    <cellStyle name="Input 2 3 4 3 3" xfId="4423"/>
    <cellStyle name="Input 2 3 4 3 4" xfId="4424"/>
    <cellStyle name="Input 2 3 4 3 5" xfId="4425"/>
    <cellStyle name="Input 2 3 4 3 6" xfId="4426"/>
    <cellStyle name="Input 2 3 4 3 7" xfId="4427"/>
    <cellStyle name="Input 2 3 4 4" xfId="4428"/>
    <cellStyle name="Input 2 3 4 4 2" xfId="4429"/>
    <cellStyle name="Input 2 3 4 4 3" xfId="4430"/>
    <cellStyle name="Input 2 3 4 4 4" xfId="4431"/>
    <cellStyle name="Input 2 3 4 4 5" xfId="4432"/>
    <cellStyle name="Input 2 3 4 4 6" xfId="4433"/>
    <cellStyle name="Input 2 3 4 4 7" xfId="4434"/>
    <cellStyle name="Input 2 3 4 5" xfId="4435"/>
    <cellStyle name="Input 2 3 4 5 2" xfId="4436"/>
    <cellStyle name="Input 2 3 4 5 3" xfId="4437"/>
    <cellStyle name="Input 2 3 4 5 4" xfId="4438"/>
    <cellStyle name="Input 2 3 4 5 5" xfId="4439"/>
    <cellStyle name="Input 2 3 4 5 6" xfId="4440"/>
    <cellStyle name="Input 2 3 4 5 7" xfId="4441"/>
    <cellStyle name="Input 2 3 4 6" xfId="4442"/>
    <cellStyle name="Input 2 3 4 6 2" xfId="4443"/>
    <cellStyle name="Input 2 3 4 6 3" xfId="4444"/>
    <cellStyle name="Input 2 3 4 6 4" xfId="4445"/>
    <cellStyle name="Input 2 3 4 6 5" xfId="4446"/>
    <cellStyle name="Input 2 3 4 6 6" xfId="4447"/>
    <cellStyle name="Input 2 3 4 6 7" xfId="4448"/>
    <cellStyle name="Input 2 3 4 7" xfId="4449"/>
    <cellStyle name="Input 2 3 4 7 2" xfId="4450"/>
    <cellStyle name="Input 2 3 4 7 3" xfId="4451"/>
    <cellStyle name="Input 2 3 4 7 4" xfId="4452"/>
    <cellStyle name="Input 2 3 4 7 5" xfId="4453"/>
    <cellStyle name="Input 2 3 4 7 6" xfId="4454"/>
    <cellStyle name="Input 2 3 4 7 7" xfId="4455"/>
    <cellStyle name="Input 2 3 4 8" xfId="4456"/>
    <cellStyle name="Input 2 3 4 8 2" xfId="4457"/>
    <cellStyle name="Input 2 3 4 8 3" xfId="4458"/>
    <cellStyle name="Input 2 3 4 8 4" xfId="4459"/>
    <cellStyle name="Input 2 3 4 8 5" xfId="4460"/>
    <cellStyle name="Input 2 3 4 8 6" xfId="4461"/>
    <cellStyle name="Input 2 3 4 8 7" xfId="4462"/>
    <cellStyle name="Input 2 3 4 9" xfId="4463"/>
    <cellStyle name="Input 2 3 4 9 2" xfId="4464"/>
    <cellStyle name="Input 2 3 4 9 3" xfId="4465"/>
    <cellStyle name="Input 2 3 4 9 4" xfId="4466"/>
    <cellStyle name="Input 2 3 4 9 5" xfId="4467"/>
    <cellStyle name="Input 2 3 4 9 6" xfId="4468"/>
    <cellStyle name="Input 2 3 4 9 7" xfId="4469"/>
    <cellStyle name="Input 2 3 5" xfId="4470"/>
    <cellStyle name="Input 2 3 5 10" xfId="4471"/>
    <cellStyle name="Input 2 3 5 10 2" xfId="4472"/>
    <cellStyle name="Input 2 3 5 10 3" xfId="4473"/>
    <cellStyle name="Input 2 3 5 10 4" xfId="4474"/>
    <cellStyle name="Input 2 3 5 10 5" xfId="4475"/>
    <cellStyle name="Input 2 3 5 10 6" xfId="4476"/>
    <cellStyle name="Input 2 3 5 10 7" xfId="4477"/>
    <cellStyle name="Input 2 3 5 11" xfId="4478"/>
    <cellStyle name="Input 2 3 5 12" xfId="4479"/>
    <cellStyle name="Input 2 3 5 13" xfId="4480"/>
    <cellStyle name="Input 2 3 5 14" xfId="4481"/>
    <cellStyle name="Input 2 3 5 2" xfId="4482"/>
    <cellStyle name="Input 2 3 5 2 2" xfId="4483"/>
    <cellStyle name="Input 2 3 5 2 3" xfId="4484"/>
    <cellStyle name="Input 2 3 5 2 4" xfId="4485"/>
    <cellStyle name="Input 2 3 5 2 5" xfId="4486"/>
    <cellStyle name="Input 2 3 5 2 6" xfId="4487"/>
    <cellStyle name="Input 2 3 5 2 7" xfId="4488"/>
    <cellStyle name="Input 2 3 5 3" xfId="4489"/>
    <cellStyle name="Input 2 3 5 3 2" xfId="4490"/>
    <cellStyle name="Input 2 3 5 3 3" xfId="4491"/>
    <cellStyle name="Input 2 3 5 3 4" xfId="4492"/>
    <cellStyle name="Input 2 3 5 3 5" xfId="4493"/>
    <cellStyle name="Input 2 3 5 3 6" xfId="4494"/>
    <cellStyle name="Input 2 3 5 3 7" xfId="4495"/>
    <cellStyle name="Input 2 3 5 4" xfId="4496"/>
    <cellStyle name="Input 2 3 5 4 2" xfId="4497"/>
    <cellStyle name="Input 2 3 5 4 3" xfId="4498"/>
    <cellStyle name="Input 2 3 5 4 4" xfId="4499"/>
    <cellStyle name="Input 2 3 5 4 5" xfId="4500"/>
    <cellStyle name="Input 2 3 5 4 6" xfId="4501"/>
    <cellStyle name="Input 2 3 5 4 7" xfId="4502"/>
    <cellStyle name="Input 2 3 5 5" xfId="4503"/>
    <cellStyle name="Input 2 3 5 5 2" xfId="4504"/>
    <cellStyle name="Input 2 3 5 5 3" xfId="4505"/>
    <cellStyle name="Input 2 3 5 5 4" xfId="4506"/>
    <cellStyle name="Input 2 3 5 5 5" xfId="4507"/>
    <cellStyle name="Input 2 3 5 5 6" xfId="4508"/>
    <cellStyle name="Input 2 3 5 5 7" xfId="4509"/>
    <cellStyle name="Input 2 3 5 6" xfId="4510"/>
    <cellStyle name="Input 2 3 5 6 2" xfId="4511"/>
    <cellStyle name="Input 2 3 5 6 3" xfId="4512"/>
    <cellStyle name="Input 2 3 5 6 4" xfId="4513"/>
    <cellStyle name="Input 2 3 5 6 5" xfId="4514"/>
    <cellStyle name="Input 2 3 5 6 6" xfId="4515"/>
    <cellStyle name="Input 2 3 5 6 7" xfId="4516"/>
    <cellStyle name="Input 2 3 5 7" xfId="4517"/>
    <cellStyle name="Input 2 3 5 7 2" xfId="4518"/>
    <cellStyle name="Input 2 3 5 7 3" xfId="4519"/>
    <cellStyle name="Input 2 3 5 7 4" xfId="4520"/>
    <cellStyle name="Input 2 3 5 7 5" xfId="4521"/>
    <cellStyle name="Input 2 3 5 7 6" xfId="4522"/>
    <cellStyle name="Input 2 3 5 7 7" xfId="4523"/>
    <cellStyle name="Input 2 3 5 8" xfId="4524"/>
    <cellStyle name="Input 2 3 5 8 2" xfId="4525"/>
    <cellStyle name="Input 2 3 5 8 3" xfId="4526"/>
    <cellStyle name="Input 2 3 5 8 4" xfId="4527"/>
    <cellStyle name="Input 2 3 5 8 5" xfId="4528"/>
    <cellStyle name="Input 2 3 5 8 6" xfId="4529"/>
    <cellStyle name="Input 2 3 5 8 7" xfId="4530"/>
    <cellStyle name="Input 2 3 5 9" xfId="4531"/>
    <cellStyle name="Input 2 3 5 9 2" xfId="4532"/>
    <cellStyle name="Input 2 3 5 9 3" xfId="4533"/>
    <cellStyle name="Input 2 3 5 9 4" xfId="4534"/>
    <cellStyle name="Input 2 3 5 9 5" xfId="4535"/>
    <cellStyle name="Input 2 3 5 9 6" xfId="4536"/>
    <cellStyle name="Input 2 3 5 9 7" xfId="4537"/>
    <cellStyle name="Input 2 3 6" xfId="4538"/>
    <cellStyle name="Input 2 3 6 2" xfId="4539"/>
    <cellStyle name="Input 2 3 6 3" xfId="4540"/>
    <cellStyle name="Input 2 3 6 4" xfId="4541"/>
    <cellStyle name="Input 2 3 6 5" xfId="4542"/>
    <cellStyle name="Input 2 3 6 6" xfId="4543"/>
    <cellStyle name="Input 2 3 6 7" xfId="4544"/>
    <cellStyle name="Input 2 3 7" xfId="4545"/>
    <cellStyle name="Input 2 3 7 2" xfId="4546"/>
    <cellStyle name="Input 2 3 7 3" xfId="4547"/>
    <cellStyle name="Input 2 3 7 4" xfId="4548"/>
    <cellStyle name="Input 2 3 7 5" xfId="4549"/>
    <cellStyle name="Input 2 3 7 6" xfId="4550"/>
    <cellStyle name="Input 2 3 7 7" xfId="4551"/>
    <cellStyle name="Input 2 3 8" xfId="4552"/>
    <cellStyle name="Input 2 3 8 2" xfId="4553"/>
    <cellStyle name="Input 2 3 8 3" xfId="4554"/>
    <cellStyle name="Input 2 3 8 4" xfId="4555"/>
    <cellStyle name="Input 2 3 8 5" xfId="4556"/>
    <cellStyle name="Input 2 3 8 6" xfId="4557"/>
    <cellStyle name="Input 2 3 8 7" xfId="4558"/>
    <cellStyle name="Input 2 3 9" xfId="4559"/>
    <cellStyle name="Input 2 3 9 2" xfId="4560"/>
    <cellStyle name="Input 2 3 9 3" xfId="4561"/>
    <cellStyle name="Input 2 3 9 4" xfId="4562"/>
    <cellStyle name="Input 2 3 9 5" xfId="4563"/>
    <cellStyle name="Input 2 3 9 6" xfId="4564"/>
    <cellStyle name="Input 2 3 9 7" xfId="4565"/>
    <cellStyle name="Input 2 4" xfId="4566"/>
    <cellStyle name="Input 2 4 10" xfId="4567"/>
    <cellStyle name="Input 2 4 10 2" xfId="4568"/>
    <cellStyle name="Input 2 4 10 3" xfId="4569"/>
    <cellStyle name="Input 2 4 10 4" xfId="4570"/>
    <cellStyle name="Input 2 4 10 5" xfId="4571"/>
    <cellStyle name="Input 2 4 10 6" xfId="4572"/>
    <cellStyle name="Input 2 4 10 7" xfId="4573"/>
    <cellStyle name="Input 2 4 11" xfId="4574"/>
    <cellStyle name="Input 2 4 12" xfId="4575"/>
    <cellStyle name="Input 2 4 13" xfId="4576"/>
    <cellStyle name="Input 2 4 14" xfId="4577"/>
    <cellStyle name="Input 2 4 2" xfId="4578"/>
    <cellStyle name="Input 2 4 2 2" xfId="4579"/>
    <cellStyle name="Input 2 4 2 3" xfId="4580"/>
    <cellStyle name="Input 2 4 2 4" xfId="4581"/>
    <cellStyle name="Input 2 4 2 5" xfId="4582"/>
    <cellStyle name="Input 2 4 2 6" xfId="4583"/>
    <cellStyle name="Input 2 4 2 7" xfId="4584"/>
    <cellStyle name="Input 2 4 3" xfId="4585"/>
    <cellStyle name="Input 2 4 3 2" xfId="4586"/>
    <cellStyle name="Input 2 4 3 3" xfId="4587"/>
    <cellStyle name="Input 2 4 3 4" xfId="4588"/>
    <cellStyle name="Input 2 4 3 5" xfId="4589"/>
    <cellStyle name="Input 2 4 3 6" xfId="4590"/>
    <cellStyle name="Input 2 4 3 7" xfId="4591"/>
    <cellStyle name="Input 2 4 4" xfId="4592"/>
    <cellStyle name="Input 2 4 4 2" xfId="4593"/>
    <cellStyle name="Input 2 4 4 3" xfId="4594"/>
    <cellStyle name="Input 2 4 4 4" xfId="4595"/>
    <cellStyle name="Input 2 4 4 5" xfId="4596"/>
    <cellStyle name="Input 2 4 4 6" xfId="4597"/>
    <cellStyle name="Input 2 4 4 7" xfId="4598"/>
    <cellStyle name="Input 2 4 5" xfId="4599"/>
    <cellStyle name="Input 2 4 5 2" xfId="4600"/>
    <cellStyle name="Input 2 4 5 3" xfId="4601"/>
    <cellStyle name="Input 2 4 5 4" xfId="4602"/>
    <cellStyle name="Input 2 4 5 5" xfId="4603"/>
    <cellStyle name="Input 2 4 5 6" xfId="4604"/>
    <cellStyle name="Input 2 4 5 7" xfId="4605"/>
    <cellStyle name="Input 2 4 6" xfId="4606"/>
    <cellStyle name="Input 2 4 6 2" xfId="4607"/>
    <cellStyle name="Input 2 4 6 3" xfId="4608"/>
    <cellStyle name="Input 2 4 6 4" xfId="4609"/>
    <cellStyle name="Input 2 4 6 5" xfId="4610"/>
    <cellStyle name="Input 2 4 6 6" xfId="4611"/>
    <cellStyle name="Input 2 4 6 7" xfId="4612"/>
    <cellStyle name="Input 2 4 7" xfId="4613"/>
    <cellStyle name="Input 2 4 7 2" xfId="4614"/>
    <cellStyle name="Input 2 4 7 3" xfId="4615"/>
    <cellStyle name="Input 2 4 7 4" xfId="4616"/>
    <cellStyle name="Input 2 4 7 5" xfId="4617"/>
    <cellStyle name="Input 2 4 7 6" xfId="4618"/>
    <cellStyle name="Input 2 4 7 7" xfId="4619"/>
    <cellStyle name="Input 2 4 8" xfId="4620"/>
    <cellStyle name="Input 2 4 8 2" xfId="4621"/>
    <cellStyle name="Input 2 4 8 3" xfId="4622"/>
    <cellStyle name="Input 2 4 8 4" xfId="4623"/>
    <cellStyle name="Input 2 4 8 5" xfId="4624"/>
    <cellStyle name="Input 2 4 8 6" xfId="4625"/>
    <cellStyle name="Input 2 4 8 7" xfId="4626"/>
    <cellStyle name="Input 2 4 9" xfId="4627"/>
    <cellStyle name="Input 2 4 9 2" xfId="4628"/>
    <cellStyle name="Input 2 4 9 3" xfId="4629"/>
    <cellStyle name="Input 2 4 9 4" xfId="4630"/>
    <cellStyle name="Input 2 4 9 5" xfId="4631"/>
    <cellStyle name="Input 2 4 9 6" xfId="4632"/>
    <cellStyle name="Input 2 4 9 7" xfId="4633"/>
    <cellStyle name="Input 2 5" xfId="4634"/>
    <cellStyle name="Input 2 5 10" xfId="4635"/>
    <cellStyle name="Input 2 5 10 2" xfId="4636"/>
    <cellStyle name="Input 2 5 10 3" xfId="4637"/>
    <cellStyle name="Input 2 5 10 4" xfId="4638"/>
    <cellStyle name="Input 2 5 10 5" xfId="4639"/>
    <cellStyle name="Input 2 5 10 6" xfId="4640"/>
    <cellStyle name="Input 2 5 10 7" xfId="4641"/>
    <cellStyle name="Input 2 5 11" xfId="4642"/>
    <cellStyle name="Input 2 5 12" xfId="4643"/>
    <cellStyle name="Input 2 5 13" xfId="4644"/>
    <cellStyle name="Input 2 5 14" xfId="4645"/>
    <cellStyle name="Input 2 5 2" xfId="4646"/>
    <cellStyle name="Input 2 5 2 2" xfId="4647"/>
    <cellStyle name="Input 2 5 2 3" xfId="4648"/>
    <cellStyle name="Input 2 5 2 4" xfId="4649"/>
    <cellStyle name="Input 2 5 2 5" xfId="4650"/>
    <cellStyle name="Input 2 5 2 6" xfId="4651"/>
    <cellStyle name="Input 2 5 2 7" xfId="4652"/>
    <cellStyle name="Input 2 5 3" xfId="4653"/>
    <cellStyle name="Input 2 5 3 2" xfId="4654"/>
    <cellStyle name="Input 2 5 3 3" xfId="4655"/>
    <cellStyle name="Input 2 5 3 4" xfId="4656"/>
    <cellStyle name="Input 2 5 3 5" xfId="4657"/>
    <cellStyle name="Input 2 5 3 6" xfId="4658"/>
    <cellStyle name="Input 2 5 3 7" xfId="4659"/>
    <cellStyle name="Input 2 5 4" xfId="4660"/>
    <cellStyle name="Input 2 5 4 2" xfId="4661"/>
    <cellStyle name="Input 2 5 4 3" xfId="4662"/>
    <cellStyle name="Input 2 5 4 4" xfId="4663"/>
    <cellStyle name="Input 2 5 4 5" xfId="4664"/>
    <cellStyle name="Input 2 5 4 6" xfId="4665"/>
    <cellStyle name="Input 2 5 4 7" xfId="4666"/>
    <cellStyle name="Input 2 5 5" xfId="4667"/>
    <cellStyle name="Input 2 5 5 2" xfId="4668"/>
    <cellStyle name="Input 2 5 5 3" xfId="4669"/>
    <cellStyle name="Input 2 5 5 4" xfId="4670"/>
    <cellStyle name="Input 2 5 5 5" xfId="4671"/>
    <cellStyle name="Input 2 5 5 6" xfId="4672"/>
    <cellStyle name="Input 2 5 5 7" xfId="4673"/>
    <cellStyle name="Input 2 5 6" xfId="4674"/>
    <cellStyle name="Input 2 5 6 2" xfId="4675"/>
    <cellStyle name="Input 2 5 6 3" xfId="4676"/>
    <cellStyle name="Input 2 5 6 4" xfId="4677"/>
    <cellStyle name="Input 2 5 6 5" xfId="4678"/>
    <cellStyle name="Input 2 5 6 6" xfId="4679"/>
    <cellStyle name="Input 2 5 6 7" xfId="4680"/>
    <cellStyle name="Input 2 5 7" xfId="4681"/>
    <cellStyle name="Input 2 5 7 2" xfId="4682"/>
    <cellStyle name="Input 2 5 7 3" xfId="4683"/>
    <cellStyle name="Input 2 5 7 4" xfId="4684"/>
    <cellStyle name="Input 2 5 7 5" xfId="4685"/>
    <cellStyle name="Input 2 5 7 6" xfId="4686"/>
    <cellStyle name="Input 2 5 7 7" xfId="4687"/>
    <cellStyle name="Input 2 5 8" xfId="4688"/>
    <cellStyle name="Input 2 5 8 2" xfId="4689"/>
    <cellStyle name="Input 2 5 8 3" xfId="4690"/>
    <cellStyle name="Input 2 5 8 4" xfId="4691"/>
    <cellStyle name="Input 2 5 8 5" xfId="4692"/>
    <cellStyle name="Input 2 5 8 6" xfId="4693"/>
    <cellStyle name="Input 2 5 8 7" xfId="4694"/>
    <cellStyle name="Input 2 5 9" xfId="4695"/>
    <cellStyle name="Input 2 5 9 2" xfId="4696"/>
    <cellStyle name="Input 2 5 9 3" xfId="4697"/>
    <cellStyle name="Input 2 5 9 4" xfId="4698"/>
    <cellStyle name="Input 2 5 9 5" xfId="4699"/>
    <cellStyle name="Input 2 5 9 6" xfId="4700"/>
    <cellStyle name="Input 2 5 9 7" xfId="4701"/>
    <cellStyle name="Input 2 6" xfId="4702"/>
    <cellStyle name="Input 2 6 10" xfId="4703"/>
    <cellStyle name="Input 2 6 10 2" xfId="4704"/>
    <cellStyle name="Input 2 6 10 3" xfId="4705"/>
    <cellStyle name="Input 2 6 10 4" xfId="4706"/>
    <cellStyle name="Input 2 6 10 5" xfId="4707"/>
    <cellStyle name="Input 2 6 10 6" xfId="4708"/>
    <cellStyle name="Input 2 6 10 7" xfId="4709"/>
    <cellStyle name="Input 2 6 11" xfId="4710"/>
    <cellStyle name="Input 2 6 12" xfId="4711"/>
    <cellStyle name="Input 2 6 13" xfId="4712"/>
    <cellStyle name="Input 2 6 14" xfId="4713"/>
    <cellStyle name="Input 2 6 2" xfId="4714"/>
    <cellStyle name="Input 2 6 2 2" xfId="4715"/>
    <cellStyle name="Input 2 6 2 3" xfId="4716"/>
    <cellStyle name="Input 2 6 2 4" xfId="4717"/>
    <cellStyle name="Input 2 6 2 5" xfId="4718"/>
    <cellStyle name="Input 2 6 2 6" xfId="4719"/>
    <cellStyle name="Input 2 6 2 7" xfId="4720"/>
    <cellStyle name="Input 2 6 3" xfId="4721"/>
    <cellStyle name="Input 2 6 3 2" xfId="4722"/>
    <cellStyle name="Input 2 6 3 3" xfId="4723"/>
    <cellStyle name="Input 2 6 3 4" xfId="4724"/>
    <cellStyle name="Input 2 6 3 5" xfId="4725"/>
    <cellStyle name="Input 2 6 3 6" xfId="4726"/>
    <cellStyle name="Input 2 6 3 7" xfId="4727"/>
    <cellStyle name="Input 2 6 4" xfId="4728"/>
    <cellStyle name="Input 2 6 4 2" xfId="4729"/>
    <cellStyle name="Input 2 6 4 3" xfId="4730"/>
    <cellStyle name="Input 2 6 4 4" xfId="4731"/>
    <cellStyle name="Input 2 6 4 5" xfId="4732"/>
    <cellStyle name="Input 2 6 4 6" xfId="4733"/>
    <cellStyle name="Input 2 6 4 7" xfId="4734"/>
    <cellStyle name="Input 2 6 5" xfId="4735"/>
    <cellStyle name="Input 2 6 5 2" xfId="4736"/>
    <cellStyle name="Input 2 6 5 3" xfId="4737"/>
    <cellStyle name="Input 2 6 5 4" xfId="4738"/>
    <cellStyle name="Input 2 6 5 5" xfId="4739"/>
    <cellStyle name="Input 2 6 5 6" xfId="4740"/>
    <cellStyle name="Input 2 6 5 7" xfId="4741"/>
    <cellStyle name="Input 2 6 6" xfId="4742"/>
    <cellStyle name="Input 2 6 6 2" xfId="4743"/>
    <cellStyle name="Input 2 6 6 3" xfId="4744"/>
    <cellStyle name="Input 2 6 6 4" xfId="4745"/>
    <cellStyle name="Input 2 6 6 5" xfId="4746"/>
    <cellStyle name="Input 2 6 6 6" xfId="4747"/>
    <cellStyle name="Input 2 6 6 7" xfId="4748"/>
    <cellStyle name="Input 2 6 7" xfId="4749"/>
    <cellStyle name="Input 2 6 7 2" xfId="4750"/>
    <cellStyle name="Input 2 6 7 3" xfId="4751"/>
    <cellStyle name="Input 2 6 7 4" xfId="4752"/>
    <cellStyle name="Input 2 6 7 5" xfId="4753"/>
    <cellStyle name="Input 2 6 7 6" xfId="4754"/>
    <cellStyle name="Input 2 6 7 7" xfId="4755"/>
    <cellStyle name="Input 2 6 8" xfId="4756"/>
    <cellStyle name="Input 2 6 8 2" xfId="4757"/>
    <cellStyle name="Input 2 6 8 3" xfId="4758"/>
    <cellStyle name="Input 2 6 8 4" xfId="4759"/>
    <cellStyle name="Input 2 6 8 5" xfId="4760"/>
    <cellStyle name="Input 2 6 8 6" xfId="4761"/>
    <cellStyle name="Input 2 6 8 7" xfId="4762"/>
    <cellStyle name="Input 2 6 9" xfId="4763"/>
    <cellStyle name="Input 2 6 9 2" xfId="4764"/>
    <cellStyle name="Input 2 6 9 3" xfId="4765"/>
    <cellStyle name="Input 2 6 9 4" xfId="4766"/>
    <cellStyle name="Input 2 6 9 5" xfId="4767"/>
    <cellStyle name="Input 2 6 9 6" xfId="4768"/>
    <cellStyle name="Input 2 6 9 7" xfId="4769"/>
    <cellStyle name="Input 2 7" xfId="4770"/>
    <cellStyle name="Input 2 7 10" xfId="4771"/>
    <cellStyle name="Input 2 7 10 2" xfId="4772"/>
    <cellStyle name="Input 2 7 10 3" xfId="4773"/>
    <cellStyle name="Input 2 7 10 4" xfId="4774"/>
    <cellStyle name="Input 2 7 10 5" xfId="4775"/>
    <cellStyle name="Input 2 7 10 6" xfId="4776"/>
    <cellStyle name="Input 2 7 10 7" xfId="4777"/>
    <cellStyle name="Input 2 7 11" xfId="4778"/>
    <cellStyle name="Input 2 7 12" xfId="4779"/>
    <cellStyle name="Input 2 7 13" xfId="4780"/>
    <cellStyle name="Input 2 7 14" xfId="4781"/>
    <cellStyle name="Input 2 7 2" xfId="4782"/>
    <cellStyle name="Input 2 7 2 2" xfId="4783"/>
    <cellStyle name="Input 2 7 2 3" xfId="4784"/>
    <cellStyle name="Input 2 7 2 4" xfId="4785"/>
    <cellStyle name="Input 2 7 2 5" xfId="4786"/>
    <cellStyle name="Input 2 7 2 6" xfId="4787"/>
    <cellStyle name="Input 2 7 2 7" xfId="4788"/>
    <cellStyle name="Input 2 7 3" xfId="4789"/>
    <cellStyle name="Input 2 7 3 2" xfId="4790"/>
    <cellStyle name="Input 2 7 3 3" xfId="4791"/>
    <cellStyle name="Input 2 7 3 4" xfId="4792"/>
    <cellStyle name="Input 2 7 3 5" xfId="4793"/>
    <cellStyle name="Input 2 7 3 6" xfId="4794"/>
    <cellStyle name="Input 2 7 3 7" xfId="4795"/>
    <cellStyle name="Input 2 7 4" xfId="4796"/>
    <cellStyle name="Input 2 7 4 2" xfId="4797"/>
    <cellStyle name="Input 2 7 4 3" xfId="4798"/>
    <cellStyle name="Input 2 7 4 4" xfId="4799"/>
    <cellStyle name="Input 2 7 4 5" xfId="4800"/>
    <cellStyle name="Input 2 7 4 6" xfId="4801"/>
    <cellStyle name="Input 2 7 4 7" xfId="4802"/>
    <cellStyle name="Input 2 7 5" xfId="4803"/>
    <cellStyle name="Input 2 7 5 2" xfId="4804"/>
    <cellStyle name="Input 2 7 5 3" xfId="4805"/>
    <cellStyle name="Input 2 7 5 4" xfId="4806"/>
    <cellStyle name="Input 2 7 5 5" xfId="4807"/>
    <cellStyle name="Input 2 7 5 6" xfId="4808"/>
    <cellStyle name="Input 2 7 5 7" xfId="4809"/>
    <cellStyle name="Input 2 7 6" xfId="4810"/>
    <cellStyle name="Input 2 7 6 2" xfId="4811"/>
    <cellStyle name="Input 2 7 6 3" xfId="4812"/>
    <cellStyle name="Input 2 7 6 4" xfId="4813"/>
    <cellStyle name="Input 2 7 6 5" xfId="4814"/>
    <cellStyle name="Input 2 7 6 6" xfId="4815"/>
    <cellStyle name="Input 2 7 6 7" xfId="4816"/>
    <cellStyle name="Input 2 7 7" xfId="4817"/>
    <cellStyle name="Input 2 7 7 2" xfId="4818"/>
    <cellStyle name="Input 2 7 7 3" xfId="4819"/>
    <cellStyle name="Input 2 7 7 4" xfId="4820"/>
    <cellStyle name="Input 2 7 7 5" xfId="4821"/>
    <cellStyle name="Input 2 7 7 6" xfId="4822"/>
    <cellStyle name="Input 2 7 7 7" xfId="4823"/>
    <cellStyle name="Input 2 7 8" xfId="4824"/>
    <cellStyle name="Input 2 7 8 2" xfId="4825"/>
    <cellStyle name="Input 2 7 8 3" xfId="4826"/>
    <cellStyle name="Input 2 7 8 4" xfId="4827"/>
    <cellStyle name="Input 2 7 8 5" xfId="4828"/>
    <cellStyle name="Input 2 7 8 6" xfId="4829"/>
    <cellStyle name="Input 2 7 8 7" xfId="4830"/>
    <cellStyle name="Input 2 7 9" xfId="4831"/>
    <cellStyle name="Input 2 7 9 2" xfId="4832"/>
    <cellStyle name="Input 2 7 9 3" xfId="4833"/>
    <cellStyle name="Input 2 7 9 4" xfId="4834"/>
    <cellStyle name="Input 2 7 9 5" xfId="4835"/>
    <cellStyle name="Input 2 7 9 6" xfId="4836"/>
    <cellStyle name="Input 2 7 9 7" xfId="4837"/>
    <cellStyle name="Input 2 8" xfId="4838"/>
    <cellStyle name="Input 2 8 2" xfId="4839"/>
    <cellStyle name="Input 2 8 3" xfId="4840"/>
    <cellStyle name="Input 2 8 4" xfId="4841"/>
    <cellStyle name="Input 2 8 5" xfId="4842"/>
    <cellStyle name="Input 2 8 6" xfId="4843"/>
    <cellStyle name="Input 2 8 7" xfId="4844"/>
    <cellStyle name="Input 2 9" xfId="4845"/>
    <cellStyle name="Input 2 9 2" xfId="4846"/>
    <cellStyle name="Input 2 9 3" xfId="4847"/>
    <cellStyle name="Input 2 9 4" xfId="4848"/>
    <cellStyle name="Input 2 9 5" xfId="4849"/>
    <cellStyle name="Input 2 9 6" xfId="4850"/>
    <cellStyle name="Input 2 9 7" xfId="4851"/>
    <cellStyle name="Input 3" xfId="4852"/>
    <cellStyle name="Input 3 10" xfId="4853"/>
    <cellStyle name="Input 3 10 2" xfId="4854"/>
    <cellStyle name="Input 3 10 3" xfId="4855"/>
    <cellStyle name="Input 3 10 4" xfId="4856"/>
    <cellStyle name="Input 3 10 5" xfId="4857"/>
    <cellStyle name="Input 3 10 6" xfId="4858"/>
    <cellStyle name="Input 3 10 7" xfId="4859"/>
    <cellStyle name="Input 3 11" xfId="4860"/>
    <cellStyle name="Input 3 11 2" xfId="4861"/>
    <cellStyle name="Input 3 11 3" xfId="4862"/>
    <cellStyle name="Input 3 11 4" xfId="4863"/>
    <cellStyle name="Input 3 11 5" xfId="4864"/>
    <cellStyle name="Input 3 11 6" xfId="4865"/>
    <cellStyle name="Input 3 11 7" xfId="4866"/>
    <cellStyle name="Input 3 12" xfId="4867"/>
    <cellStyle name="Input 3 12 2" xfId="4868"/>
    <cellStyle name="Input 3 12 3" xfId="4869"/>
    <cellStyle name="Input 3 12 4" xfId="4870"/>
    <cellStyle name="Input 3 12 5" xfId="4871"/>
    <cellStyle name="Input 3 12 6" xfId="4872"/>
    <cellStyle name="Input 3 12 7" xfId="4873"/>
    <cellStyle name="Input 3 13" xfId="4874"/>
    <cellStyle name="Input 3 13 2" xfId="4875"/>
    <cellStyle name="Input 3 13 3" xfId="4876"/>
    <cellStyle name="Input 3 13 4" xfId="4877"/>
    <cellStyle name="Input 3 13 5" xfId="4878"/>
    <cellStyle name="Input 3 13 6" xfId="4879"/>
    <cellStyle name="Input 3 13 7" xfId="4880"/>
    <cellStyle name="Input 3 14" xfId="4881"/>
    <cellStyle name="Input 3 15" xfId="4882"/>
    <cellStyle name="Input 3 16" xfId="4883"/>
    <cellStyle name="Input 3 2" xfId="4884"/>
    <cellStyle name="Input 3 2 10" xfId="4885"/>
    <cellStyle name="Input 3 2 10 2" xfId="4886"/>
    <cellStyle name="Input 3 2 10 3" xfId="4887"/>
    <cellStyle name="Input 3 2 10 4" xfId="4888"/>
    <cellStyle name="Input 3 2 10 5" xfId="4889"/>
    <cellStyle name="Input 3 2 10 6" xfId="4890"/>
    <cellStyle name="Input 3 2 10 7" xfId="4891"/>
    <cellStyle name="Input 3 2 11" xfId="4892"/>
    <cellStyle name="Input 3 2 11 2" xfId="4893"/>
    <cellStyle name="Input 3 2 11 3" xfId="4894"/>
    <cellStyle name="Input 3 2 11 4" xfId="4895"/>
    <cellStyle name="Input 3 2 11 5" xfId="4896"/>
    <cellStyle name="Input 3 2 11 6" xfId="4897"/>
    <cellStyle name="Input 3 2 11 7" xfId="4898"/>
    <cellStyle name="Input 3 2 12" xfId="4899"/>
    <cellStyle name="Input 3 2 12 2" xfId="4900"/>
    <cellStyle name="Input 3 2 12 3" xfId="4901"/>
    <cellStyle name="Input 3 2 12 4" xfId="4902"/>
    <cellStyle name="Input 3 2 12 5" xfId="4903"/>
    <cellStyle name="Input 3 2 12 6" xfId="4904"/>
    <cellStyle name="Input 3 2 12 7" xfId="4905"/>
    <cellStyle name="Input 3 2 13" xfId="4906"/>
    <cellStyle name="Input 3 2 13 2" xfId="4907"/>
    <cellStyle name="Input 3 2 13 3" xfId="4908"/>
    <cellStyle name="Input 3 2 13 4" xfId="4909"/>
    <cellStyle name="Input 3 2 13 5" xfId="4910"/>
    <cellStyle name="Input 3 2 13 6" xfId="4911"/>
    <cellStyle name="Input 3 2 13 7" xfId="4912"/>
    <cellStyle name="Input 3 2 14" xfId="4913"/>
    <cellStyle name="Input 3 2 15" xfId="4914"/>
    <cellStyle name="Input 3 2 16" xfId="4915"/>
    <cellStyle name="Input 3 2 17" xfId="4916"/>
    <cellStyle name="Input 3 2 2" xfId="4917"/>
    <cellStyle name="Input 3 2 2 10" xfId="4918"/>
    <cellStyle name="Input 3 2 2 10 2" xfId="4919"/>
    <cellStyle name="Input 3 2 2 10 3" xfId="4920"/>
    <cellStyle name="Input 3 2 2 10 4" xfId="4921"/>
    <cellStyle name="Input 3 2 2 10 5" xfId="4922"/>
    <cellStyle name="Input 3 2 2 10 6" xfId="4923"/>
    <cellStyle name="Input 3 2 2 10 7" xfId="4924"/>
    <cellStyle name="Input 3 2 2 11" xfId="4925"/>
    <cellStyle name="Input 3 2 2 12" xfId="4926"/>
    <cellStyle name="Input 3 2 2 13" xfId="4927"/>
    <cellStyle name="Input 3 2 2 14" xfId="4928"/>
    <cellStyle name="Input 3 2 2 2" xfId="4929"/>
    <cellStyle name="Input 3 2 2 2 2" xfId="4930"/>
    <cellStyle name="Input 3 2 2 2 3" xfId="4931"/>
    <cellStyle name="Input 3 2 2 2 4" xfId="4932"/>
    <cellStyle name="Input 3 2 2 2 5" xfId="4933"/>
    <cellStyle name="Input 3 2 2 2 6" xfId="4934"/>
    <cellStyle name="Input 3 2 2 2 7" xfId="4935"/>
    <cellStyle name="Input 3 2 2 3" xfId="4936"/>
    <cellStyle name="Input 3 2 2 3 2" xfId="4937"/>
    <cellStyle name="Input 3 2 2 3 3" xfId="4938"/>
    <cellStyle name="Input 3 2 2 3 4" xfId="4939"/>
    <cellStyle name="Input 3 2 2 3 5" xfId="4940"/>
    <cellStyle name="Input 3 2 2 3 6" xfId="4941"/>
    <cellStyle name="Input 3 2 2 3 7" xfId="4942"/>
    <cellStyle name="Input 3 2 2 4" xfId="4943"/>
    <cellStyle name="Input 3 2 2 4 2" xfId="4944"/>
    <cellStyle name="Input 3 2 2 4 3" xfId="4945"/>
    <cellStyle name="Input 3 2 2 4 4" xfId="4946"/>
    <cellStyle name="Input 3 2 2 4 5" xfId="4947"/>
    <cellStyle name="Input 3 2 2 4 6" xfId="4948"/>
    <cellStyle name="Input 3 2 2 4 7" xfId="4949"/>
    <cellStyle name="Input 3 2 2 5" xfId="4950"/>
    <cellStyle name="Input 3 2 2 5 2" xfId="4951"/>
    <cellStyle name="Input 3 2 2 5 3" xfId="4952"/>
    <cellStyle name="Input 3 2 2 5 4" xfId="4953"/>
    <cellStyle name="Input 3 2 2 5 5" xfId="4954"/>
    <cellStyle name="Input 3 2 2 5 6" xfId="4955"/>
    <cellStyle name="Input 3 2 2 5 7" xfId="4956"/>
    <cellStyle name="Input 3 2 2 6" xfId="4957"/>
    <cellStyle name="Input 3 2 2 6 2" xfId="4958"/>
    <cellStyle name="Input 3 2 2 6 3" xfId="4959"/>
    <cellStyle name="Input 3 2 2 6 4" xfId="4960"/>
    <cellStyle name="Input 3 2 2 6 5" xfId="4961"/>
    <cellStyle name="Input 3 2 2 6 6" xfId="4962"/>
    <cellStyle name="Input 3 2 2 6 7" xfId="4963"/>
    <cellStyle name="Input 3 2 2 7" xfId="4964"/>
    <cellStyle name="Input 3 2 2 7 2" xfId="4965"/>
    <cellStyle name="Input 3 2 2 7 3" xfId="4966"/>
    <cellStyle name="Input 3 2 2 7 4" xfId="4967"/>
    <cellStyle name="Input 3 2 2 7 5" xfId="4968"/>
    <cellStyle name="Input 3 2 2 7 6" xfId="4969"/>
    <cellStyle name="Input 3 2 2 7 7" xfId="4970"/>
    <cellStyle name="Input 3 2 2 8" xfId="4971"/>
    <cellStyle name="Input 3 2 2 8 2" xfId="4972"/>
    <cellStyle name="Input 3 2 2 8 3" xfId="4973"/>
    <cellStyle name="Input 3 2 2 8 4" xfId="4974"/>
    <cellStyle name="Input 3 2 2 8 5" xfId="4975"/>
    <cellStyle name="Input 3 2 2 8 6" xfId="4976"/>
    <cellStyle name="Input 3 2 2 8 7" xfId="4977"/>
    <cellStyle name="Input 3 2 2 9" xfId="4978"/>
    <cellStyle name="Input 3 2 2 9 2" xfId="4979"/>
    <cellStyle name="Input 3 2 2 9 3" xfId="4980"/>
    <cellStyle name="Input 3 2 2 9 4" xfId="4981"/>
    <cellStyle name="Input 3 2 2 9 5" xfId="4982"/>
    <cellStyle name="Input 3 2 2 9 6" xfId="4983"/>
    <cellStyle name="Input 3 2 2 9 7" xfId="4984"/>
    <cellStyle name="Input 3 2 3" xfId="4985"/>
    <cellStyle name="Input 3 2 3 10" xfId="4986"/>
    <cellStyle name="Input 3 2 3 10 2" xfId="4987"/>
    <cellStyle name="Input 3 2 3 10 3" xfId="4988"/>
    <cellStyle name="Input 3 2 3 10 4" xfId="4989"/>
    <cellStyle name="Input 3 2 3 10 5" xfId="4990"/>
    <cellStyle name="Input 3 2 3 10 6" xfId="4991"/>
    <cellStyle name="Input 3 2 3 10 7" xfId="4992"/>
    <cellStyle name="Input 3 2 3 11" xfId="4993"/>
    <cellStyle name="Input 3 2 3 12" xfId="4994"/>
    <cellStyle name="Input 3 2 3 13" xfId="4995"/>
    <cellStyle name="Input 3 2 3 14" xfId="4996"/>
    <cellStyle name="Input 3 2 3 2" xfId="4997"/>
    <cellStyle name="Input 3 2 3 2 2" xfId="4998"/>
    <cellStyle name="Input 3 2 3 2 3" xfId="4999"/>
    <cellStyle name="Input 3 2 3 2 4" xfId="5000"/>
    <cellStyle name="Input 3 2 3 2 5" xfId="5001"/>
    <cellStyle name="Input 3 2 3 2 6" xfId="5002"/>
    <cellStyle name="Input 3 2 3 2 7" xfId="5003"/>
    <cellStyle name="Input 3 2 3 3" xfId="5004"/>
    <cellStyle name="Input 3 2 3 3 2" xfId="5005"/>
    <cellStyle name="Input 3 2 3 3 3" xfId="5006"/>
    <cellStyle name="Input 3 2 3 3 4" xfId="5007"/>
    <cellStyle name="Input 3 2 3 3 5" xfId="5008"/>
    <cellStyle name="Input 3 2 3 3 6" xfId="5009"/>
    <cellStyle name="Input 3 2 3 3 7" xfId="5010"/>
    <cellStyle name="Input 3 2 3 4" xfId="5011"/>
    <cellStyle name="Input 3 2 3 4 2" xfId="5012"/>
    <cellStyle name="Input 3 2 3 4 3" xfId="5013"/>
    <cellStyle name="Input 3 2 3 4 4" xfId="5014"/>
    <cellStyle name="Input 3 2 3 4 5" xfId="5015"/>
    <cellStyle name="Input 3 2 3 4 6" xfId="5016"/>
    <cellStyle name="Input 3 2 3 4 7" xfId="5017"/>
    <cellStyle name="Input 3 2 3 5" xfId="5018"/>
    <cellStyle name="Input 3 2 3 5 2" xfId="5019"/>
    <cellStyle name="Input 3 2 3 5 3" xfId="5020"/>
    <cellStyle name="Input 3 2 3 5 4" xfId="5021"/>
    <cellStyle name="Input 3 2 3 5 5" xfId="5022"/>
    <cellStyle name="Input 3 2 3 5 6" xfId="5023"/>
    <cellStyle name="Input 3 2 3 5 7" xfId="5024"/>
    <cellStyle name="Input 3 2 3 6" xfId="5025"/>
    <cellStyle name="Input 3 2 3 6 2" xfId="5026"/>
    <cellStyle name="Input 3 2 3 6 3" xfId="5027"/>
    <cellStyle name="Input 3 2 3 6 4" xfId="5028"/>
    <cellStyle name="Input 3 2 3 6 5" xfId="5029"/>
    <cellStyle name="Input 3 2 3 6 6" xfId="5030"/>
    <cellStyle name="Input 3 2 3 6 7" xfId="5031"/>
    <cellStyle name="Input 3 2 3 7" xfId="5032"/>
    <cellStyle name="Input 3 2 3 7 2" xfId="5033"/>
    <cellStyle name="Input 3 2 3 7 3" xfId="5034"/>
    <cellStyle name="Input 3 2 3 7 4" xfId="5035"/>
    <cellStyle name="Input 3 2 3 7 5" xfId="5036"/>
    <cellStyle name="Input 3 2 3 7 6" xfId="5037"/>
    <cellStyle name="Input 3 2 3 7 7" xfId="5038"/>
    <cellStyle name="Input 3 2 3 8" xfId="5039"/>
    <cellStyle name="Input 3 2 3 8 2" xfId="5040"/>
    <cellStyle name="Input 3 2 3 8 3" xfId="5041"/>
    <cellStyle name="Input 3 2 3 8 4" xfId="5042"/>
    <cellStyle name="Input 3 2 3 8 5" xfId="5043"/>
    <cellStyle name="Input 3 2 3 8 6" xfId="5044"/>
    <cellStyle name="Input 3 2 3 8 7" xfId="5045"/>
    <cellStyle name="Input 3 2 3 9" xfId="5046"/>
    <cellStyle name="Input 3 2 3 9 2" xfId="5047"/>
    <cellStyle name="Input 3 2 3 9 3" xfId="5048"/>
    <cellStyle name="Input 3 2 3 9 4" xfId="5049"/>
    <cellStyle name="Input 3 2 3 9 5" xfId="5050"/>
    <cellStyle name="Input 3 2 3 9 6" xfId="5051"/>
    <cellStyle name="Input 3 2 3 9 7" xfId="5052"/>
    <cellStyle name="Input 3 2 4" xfId="5053"/>
    <cellStyle name="Input 3 2 4 10" xfId="5054"/>
    <cellStyle name="Input 3 2 4 10 2" xfId="5055"/>
    <cellStyle name="Input 3 2 4 10 3" xfId="5056"/>
    <cellStyle name="Input 3 2 4 10 4" xfId="5057"/>
    <cellStyle name="Input 3 2 4 10 5" xfId="5058"/>
    <cellStyle name="Input 3 2 4 10 6" xfId="5059"/>
    <cellStyle name="Input 3 2 4 10 7" xfId="5060"/>
    <cellStyle name="Input 3 2 4 11" xfId="5061"/>
    <cellStyle name="Input 3 2 4 12" xfId="5062"/>
    <cellStyle name="Input 3 2 4 13" xfId="5063"/>
    <cellStyle name="Input 3 2 4 14" xfId="5064"/>
    <cellStyle name="Input 3 2 4 2" xfId="5065"/>
    <cellStyle name="Input 3 2 4 2 2" xfId="5066"/>
    <cellStyle name="Input 3 2 4 2 3" xfId="5067"/>
    <cellStyle name="Input 3 2 4 2 4" xfId="5068"/>
    <cellStyle name="Input 3 2 4 2 5" xfId="5069"/>
    <cellStyle name="Input 3 2 4 2 6" xfId="5070"/>
    <cellStyle name="Input 3 2 4 2 7" xfId="5071"/>
    <cellStyle name="Input 3 2 4 3" xfId="5072"/>
    <cellStyle name="Input 3 2 4 3 2" xfId="5073"/>
    <cellStyle name="Input 3 2 4 3 3" xfId="5074"/>
    <cellStyle name="Input 3 2 4 3 4" xfId="5075"/>
    <cellStyle name="Input 3 2 4 3 5" xfId="5076"/>
    <cellStyle name="Input 3 2 4 3 6" xfId="5077"/>
    <cellStyle name="Input 3 2 4 3 7" xfId="5078"/>
    <cellStyle name="Input 3 2 4 4" xfId="5079"/>
    <cellStyle name="Input 3 2 4 4 2" xfId="5080"/>
    <cellStyle name="Input 3 2 4 4 3" xfId="5081"/>
    <cellStyle name="Input 3 2 4 4 4" xfId="5082"/>
    <cellStyle name="Input 3 2 4 4 5" xfId="5083"/>
    <cellStyle name="Input 3 2 4 4 6" xfId="5084"/>
    <cellStyle name="Input 3 2 4 4 7" xfId="5085"/>
    <cellStyle name="Input 3 2 4 5" xfId="5086"/>
    <cellStyle name="Input 3 2 4 5 2" xfId="5087"/>
    <cellStyle name="Input 3 2 4 5 3" xfId="5088"/>
    <cellStyle name="Input 3 2 4 5 4" xfId="5089"/>
    <cellStyle name="Input 3 2 4 5 5" xfId="5090"/>
    <cellStyle name="Input 3 2 4 5 6" xfId="5091"/>
    <cellStyle name="Input 3 2 4 5 7" xfId="5092"/>
    <cellStyle name="Input 3 2 4 6" xfId="5093"/>
    <cellStyle name="Input 3 2 4 6 2" xfId="5094"/>
    <cellStyle name="Input 3 2 4 6 3" xfId="5095"/>
    <cellStyle name="Input 3 2 4 6 4" xfId="5096"/>
    <cellStyle name="Input 3 2 4 6 5" xfId="5097"/>
    <cellStyle name="Input 3 2 4 6 6" xfId="5098"/>
    <cellStyle name="Input 3 2 4 6 7" xfId="5099"/>
    <cellStyle name="Input 3 2 4 7" xfId="5100"/>
    <cellStyle name="Input 3 2 4 7 2" xfId="5101"/>
    <cellStyle name="Input 3 2 4 7 3" xfId="5102"/>
    <cellStyle name="Input 3 2 4 7 4" xfId="5103"/>
    <cellStyle name="Input 3 2 4 7 5" xfId="5104"/>
    <cellStyle name="Input 3 2 4 7 6" xfId="5105"/>
    <cellStyle name="Input 3 2 4 7 7" xfId="5106"/>
    <cellStyle name="Input 3 2 4 8" xfId="5107"/>
    <cellStyle name="Input 3 2 4 8 2" xfId="5108"/>
    <cellStyle name="Input 3 2 4 8 3" xfId="5109"/>
    <cellStyle name="Input 3 2 4 8 4" xfId="5110"/>
    <cellStyle name="Input 3 2 4 8 5" xfId="5111"/>
    <cellStyle name="Input 3 2 4 8 6" xfId="5112"/>
    <cellStyle name="Input 3 2 4 8 7" xfId="5113"/>
    <cellStyle name="Input 3 2 4 9" xfId="5114"/>
    <cellStyle name="Input 3 2 4 9 2" xfId="5115"/>
    <cellStyle name="Input 3 2 4 9 3" xfId="5116"/>
    <cellStyle name="Input 3 2 4 9 4" xfId="5117"/>
    <cellStyle name="Input 3 2 4 9 5" xfId="5118"/>
    <cellStyle name="Input 3 2 4 9 6" xfId="5119"/>
    <cellStyle name="Input 3 2 4 9 7" xfId="5120"/>
    <cellStyle name="Input 3 2 5" xfId="5121"/>
    <cellStyle name="Input 3 2 5 10" xfId="5122"/>
    <cellStyle name="Input 3 2 5 10 2" xfId="5123"/>
    <cellStyle name="Input 3 2 5 10 3" xfId="5124"/>
    <cellStyle name="Input 3 2 5 10 4" xfId="5125"/>
    <cellStyle name="Input 3 2 5 10 5" xfId="5126"/>
    <cellStyle name="Input 3 2 5 10 6" xfId="5127"/>
    <cellStyle name="Input 3 2 5 10 7" xfId="5128"/>
    <cellStyle name="Input 3 2 5 11" xfId="5129"/>
    <cellStyle name="Input 3 2 5 12" xfId="5130"/>
    <cellStyle name="Input 3 2 5 13" xfId="5131"/>
    <cellStyle name="Input 3 2 5 14" xfId="5132"/>
    <cellStyle name="Input 3 2 5 2" xfId="5133"/>
    <cellStyle name="Input 3 2 5 2 2" xfId="5134"/>
    <cellStyle name="Input 3 2 5 2 3" xfId="5135"/>
    <cellStyle name="Input 3 2 5 2 4" xfId="5136"/>
    <cellStyle name="Input 3 2 5 2 5" xfId="5137"/>
    <cellStyle name="Input 3 2 5 2 6" xfId="5138"/>
    <cellStyle name="Input 3 2 5 2 7" xfId="5139"/>
    <cellStyle name="Input 3 2 5 3" xfId="5140"/>
    <cellStyle name="Input 3 2 5 3 2" xfId="5141"/>
    <cellStyle name="Input 3 2 5 3 3" xfId="5142"/>
    <cellStyle name="Input 3 2 5 3 4" xfId="5143"/>
    <cellStyle name="Input 3 2 5 3 5" xfId="5144"/>
    <cellStyle name="Input 3 2 5 3 6" xfId="5145"/>
    <cellStyle name="Input 3 2 5 3 7" xfId="5146"/>
    <cellStyle name="Input 3 2 5 4" xfId="5147"/>
    <cellStyle name="Input 3 2 5 4 2" xfId="5148"/>
    <cellStyle name="Input 3 2 5 4 3" xfId="5149"/>
    <cellStyle name="Input 3 2 5 4 4" xfId="5150"/>
    <cellStyle name="Input 3 2 5 4 5" xfId="5151"/>
    <cellStyle name="Input 3 2 5 4 6" xfId="5152"/>
    <cellStyle name="Input 3 2 5 4 7" xfId="5153"/>
    <cellStyle name="Input 3 2 5 5" xfId="5154"/>
    <cellStyle name="Input 3 2 5 5 2" xfId="5155"/>
    <cellStyle name="Input 3 2 5 5 3" xfId="5156"/>
    <cellStyle name="Input 3 2 5 5 4" xfId="5157"/>
    <cellStyle name="Input 3 2 5 5 5" xfId="5158"/>
    <cellStyle name="Input 3 2 5 5 6" xfId="5159"/>
    <cellStyle name="Input 3 2 5 5 7" xfId="5160"/>
    <cellStyle name="Input 3 2 5 6" xfId="5161"/>
    <cellStyle name="Input 3 2 5 6 2" xfId="5162"/>
    <cellStyle name="Input 3 2 5 6 3" xfId="5163"/>
    <cellStyle name="Input 3 2 5 6 4" xfId="5164"/>
    <cellStyle name="Input 3 2 5 6 5" xfId="5165"/>
    <cellStyle name="Input 3 2 5 6 6" xfId="5166"/>
    <cellStyle name="Input 3 2 5 6 7" xfId="5167"/>
    <cellStyle name="Input 3 2 5 7" xfId="5168"/>
    <cellStyle name="Input 3 2 5 7 2" xfId="5169"/>
    <cellStyle name="Input 3 2 5 7 3" xfId="5170"/>
    <cellStyle name="Input 3 2 5 7 4" xfId="5171"/>
    <cellStyle name="Input 3 2 5 7 5" xfId="5172"/>
    <cellStyle name="Input 3 2 5 7 6" xfId="5173"/>
    <cellStyle name="Input 3 2 5 7 7" xfId="5174"/>
    <cellStyle name="Input 3 2 5 8" xfId="5175"/>
    <cellStyle name="Input 3 2 5 8 2" xfId="5176"/>
    <cellStyle name="Input 3 2 5 8 3" xfId="5177"/>
    <cellStyle name="Input 3 2 5 8 4" xfId="5178"/>
    <cellStyle name="Input 3 2 5 8 5" xfId="5179"/>
    <cellStyle name="Input 3 2 5 8 6" xfId="5180"/>
    <cellStyle name="Input 3 2 5 8 7" xfId="5181"/>
    <cellStyle name="Input 3 2 5 9" xfId="5182"/>
    <cellStyle name="Input 3 2 5 9 2" xfId="5183"/>
    <cellStyle name="Input 3 2 5 9 3" xfId="5184"/>
    <cellStyle name="Input 3 2 5 9 4" xfId="5185"/>
    <cellStyle name="Input 3 2 5 9 5" xfId="5186"/>
    <cellStyle name="Input 3 2 5 9 6" xfId="5187"/>
    <cellStyle name="Input 3 2 5 9 7" xfId="5188"/>
    <cellStyle name="Input 3 2 6" xfId="5189"/>
    <cellStyle name="Input 3 2 6 2" xfId="5190"/>
    <cellStyle name="Input 3 2 6 3" xfId="5191"/>
    <cellStyle name="Input 3 2 6 4" xfId="5192"/>
    <cellStyle name="Input 3 2 6 5" xfId="5193"/>
    <cellStyle name="Input 3 2 6 6" xfId="5194"/>
    <cellStyle name="Input 3 2 6 7" xfId="5195"/>
    <cellStyle name="Input 3 2 7" xfId="5196"/>
    <cellStyle name="Input 3 2 7 2" xfId="5197"/>
    <cellStyle name="Input 3 2 7 3" xfId="5198"/>
    <cellStyle name="Input 3 2 7 4" xfId="5199"/>
    <cellStyle name="Input 3 2 7 5" xfId="5200"/>
    <cellStyle name="Input 3 2 7 6" xfId="5201"/>
    <cellStyle name="Input 3 2 7 7" xfId="5202"/>
    <cellStyle name="Input 3 2 8" xfId="5203"/>
    <cellStyle name="Input 3 2 8 2" xfId="5204"/>
    <cellStyle name="Input 3 2 8 3" xfId="5205"/>
    <cellStyle name="Input 3 2 8 4" xfId="5206"/>
    <cellStyle name="Input 3 2 8 5" xfId="5207"/>
    <cellStyle name="Input 3 2 8 6" xfId="5208"/>
    <cellStyle name="Input 3 2 8 7" xfId="5209"/>
    <cellStyle name="Input 3 2 9" xfId="5210"/>
    <cellStyle name="Input 3 2 9 2" xfId="5211"/>
    <cellStyle name="Input 3 2 9 3" xfId="5212"/>
    <cellStyle name="Input 3 2 9 4" xfId="5213"/>
    <cellStyle name="Input 3 2 9 5" xfId="5214"/>
    <cellStyle name="Input 3 2 9 6" xfId="5215"/>
    <cellStyle name="Input 3 2 9 7" xfId="5216"/>
    <cellStyle name="Input 3 3" xfId="5217"/>
    <cellStyle name="Input 3 3 10" xfId="5218"/>
    <cellStyle name="Input 3 3 10 2" xfId="5219"/>
    <cellStyle name="Input 3 3 10 3" xfId="5220"/>
    <cellStyle name="Input 3 3 10 4" xfId="5221"/>
    <cellStyle name="Input 3 3 10 5" xfId="5222"/>
    <cellStyle name="Input 3 3 10 6" xfId="5223"/>
    <cellStyle name="Input 3 3 10 7" xfId="5224"/>
    <cellStyle name="Input 3 3 11" xfId="5225"/>
    <cellStyle name="Input 3 3 12" xfId="5226"/>
    <cellStyle name="Input 3 3 13" xfId="5227"/>
    <cellStyle name="Input 3 3 14" xfId="5228"/>
    <cellStyle name="Input 3 3 2" xfId="5229"/>
    <cellStyle name="Input 3 3 2 2" xfId="5230"/>
    <cellStyle name="Input 3 3 2 3" xfId="5231"/>
    <cellStyle name="Input 3 3 2 4" xfId="5232"/>
    <cellStyle name="Input 3 3 2 5" xfId="5233"/>
    <cellStyle name="Input 3 3 2 6" xfId="5234"/>
    <cellStyle name="Input 3 3 2 7" xfId="5235"/>
    <cellStyle name="Input 3 3 3" xfId="5236"/>
    <cellStyle name="Input 3 3 3 2" xfId="5237"/>
    <cellStyle name="Input 3 3 3 3" xfId="5238"/>
    <cellStyle name="Input 3 3 3 4" xfId="5239"/>
    <cellStyle name="Input 3 3 3 5" xfId="5240"/>
    <cellStyle name="Input 3 3 3 6" xfId="5241"/>
    <cellStyle name="Input 3 3 3 7" xfId="5242"/>
    <cellStyle name="Input 3 3 4" xfId="5243"/>
    <cellStyle name="Input 3 3 4 2" xfId="5244"/>
    <cellStyle name="Input 3 3 4 3" xfId="5245"/>
    <cellStyle name="Input 3 3 4 4" xfId="5246"/>
    <cellStyle name="Input 3 3 4 5" xfId="5247"/>
    <cellStyle name="Input 3 3 4 6" xfId="5248"/>
    <cellStyle name="Input 3 3 4 7" xfId="5249"/>
    <cellStyle name="Input 3 3 5" xfId="5250"/>
    <cellStyle name="Input 3 3 5 2" xfId="5251"/>
    <cellStyle name="Input 3 3 5 3" xfId="5252"/>
    <cellStyle name="Input 3 3 5 4" xfId="5253"/>
    <cellStyle name="Input 3 3 5 5" xfId="5254"/>
    <cellStyle name="Input 3 3 5 6" xfId="5255"/>
    <cellStyle name="Input 3 3 5 7" xfId="5256"/>
    <cellStyle name="Input 3 3 6" xfId="5257"/>
    <cellStyle name="Input 3 3 6 2" xfId="5258"/>
    <cellStyle name="Input 3 3 6 3" xfId="5259"/>
    <cellStyle name="Input 3 3 6 4" xfId="5260"/>
    <cellStyle name="Input 3 3 6 5" xfId="5261"/>
    <cellStyle name="Input 3 3 6 6" xfId="5262"/>
    <cellStyle name="Input 3 3 6 7" xfId="5263"/>
    <cellStyle name="Input 3 3 7" xfId="5264"/>
    <cellStyle name="Input 3 3 7 2" xfId="5265"/>
    <cellStyle name="Input 3 3 7 3" xfId="5266"/>
    <cellStyle name="Input 3 3 7 4" xfId="5267"/>
    <cellStyle name="Input 3 3 7 5" xfId="5268"/>
    <cellStyle name="Input 3 3 7 6" xfId="5269"/>
    <cellStyle name="Input 3 3 7 7" xfId="5270"/>
    <cellStyle name="Input 3 3 8" xfId="5271"/>
    <cellStyle name="Input 3 3 8 2" xfId="5272"/>
    <cellStyle name="Input 3 3 8 3" xfId="5273"/>
    <cellStyle name="Input 3 3 8 4" xfId="5274"/>
    <cellStyle name="Input 3 3 8 5" xfId="5275"/>
    <cellStyle name="Input 3 3 8 6" xfId="5276"/>
    <cellStyle name="Input 3 3 8 7" xfId="5277"/>
    <cellStyle name="Input 3 3 9" xfId="5278"/>
    <cellStyle name="Input 3 3 9 2" xfId="5279"/>
    <cellStyle name="Input 3 3 9 3" xfId="5280"/>
    <cellStyle name="Input 3 3 9 4" xfId="5281"/>
    <cellStyle name="Input 3 3 9 5" xfId="5282"/>
    <cellStyle name="Input 3 3 9 6" xfId="5283"/>
    <cellStyle name="Input 3 3 9 7" xfId="5284"/>
    <cellStyle name="Input 3 4" xfId="5285"/>
    <cellStyle name="Input 3 4 10" xfId="5286"/>
    <cellStyle name="Input 3 4 10 2" xfId="5287"/>
    <cellStyle name="Input 3 4 10 3" xfId="5288"/>
    <cellStyle name="Input 3 4 10 4" xfId="5289"/>
    <cellStyle name="Input 3 4 10 5" xfId="5290"/>
    <cellStyle name="Input 3 4 10 6" xfId="5291"/>
    <cellStyle name="Input 3 4 10 7" xfId="5292"/>
    <cellStyle name="Input 3 4 11" xfId="5293"/>
    <cellStyle name="Input 3 4 12" xfId="5294"/>
    <cellStyle name="Input 3 4 13" xfId="5295"/>
    <cellStyle name="Input 3 4 14" xfId="5296"/>
    <cellStyle name="Input 3 4 2" xfId="5297"/>
    <cellStyle name="Input 3 4 2 2" xfId="5298"/>
    <cellStyle name="Input 3 4 2 3" xfId="5299"/>
    <cellStyle name="Input 3 4 2 4" xfId="5300"/>
    <cellStyle name="Input 3 4 2 5" xfId="5301"/>
    <cellStyle name="Input 3 4 2 6" xfId="5302"/>
    <cellStyle name="Input 3 4 2 7" xfId="5303"/>
    <cellStyle name="Input 3 4 3" xfId="5304"/>
    <cellStyle name="Input 3 4 3 2" xfId="5305"/>
    <cellStyle name="Input 3 4 3 3" xfId="5306"/>
    <cellStyle name="Input 3 4 3 4" xfId="5307"/>
    <cellStyle name="Input 3 4 3 5" xfId="5308"/>
    <cellStyle name="Input 3 4 3 6" xfId="5309"/>
    <cellStyle name="Input 3 4 3 7" xfId="5310"/>
    <cellStyle name="Input 3 4 4" xfId="5311"/>
    <cellStyle name="Input 3 4 4 2" xfId="5312"/>
    <cellStyle name="Input 3 4 4 3" xfId="5313"/>
    <cellStyle name="Input 3 4 4 4" xfId="5314"/>
    <cellStyle name="Input 3 4 4 5" xfId="5315"/>
    <cellStyle name="Input 3 4 4 6" xfId="5316"/>
    <cellStyle name="Input 3 4 4 7" xfId="5317"/>
    <cellStyle name="Input 3 4 5" xfId="5318"/>
    <cellStyle name="Input 3 4 5 2" xfId="5319"/>
    <cellStyle name="Input 3 4 5 3" xfId="5320"/>
    <cellStyle name="Input 3 4 5 4" xfId="5321"/>
    <cellStyle name="Input 3 4 5 5" xfId="5322"/>
    <cellStyle name="Input 3 4 5 6" xfId="5323"/>
    <cellStyle name="Input 3 4 5 7" xfId="5324"/>
    <cellStyle name="Input 3 4 6" xfId="5325"/>
    <cellStyle name="Input 3 4 6 2" xfId="5326"/>
    <cellStyle name="Input 3 4 6 3" xfId="5327"/>
    <cellStyle name="Input 3 4 6 4" xfId="5328"/>
    <cellStyle name="Input 3 4 6 5" xfId="5329"/>
    <cellStyle name="Input 3 4 6 6" xfId="5330"/>
    <cellStyle name="Input 3 4 6 7" xfId="5331"/>
    <cellStyle name="Input 3 4 7" xfId="5332"/>
    <cellStyle name="Input 3 4 7 2" xfId="5333"/>
    <cellStyle name="Input 3 4 7 3" xfId="5334"/>
    <cellStyle name="Input 3 4 7 4" xfId="5335"/>
    <cellStyle name="Input 3 4 7 5" xfId="5336"/>
    <cellStyle name="Input 3 4 7 6" xfId="5337"/>
    <cellStyle name="Input 3 4 7 7" xfId="5338"/>
    <cellStyle name="Input 3 4 8" xfId="5339"/>
    <cellStyle name="Input 3 4 8 2" xfId="5340"/>
    <cellStyle name="Input 3 4 8 3" xfId="5341"/>
    <cellStyle name="Input 3 4 8 4" xfId="5342"/>
    <cellStyle name="Input 3 4 8 5" xfId="5343"/>
    <cellStyle name="Input 3 4 8 6" xfId="5344"/>
    <cellStyle name="Input 3 4 8 7" xfId="5345"/>
    <cellStyle name="Input 3 4 9" xfId="5346"/>
    <cellStyle name="Input 3 4 9 2" xfId="5347"/>
    <cellStyle name="Input 3 4 9 3" xfId="5348"/>
    <cellStyle name="Input 3 4 9 4" xfId="5349"/>
    <cellStyle name="Input 3 4 9 5" xfId="5350"/>
    <cellStyle name="Input 3 4 9 6" xfId="5351"/>
    <cellStyle name="Input 3 4 9 7" xfId="5352"/>
    <cellStyle name="Input 3 5" xfId="5353"/>
    <cellStyle name="Input 3 5 10" xfId="5354"/>
    <cellStyle name="Input 3 5 10 2" xfId="5355"/>
    <cellStyle name="Input 3 5 10 3" xfId="5356"/>
    <cellStyle name="Input 3 5 10 4" xfId="5357"/>
    <cellStyle name="Input 3 5 10 5" xfId="5358"/>
    <cellStyle name="Input 3 5 10 6" xfId="5359"/>
    <cellStyle name="Input 3 5 10 7" xfId="5360"/>
    <cellStyle name="Input 3 5 11" xfId="5361"/>
    <cellStyle name="Input 3 5 12" xfId="5362"/>
    <cellStyle name="Input 3 5 13" xfId="5363"/>
    <cellStyle name="Input 3 5 14" xfId="5364"/>
    <cellStyle name="Input 3 5 2" xfId="5365"/>
    <cellStyle name="Input 3 5 2 2" xfId="5366"/>
    <cellStyle name="Input 3 5 2 3" xfId="5367"/>
    <cellStyle name="Input 3 5 2 4" xfId="5368"/>
    <cellStyle name="Input 3 5 2 5" xfId="5369"/>
    <cellStyle name="Input 3 5 2 6" xfId="5370"/>
    <cellStyle name="Input 3 5 2 7" xfId="5371"/>
    <cellStyle name="Input 3 5 3" xfId="5372"/>
    <cellStyle name="Input 3 5 3 2" xfId="5373"/>
    <cellStyle name="Input 3 5 3 3" xfId="5374"/>
    <cellStyle name="Input 3 5 3 4" xfId="5375"/>
    <cellStyle name="Input 3 5 3 5" xfId="5376"/>
    <cellStyle name="Input 3 5 3 6" xfId="5377"/>
    <cellStyle name="Input 3 5 3 7" xfId="5378"/>
    <cellStyle name="Input 3 5 4" xfId="5379"/>
    <cellStyle name="Input 3 5 4 2" xfId="5380"/>
    <cellStyle name="Input 3 5 4 3" xfId="5381"/>
    <cellStyle name="Input 3 5 4 4" xfId="5382"/>
    <cellStyle name="Input 3 5 4 5" xfId="5383"/>
    <cellStyle name="Input 3 5 4 6" xfId="5384"/>
    <cellStyle name="Input 3 5 4 7" xfId="5385"/>
    <cellStyle name="Input 3 5 5" xfId="5386"/>
    <cellStyle name="Input 3 5 5 2" xfId="5387"/>
    <cellStyle name="Input 3 5 5 3" xfId="5388"/>
    <cellStyle name="Input 3 5 5 4" xfId="5389"/>
    <cellStyle name="Input 3 5 5 5" xfId="5390"/>
    <cellStyle name="Input 3 5 5 6" xfId="5391"/>
    <cellStyle name="Input 3 5 5 7" xfId="5392"/>
    <cellStyle name="Input 3 5 6" xfId="5393"/>
    <cellStyle name="Input 3 5 6 2" xfId="5394"/>
    <cellStyle name="Input 3 5 6 3" xfId="5395"/>
    <cellStyle name="Input 3 5 6 4" xfId="5396"/>
    <cellStyle name="Input 3 5 6 5" xfId="5397"/>
    <cellStyle name="Input 3 5 6 6" xfId="5398"/>
    <cellStyle name="Input 3 5 6 7" xfId="5399"/>
    <cellStyle name="Input 3 5 7" xfId="5400"/>
    <cellStyle name="Input 3 5 7 2" xfId="5401"/>
    <cellStyle name="Input 3 5 7 3" xfId="5402"/>
    <cellStyle name="Input 3 5 7 4" xfId="5403"/>
    <cellStyle name="Input 3 5 7 5" xfId="5404"/>
    <cellStyle name="Input 3 5 7 6" xfId="5405"/>
    <cellStyle name="Input 3 5 7 7" xfId="5406"/>
    <cellStyle name="Input 3 5 8" xfId="5407"/>
    <cellStyle name="Input 3 5 8 2" xfId="5408"/>
    <cellStyle name="Input 3 5 8 3" xfId="5409"/>
    <cellStyle name="Input 3 5 8 4" xfId="5410"/>
    <cellStyle name="Input 3 5 8 5" xfId="5411"/>
    <cellStyle name="Input 3 5 8 6" xfId="5412"/>
    <cellStyle name="Input 3 5 8 7" xfId="5413"/>
    <cellStyle name="Input 3 5 9" xfId="5414"/>
    <cellStyle name="Input 3 5 9 2" xfId="5415"/>
    <cellStyle name="Input 3 5 9 3" xfId="5416"/>
    <cellStyle name="Input 3 5 9 4" xfId="5417"/>
    <cellStyle name="Input 3 5 9 5" xfId="5418"/>
    <cellStyle name="Input 3 5 9 6" xfId="5419"/>
    <cellStyle name="Input 3 5 9 7" xfId="5420"/>
    <cellStyle name="Input 3 6" xfId="5421"/>
    <cellStyle name="Input 3 6 10" xfId="5422"/>
    <cellStyle name="Input 3 6 10 2" xfId="5423"/>
    <cellStyle name="Input 3 6 10 3" xfId="5424"/>
    <cellStyle name="Input 3 6 10 4" xfId="5425"/>
    <cellStyle name="Input 3 6 10 5" xfId="5426"/>
    <cellStyle name="Input 3 6 10 6" xfId="5427"/>
    <cellStyle name="Input 3 6 10 7" xfId="5428"/>
    <cellStyle name="Input 3 6 11" xfId="5429"/>
    <cellStyle name="Input 3 6 12" xfId="5430"/>
    <cellStyle name="Input 3 6 13" xfId="5431"/>
    <cellStyle name="Input 3 6 14" xfId="5432"/>
    <cellStyle name="Input 3 6 2" xfId="5433"/>
    <cellStyle name="Input 3 6 2 2" xfId="5434"/>
    <cellStyle name="Input 3 6 2 3" xfId="5435"/>
    <cellStyle name="Input 3 6 2 4" xfId="5436"/>
    <cellStyle name="Input 3 6 2 5" xfId="5437"/>
    <cellStyle name="Input 3 6 2 6" xfId="5438"/>
    <cellStyle name="Input 3 6 2 7" xfId="5439"/>
    <cellStyle name="Input 3 6 3" xfId="5440"/>
    <cellStyle name="Input 3 6 3 2" xfId="5441"/>
    <cellStyle name="Input 3 6 3 3" xfId="5442"/>
    <cellStyle name="Input 3 6 3 4" xfId="5443"/>
    <cellStyle name="Input 3 6 3 5" xfId="5444"/>
    <cellStyle name="Input 3 6 3 6" xfId="5445"/>
    <cellStyle name="Input 3 6 3 7" xfId="5446"/>
    <cellStyle name="Input 3 6 4" xfId="5447"/>
    <cellStyle name="Input 3 6 4 2" xfId="5448"/>
    <cellStyle name="Input 3 6 4 3" xfId="5449"/>
    <cellStyle name="Input 3 6 4 4" xfId="5450"/>
    <cellStyle name="Input 3 6 4 5" xfId="5451"/>
    <cellStyle name="Input 3 6 4 6" xfId="5452"/>
    <cellStyle name="Input 3 6 4 7" xfId="5453"/>
    <cellStyle name="Input 3 6 5" xfId="5454"/>
    <cellStyle name="Input 3 6 5 2" xfId="5455"/>
    <cellStyle name="Input 3 6 5 3" xfId="5456"/>
    <cellStyle name="Input 3 6 5 4" xfId="5457"/>
    <cellStyle name="Input 3 6 5 5" xfId="5458"/>
    <cellStyle name="Input 3 6 5 6" xfId="5459"/>
    <cellStyle name="Input 3 6 5 7" xfId="5460"/>
    <cellStyle name="Input 3 6 6" xfId="5461"/>
    <cellStyle name="Input 3 6 6 2" xfId="5462"/>
    <cellStyle name="Input 3 6 6 3" xfId="5463"/>
    <cellStyle name="Input 3 6 6 4" xfId="5464"/>
    <cellStyle name="Input 3 6 6 5" xfId="5465"/>
    <cellStyle name="Input 3 6 6 6" xfId="5466"/>
    <cellStyle name="Input 3 6 6 7" xfId="5467"/>
    <cellStyle name="Input 3 6 7" xfId="5468"/>
    <cellStyle name="Input 3 6 7 2" xfId="5469"/>
    <cellStyle name="Input 3 6 7 3" xfId="5470"/>
    <cellStyle name="Input 3 6 7 4" xfId="5471"/>
    <cellStyle name="Input 3 6 7 5" xfId="5472"/>
    <cellStyle name="Input 3 6 7 6" xfId="5473"/>
    <cellStyle name="Input 3 6 7 7" xfId="5474"/>
    <cellStyle name="Input 3 6 8" xfId="5475"/>
    <cellStyle name="Input 3 6 8 2" xfId="5476"/>
    <cellStyle name="Input 3 6 8 3" xfId="5477"/>
    <cellStyle name="Input 3 6 8 4" xfId="5478"/>
    <cellStyle name="Input 3 6 8 5" xfId="5479"/>
    <cellStyle name="Input 3 6 8 6" xfId="5480"/>
    <cellStyle name="Input 3 6 8 7" xfId="5481"/>
    <cellStyle name="Input 3 6 9" xfId="5482"/>
    <cellStyle name="Input 3 6 9 2" xfId="5483"/>
    <cellStyle name="Input 3 6 9 3" xfId="5484"/>
    <cellStyle name="Input 3 6 9 4" xfId="5485"/>
    <cellStyle name="Input 3 6 9 5" xfId="5486"/>
    <cellStyle name="Input 3 6 9 6" xfId="5487"/>
    <cellStyle name="Input 3 6 9 7" xfId="5488"/>
    <cellStyle name="Input 3 7" xfId="5489"/>
    <cellStyle name="Input 3 7 2" xfId="5490"/>
    <cellStyle name="Input 3 7 3" xfId="5491"/>
    <cellStyle name="Input 3 7 4" xfId="5492"/>
    <cellStyle name="Input 3 7 5" xfId="5493"/>
    <cellStyle name="Input 3 7 6" xfId="5494"/>
    <cellStyle name="Input 3 7 7" xfId="5495"/>
    <cellStyle name="Input 3 8" xfId="5496"/>
    <cellStyle name="Input 3 8 2" xfId="5497"/>
    <cellStyle name="Input 3 8 3" xfId="5498"/>
    <cellStyle name="Input 3 8 4" xfId="5499"/>
    <cellStyle name="Input 3 8 5" xfId="5500"/>
    <cellStyle name="Input 3 8 6" xfId="5501"/>
    <cellStyle name="Input 3 8 7" xfId="5502"/>
    <cellStyle name="Input 3 9" xfId="5503"/>
    <cellStyle name="Input 3 9 2" xfId="5504"/>
    <cellStyle name="Input 3 9 3" xfId="5505"/>
    <cellStyle name="Input 3 9 4" xfId="5506"/>
    <cellStyle name="Input 3 9 5" xfId="5507"/>
    <cellStyle name="Input 3 9 6" xfId="5508"/>
    <cellStyle name="Input 3 9 7" xfId="5509"/>
    <cellStyle name="Input Numbers" xfId="5510"/>
    <cellStyle name="Input Numbers 2" xfId="5511"/>
    <cellStyle name="Input Text" xfId="5512"/>
    <cellStyle name="Input Text 2" xfId="5513"/>
    <cellStyle name="Linked Cell 2" xfId="5514"/>
    <cellStyle name="Linked Cell 2 2" xfId="5515"/>
    <cellStyle name="Linked Cell 2 2 10" xfId="5516"/>
    <cellStyle name="Linked Cell 2 2 10 2" xfId="5517"/>
    <cellStyle name="Linked Cell 2 2 10 3" xfId="5518"/>
    <cellStyle name="Linked Cell 2 2 10 4" xfId="5519"/>
    <cellStyle name="Linked Cell 2 2 10 5" xfId="5520"/>
    <cellStyle name="Linked Cell 2 2 11" xfId="5521"/>
    <cellStyle name="Linked Cell 2 2 12" xfId="5522"/>
    <cellStyle name="Linked Cell 2 2 13" xfId="5523"/>
    <cellStyle name="Linked Cell 2 2 2" xfId="5524"/>
    <cellStyle name="Linked Cell 2 2 2 2" xfId="5525"/>
    <cellStyle name="Linked Cell 2 2 2 3" xfId="5526"/>
    <cellStyle name="Linked Cell 2 2 2 4" xfId="5527"/>
    <cellStyle name="Linked Cell 2 2 2 5" xfId="5528"/>
    <cellStyle name="Linked Cell 2 2 3" xfId="5529"/>
    <cellStyle name="Linked Cell 2 2 3 2" xfId="5530"/>
    <cellStyle name="Linked Cell 2 2 3 3" xfId="5531"/>
    <cellStyle name="Linked Cell 2 2 3 4" xfId="5532"/>
    <cellStyle name="Linked Cell 2 2 3 5" xfId="5533"/>
    <cellStyle name="Linked Cell 2 2 4" xfId="5534"/>
    <cellStyle name="Linked Cell 2 2 4 2" xfId="5535"/>
    <cellStyle name="Linked Cell 2 2 4 3" xfId="5536"/>
    <cellStyle name="Linked Cell 2 2 4 4" xfId="5537"/>
    <cellStyle name="Linked Cell 2 2 4 5" xfId="5538"/>
    <cellStyle name="Linked Cell 2 2 5" xfId="5539"/>
    <cellStyle name="Linked Cell 2 2 5 2" xfId="5540"/>
    <cellStyle name="Linked Cell 2 2 5 3" xfId="5541"/>
    <cellStyle name="Linked Cell 2 2 5 4" xfId="5542"/>
    <cellStyle name="Linked Cell 2 2 5 5" xfId="5543"/>
    <cellStyle name="Linked Cell 2 2 6" xfId="5544"/>
    <cellStyle name="Linked Cell 2 2 6 2" xfId="5545"/>
    <cellStyle name="Linked Cell 2 2 6 3" xfId="5546"/>
    <cellStyle name="Linked Cell 2 2 6 4" xfId="5547"/>
    <cellStyle name="Linked Cell 2 2 6 5" xfId="5548"/>
    <cellStyle name="Linked Cell 2 2 7" xfId="5549"/>
    <cellStyle name="Linked Cell 2 2 7 2" xfId="5550"/>
    <cellStyle name="Linked Cell 2 2 7 3" xfId="5551"/>
    <cellStyle name="Linked Cell 2 2 7 4" xfId="5552"/>
    <cellStyle name="Linked Cell 2 2 7 5" xfId="5553"/>
    <cellStyle name="Linked Cell 2 2 8" xfId="5554"/>
    <cellStyle name="Linked Cell 2 2 8 2" xfId="5555"/>
    <cellStyle name="Linked Cell 2 2 8 3" xfId="5556"/>
    <cellStyle name="Linked Cell 2 2 8 4" xfId="5557"/>
    <cellStyle name="Linked Cell 2 2 8 5" xfId="5558"/>
    <cellStyle name="Linked Cell 2 2 9" xfId="5559"/>
    <cellStyle name="Linked Cell 2 2 9 2" xfId="5560"/>
    <cellStyle name="Linked Cell 2 2 9 3" xfId="5561"/>
    <cellStyle name="Linked Cell 2 2 9 4" xfId="5562"/>
    <cellStyle name="Linked Cell 2 2 9 5" xfId="5563"/>
    <cellStyle name="Linked Cell 2 3" xfId="5564"/>
    <cellStyle name="Linked Cell 2 3 2" xfId="5565"/>
    <cellStyle name="Linked Cell 2 3 3" xfId="5566"/>
    <cellStyle name="Linked Cell 2 3 4" xfId="5567"/>
    <cellStyle name="Linked Cell 2 3 5" xfId="5568"/>
    <cellStyle name="MajorHeading" xfId="5569"/>
    <cellStyle name="Neutral 2" xfId="5570"/>
    <cellStyle name="Normal" xfId="0" builtinId="0"/>
    <cellStyle name="Normal 10" xfId="5571"/>
    <cellStyle name="Normal 11" xfId="5572"/>
    <cellStyle name="Normal 11 10" xfId="5573"/>
    <cellStyle name="Normal 11 10 2" xfId="5574"/>
    <cellStyle name="Normal 11 11" xfId="5575"/>
    <cellStyle name="Normal 11 2" xfId="5576"/>
    <cellStyle name="Normal 11 2 2" xfId="5577"/>
    <cellStyle name="Normal 11 2 2 2" xfId="5578"/>
    <cellStyle name="Normal 11 2 2 2 2" xfId="5579"/>
    <cellStyle name="Normal 11 2 2 2 2 2" xfId="5580"/>
    <cellStyle name="Normal 11 2 2 2 2 2 2" xfId="5581"/>
    <cellStyle name="Normal 11 2 2 2 2 2 2 2" xfId="5582"/>
    <cellStyle name="Normal 11 2 2 2 2 2 3" xfId="5583"/>
    <cellStyle name="Normal 11 2 2 2 2 3" xfId="5584"/>
    <cellStyle name="Normal 11 2 2 2 2 3 2" xfId="5585"/>
    <cellStyle name="Normal 11 2 2 2 2 4" xfId="5586"/>
    <cellStyle name="Normal 11 2 2 2 3" xfId="5587"/>
    <cellStyle name="Normal 11 2 2 2 3 2" xfId="5588"/>
    <cellStyle name="Normal 11 2 2 2 3 2 2" xfId="5589"/>
    <cellStyle name="Normal 11 2 2 2 3 3" xfId="5590"/>
    <cellStyle name="Normal 11 2 2 2 4" xfId="5591"/>
    <cellStyle name="Normal 11 2 2 2 4 2" xfId="5592"/>
    <cellStyle name="Normal 11 2 2 2 5" xfId="5593"/>
    <cellStyle name="Normal 11 2 2 3" xfId="5594"/>
    <cellStyle name="Normal 11 2 2 3 2" xfId="5595"/>
    <cellStyle name="Normal 11 2 2 3 2 2" xfId="5596"/>
    <cellStyle name="Normal 11 2 2 3 2 2 2" xfId="5597"/>
    <cellStyle name="Normal 11 2 2 3 2 3" xfId="5598"/>
    <cellStyle name="Normal 11 2 2 3 3" xfId="5599"/>
    <cellStyle name="Normal 11 2 2 3 3 2" xfId="5600"/>
    <cellStyle name="Normal 11 2 2 3 4" xfId="5601"/>
    <cellStyle name="Normal 11 2 2 4" xfId="5602"/>
    <cellStyle name="Normal 11 2 2 4 2" xfId="5603"/>
    <cellStyle name="Normal 11 2 2 4 2 2" xfId="5604"/>
    <cellStyle name="Normal 11 2 2 4 3" xfId="5605"/>
    <cellStyle name="Normal 11 2 2 5" xfId="5606"/>
    <cellStyle name="Normal 11 2 2 5 2" xfId="5607"/>
    <cellStyle name="Normal 11 2 2 6" xfId="5608"/>
    <cellStyle name="Normal 11 2 3" xfId="5609"/>
    <cellStyle name="Normal 11 2 3 2" xfId="5610"/>
    <cellStyle name="Normal 11 2 3 2 2" xfId="5611"/>
    <cellStyle name="Normal 11 2 3 2 2 2" xfId="5612"/>
    <cellStyle name="Normal 11 2 3 2 2 2 2" xfId="5613"/>
    <cellStyle name="Normal 11 2 3 2 2 2 2 2" xfId="5614"/>
    <cellStyle name="Normal 11 2 3 2 2 2 3" xfId="5615"/>
    <cellStyle name="Normal 11 2 3 2 2 3" xfId="5616"/>
    <cellStyle name="Normal 11 2 3 2 2 3 2" xfId="5617"/>
    <cellStyle name="Normal 11 2 3 2 2 4" xfId="5618"/>
    <cellStyle name="Normal 11 2 3 2 3" xfId="5619"/>
    <cellStyle name="Normal 11 2 3 2 3 2" xfId="5620"/>
    <cellStyle name="Normal 11 2 3 2 3 2 2" xfId="5621"/>
    <cellStyle name="Normal 11 2 3 2 3 3" xfId="5622"/>
    <cellStyle name="Normal 11 2 3 2 4" xfId="5623"/>
    <cellStyle name="Normal 11 2 3 2 4 2" xfId="5624"/>
    <cellStyle name="Normal 11 2 3 2 5" xfId="5625"/>
    <cellStyle name="Normal 11 2 3 3" xfId="5626"/>
    <cellStyle name="Normal 11 2 3 3 2" xfId="5627"/>
    <cellStyle name="Normal 11 2 3 3 2 2" xfId="5628"/>
    <cellStyle name="Normal 11 2 3 3 2 2 2" xfId="5629"/>
    <cellStyle name="Normal 11 2 3 3 2 3" xfId="5630"/>
    <cellStyle name="Normal 11 2 3 3 3" xfId="5631"/>
    <cellStyle name="Normal 11 2 3 3 3 2" xfId="5632"/>
    <cellStyle name="Normal 11 2 3 3 4" xfId="5633"/>
    <cellStyle name="Normal 11 2 3 4" xfId="5634"/>
    <cellStyle name="Normal 11 2 3 4 2" xfId="5635"/>
    <cellStyle name="Normal 11 2 3 4 2 2" xfId="5636"/>
    <cellStyle name="Normal 11 2 3 4 3" xfId="5637"/>
    <cellStyle name="Normal 11 2 3 5" xfId="5638"/>
    <cellStyle name="Normal 11 2 3 5 2" xfId="5639"/>
    <cellStyle name="Normal 11 2 3 6" xfId="5640"/>
    <cellStyle name="Normal 11 2 4" xfId="5641"/>
    <cellStyle name="Normal 11 2 4 2" xfId="5642"/>
    <cellStyle name="Normal 11 2 4 2 2" xfId="5643"/>
    <cellStyle name="Normal 11 2 4 2 2 2" xfId="5644"/>
    <cellStyle name="Normal 11 2 4 2 2 2 2" xfId="5645"/>
    <cellStyle name="Normal 11 2 4 2 2 2 2 2" xfId="5646"/>
    <cellStyle name="Normal 11 2 4 2 2 2 3" xfId="5647"/>
    <cellStyle name="Normal 11 2 4 2 2 3" xfId="5648"/>
    <cellStyle name="Normal 11 2 4 2 2 3 2" xfId="5649"/>
    <cellStyle name="Normal 11 2 4 2 2 4" xfId="5650"/>
    <cellStyle name="Normal 11 2 4 2 3" xfId="5651"/>
    <cellStyle name="Normal 11 2 4 2 3 2" xfId="5652"/>
    <cellStyle name="Normal 11 2 4 2 3 2 2" xfId="5653"/>
    <cellStyle name="Normal 11 2 4 2 3 3" xfId="5654"/>
    <cellStyle name="Normal 11 2 4 2 4" xfId="5655"/>
    <cellStyle name="Normal 11 2 4 2 4 2" xfId="5656"/>
    <cellStyle name="Normal 11 2 4 2 5" xfId="5657"/>
    <cellStyle name="Normal 11 2 4 3" xfId="5658"/>
    <cellStyle name="Normal 11 2 4 3 2" xfId="5659"/>
    <cellStyle name="Normal 11 2 4 3 2 2" xfId="5660"/>
    <cellStyle name="Normal 11 2 4 3 2 2 2" xfId="5661"/>
    <cellStyle name="Normal 11 2 4 3 2 3" xfId="5662"/>
    <cellStyle name="Normal 11 2 4 3 3" xfId="5663"/>
    <cellStyle name="Normal 11 2 4 3 3 2" xfId="5664"/>
    <cellStyle name="Normal 11 2 4 3 4" xfId="5665"/>
    <cellStyle name="Normal 11 2 4 4" xfId="5666"/>
    <cellStyle name="Normal 11 2 4 4 2" xfId="5667"/>
    <cellStyle name="Normal 11 2 4 4 2 2" xfId="5668"/>
    <cellStyle name="Normal 11 2 4 4 3" xfId="5669"/>
    <cellStyle name="Normal 11 2 4 5" xfId="5670"/>
    <cellStyle name="Normal 11 2 4 5 2" xfId="5671"/>
    <cellStyle name="Normal 11 2 4 6" xfId="5672"/>
    <cellStyle name="Normal 11 2 5" xfId="5673"/>
    <cellStyle name="Normal 11 2 5 2" xfId="5674"/>
    <cellStyle name="Normal 11 2 5 2 2" xfId="5675"/>
    <cellStyle name="Normal 11 2 5 2 2 2" xfId="5676"/>
    <cellStyle name="Normal 11 2 5 2 2 2 2" xfId="5677"/>
    <cellStyle name="Normal 11 2 5 2 2 3" xfId="5678"/>
    <cellStyle name="Normal 11 2 5 2 3" xfId="5679"/>
    <cellStyle name="Normal 11 2 5 2 3 2" xfId="5680"/>
    <cellStyle name="Normal 11 2 5 2 4" xfId="5681"/>
    <cellStyle name="Normal 11 2 5 3" xfId="5682"/>
    <cellStyle name="Normal 11 2 5 3 2" xfId="5683"/>
    <cellStyle name="Normal 11 2 5 3 2 2" xfId="5684"/>
    <cellStyle name="Normal 11 2 5 3 3" xfId="5685"/>
    <cellStyle name="Normal 11 2 5 4" xfId="5686"/>
    <cellStyle name="Normal 11 2 5 4 2" xfId="5687"/>
    <cellStyle name="Normal 11 2 5 5" xfId="5688"/>
    <cellStyle name="Normal 11 2 6" xfId="5689"/>
    <cellStyle name="Normal 11 2 6 2" xfId="5690"/>
    <cellStyle name="Normal 11 2 6 2 2" xfId="5691"/>
    <cellStyle name="Normal 11 2 6 2 2 2" xfId="5692"/>
    <cellStyle name="Normal 11 2 6 2 3" xfId="5693"/>
    <cellStyle name="Normal 11 2 6 3" xfId="5694"/>
    <cellStyle name="Normal 11 2 6 3 2" xfId="5695"/>
    <cellStyle name="Normal 11 2 6 4" xfId="5696"/>
    <cellStyle name="Normal 11 2 7" xfId="5697"/>
    <cellStyle name="Normal 11 2 7 2" xfId="5698"/>
    <cellStyle name="Normal 11 2 7 2 2" xfId="5699"/>
    <cellStyle name="Normal 11 2 7 3" xfId="5700"/>
    <cellStyle name="Normal 11 2 8" xfId="5701"/>
    <cellStyle name="Normal 11 2 8 2" xfId="5702"/>
    <cellStyle name="Normal 11 2 9" xfId="5703"/>
    <cellStyle name="Normal 11 3" xfId="5704"/>
    <cellStyle name="Normal 11 3 2" xfId="5705"/>
    <cellStyle name="Normal 11 3 2 2" xfId="5706"/>
    <cellStyle name="Normal 11 3 2 2 2" xfId="5707"/>
    <cellStyle name="Normal 11 3 2 2 2 2" xfId="5708"/>
    <cellStyle name="Normal 11 3 2 2 2 2 2" xfId="5709"/>
    <cellStyle name="Normal 11 3 2 2 2 2 2 2" xfId="5710"/>
    <cellStyle name="Normal 11 3 2 2 2 2 3" xfId="5711"/>
    <cellStyle name="Normal 11 3 2 2 2 3" xfId="5712"/>
    <cellStyle name="Normal 11 3 2 2 2 3 2" xfId="5713"/>
    <cellStyle name="Normal 11 3 2 2 2 4" xfId="5714"/>
    <cellStyle name="Normal 11 3 2 2 3" xfId="5715"/>
    <cellStyle name="Normal 11 3 2 2 3 2" xfId="5716"/>
    <cellStyle name="Normal 11 3 2 2 3 2 2" xfId="5717"/>
    <cellStyle name="Normal 11 3 2 2 3 3" xfId="5718"/>
    <cellStyle name="Normal 11 3 2 2 4" xfId="5719"/>
    <cellStyle name="Normal 11 3 2 2 4 2" xfId="5720"/>
    <cellStyle name="Normal 11 3 2 2 5" xfId="5721"/>
    <cellStyle name="Normal 11 3 2 3" xfId="5722"/>
    <cellStyle name="Normal 11 3 2 3 2" xfId="5723"/>
    <cellStyle name="Normal 11 3 2 3 2 2" xfId="5724"/>
    <cellStyle name="Normal 11 3 2 3 2 2 2" xfId="5725"/>
    <cellStyle name="Normal 11 3 2 3 2 3" xfId="5726"/>
    <cellStyle name="Normal 11 3 2 3 3" xfId="5727"/>
    <cellStyle name="Normal 11 3 2 3 3 2" xfId="5728"/>
    <cellStyle name="Normal 11 3 2 3 4" xfId="5729"/>
    <cellStyle name="Normal 11 3 2 4" xfId="5730"/>
    <cellStyle name="Normal 11 3 2 4 2" xfId="5731"/>
    <cellStyle name="Normal 11 3 2 4 2 2" xfId="5732"/>
    <cellStyle name="Normal 11 3 2 4 3" xfId="5733"/>
    <cellStyle name="Normal 11 3 2 5" xfId="5734"/>
    <cellStyle name="Normal 11 3 2 5 2" xfId="5735"/>
    <cellStyle name="Normal 11 3 2 6" xfId="5736"/>
    <cellStyle name="Normal 11 3 3" xfId="5737"/>
    <cellStyle name="Normal 11 3 3 2" xfId="5738"/>
    <cellStyle name="Normal 11 3 3 2 2" xfId="5739"/>
    <cellStyle name="Normal 11 3 3 2 2 2" xfId="5740"/>
    <cellStyle name="Normal 11 3 3 2 2 2 2" xfId="5741"/>
    <cellStyle name="Normal 11 3 3 2 2 2 2 2" xfId="5742"/>
    <cellStyle name="Normal 11 3 3 2 2 2 3" xfId="5743"/>
    <cellStyle name="Normal 11 3 3 2 2 3" xfId="5744"/>
    <cellStyle name="Normal 11 3 3 2 2 3 2" xfId="5745"/>
    <cellStyle name="Normal 11 3 3 2 2 4" xfId="5746"/>
    <cellStyle name="Normal 11 3 3 2 3" xfId="5747"/>
    <cellStyle name="Normal 11 3 3 2 3 2" xfId="5748"/>
    <cellStyle name="Normal 11 3 3 2 3 2 2" xfId="5749"/>
    <cellStyle name="Normal 11 3 3 2 3 3" xfId="5750"/>
    <cellStyle name="Normal 11 3 3 2 4" xfId="5751"/>
    <cellStyle name="Normal 11 3 3 2 4 2" xfId="5752"/>
    <cellStyle name="Normal 11 3 3 2 5" xfId="5753"/>
    <cellStyle name="Normal 11 3 3 3" xfId="5754"/>
    <cellStyle name="Normal 11 3 3 3 2" xfId="5755"/>
    <cellStyle name="Normal 11 3 3 3 2 2" xfId="5756"/>
    <cellStyle name="Normal 11 3 3 3 2 2 2" xfId="5757"/>
    <cellStyle name="Normal 11 3 3 3 2 3" xfId="5758"/>
    <cellStyle name="Normal 11 3 3 3 3" xfId="5759"/>
    <cellStyle name="Normal 11 3 3 3 3 2" xfId="5760"/>
    <cellStyle name="Normal 11 3 3 3 4" xfId="5761"/>
    <cellStyle name="Normal 11 3 3 4" xfId="5762"/>
    <cellStyle name="Normal 11 3 3 4 2" xfId="5763"/>
    <cellStyle name="Normal 11 3 3 4 2 2" xfId="5764"/>
    <cellStyle name="Normal 11 3 3 4 3" xfId="5765"/>
    <cellStyle name="Normal 11 3 3 5" xfId="5766"/>
    <cellStyle name="Normal 11 3 3 5 2" xfId="5767"/>
    <cellStyle name="Normal 11 3 3 6" xfId="5768"/>
    <cellStyle name="Normal 11 3 4" xfId="5769"/>
    <cellStyle name="Normal 11 3 4 2" xfId="5770"/>
    <cellStyle name="Normal 11 3 4 2 2" xfId="5771"/>
    <cellStyle name="Normal 11 3 4 2 2 2" xfId="5772"/>
    <cellStyle name="Normal 11 3 4 2 2 2 2" xfId="5773"/>
    <cellStyle name="Normal 11 3 4 2 2 2 2 2" xfId="5774"/>
    <cellStyle name="Normal 11 3 4 2 2 2 3" xfId="5775"/>
    <cellStyle name="Normal 11 3 4 2 2 3" xfId="5776"/>
    <cellStyle name="Normal 11 3 4 2 2 3 2" xfId="5777"/>
    <cellStyle name="Normal 11 3 4 2 2 4" xfId="5778"/>
    <cellStyle name="Normal 11 3 4 2 3" xfId="5779"/>
    <cellStyle name="Normal 11 3 4 2 3 2" xfId="5780"/>
    <cellStyle name="Normal 11 3 4 2 3 2 2" xfId="5781"/>
    <cellStyle name="Normal 11 3 4 2 3 3" xfId="5782"/>
    <cellStyle name="Normal 11 3 4 2 4" xfId="5783"/>
    <cellStyle name="Normal 11 3 4 2 4 2" xfId="5784"/>
    <cellStyle name="Normal 11 3 4 2 5" xfId="5785"/>
    <cellStyle name="Normal 11 3 4 3" xfId="5786"/>
    <cellStyle name="Normal 11 3 4 3 2" xfId="5787"/>
    <cellStyle name="Normal 11 3 4 3 2 2" xfId="5788"/>
    <cellStyle name="Normal 11 3 4 3 2 2 2" xfId="5789"/>
    <cellStyle name="Normal 11 3 4 3 2 3" xfId="5790"/>
    <cellStyle name="Normal 11 3 4 3 3" xfId="5791"/>
    <cellStyle name="Normal 11 3 4 3 3 2" xfId="5792"/>
    <cellStyle name="Normal 11 3 4 3 4" xfId="5793"/>
    <cellStyle name="Normal 11 3 4 4" xfId="5794"/>
    <cellStyle name="Normal 11 3 4 4 2" xfId="5795"/>
    <cellStyle name="Normal 11 3 4 4 2 2" xfId="5796"/>
    <cellStyle name="Normal 11 3 4 4 3" xfId="5797"/>
    <cellStyle name="Normal 11 3 4 5" xfId="5798"/>
    <cellStyle name="Normal 11 3 4 5 2" xfId="5799"/>
    <cellStyle name="Normal 11 3 4 6" xfId="5800"/>
    <cellStyle name="Normal 11 3 5" xfId="5801"/>
    <cellStyle name="Normal 11 3 5 2" xfId="5802"/>
    <cellStyle name="Normal 11 3 5 2 2" xfId="5803"/>
    <cellStyle name="Normal 11 3 5 2 2 2" xfId="5804"/>
    <cellStyle name="Normal 11 3 5 2 2 2 2" xfId="5805"/>
    <cellStyle name="Normal 11 3 5 2 2 3" xfId="5806"/>
    <cellStyle name="Normal 11 3 5 2 3" xfId="5807"/>
    <cellStyle name="Normal 11 3 5 2 3 2" xfId="5808"/>
    <cellStyle name="Normal 11 3 5 2 4" xfId="5809"/>
    <cellStyle name="Normal 11 3 5 3" xfId="5810"/>
    <cellStyle name="Normal 11 3 5 3 2" xfId="5811"/>
    <cellStyle name="Normal 11 3 5 3 2 2" xfId="5812"/>
    <cellStyle name="Normal 11 3 5 3 3" xfId="5813"/>
    <cellStyle name="Normal 11 3 5 4" xfId="5814"/>
    <cellStyle name="Normal 11 3 5 4 2" xfId="5815"/>
    <cellStyle name="Normal 11 3 5 5" xfId="5816"/>
    <cellStyle name="Normal 11 3 6" xfId="5817"/>
    <cellStyle name="Normal 11 3 6 2" xfId="5818"/>
    <cellStyle name="Normal 11 3 6 2 2" xfId="5819"/>
    <cellStyle name="Normal 11 3 6 2 2 2" xfId="5820"/>
    <cellStyle name="Normal 11 3 6 2 3" xfId="5821"/>
    <cellStyle name="Normal 11 3 6 3" xfId="5822"/>
    <cellStyle name="Normal 11 3 6 3 2" xfId="5823"/>
    <cellStyle name="Normal 11 3 6 4" xfId="5824"/>
    <cellStyle name="Normal 11 3 7" xfId="5825"/>
    <cellStyle name="Normal 11 3 7 2" xfId="5826"/>
    <cellStyle name="Normal 11 3 7 2 2" xfId="5827"/>
    <cellStyle name="Normal 11 3 7 3" xfId="5828"/>
    <cellStyle name="Normal 11 3 8" xfId="5829"/>
    <cellStyle name="Normal 11 3 8 2" xfId="5830"/>
    <cellStyle name="Normal 11 3 9" xfId="5831"/>
    <cellStyle name="Normal 11 4" xfId="5832"/>
    <cellStyle name="Normal 11 4 2" xfId="5833"/>
    <cellStyle name="Normal 11 4 2 2" xfId="5834"/>
    <cellStyle name="Normal 11 4 2 2 2" xfId="5835"/>
    <cellStyle name="Normal 11 4 2 2 2 2" xfId="5836"/>
    <cellStyle name="Normal 11 4 2 2 2 2 2" xfId="5837"/>
    <cellStyle name="Normal 11 4 2 2 2 3" xfId="5838"/>
    <cellStyle name="Normal 11 4 2 2 3" xfId="5839"/>
    <cellStyle name="Normal 11 4 2 2 3 2" xfId="5840"/>
    <cellStyle name="Normal 11 4 2 2 4" xfId="5841"/>
    <cellStyle name="Normal 11 4 2 3" xfId="5842"/>
    <cellStyle name="Normal 11 4 2 3 2" xfId="5843"/>
    <cellStyle name="Normal 11 4 2 3 2 2" xfId="5844"/>
    <cellStyle name="Normal 11 4 2 3 3" xfId="5845"/>
    <cellStyle name="Normal 11 4 2 4" xfId="5846"/>
    <cellStyle name="Normal 11 4 2 4 2" xfId="5847"/>
    <cellStyle name="Normal 11 4 2 5" xfId="5848"/>
    <cellStyle name="Normal 11 4 3" xfId="5849"/>
    <cellStyle name="Normal 11 4 3 2" xfId="5850"/>
    <cellStyle name="Normal 11 4 3 2 2" xfId="5851"/>
    <cellStyle name="Normal 11 4 3 2 2 2" xfId="5852"/>
    <cellStyle name="Normal 11 4 3 2 3" xfId="5853"/>
    <cellStyle name="Normal 11 4 3 3" xfId="5854"/>
    <cellStyle name="Normal 11 4 3 3 2" xfId="5855"/>
    <cellStyle name="Normal 11 4 3 4" xfId="5856"/>
    <cellStyle name="Normal 11 4 4" xfId="5857"/>
    <cellStyle name="Normal 11 4 4 2" xfId="5858"/>
    <cellStyle name="Normal 11 4 4 2 2" xfId="5859"/>
    <cellStyle name="Normal 11 4 4 3" xfId="5860"/>
    <cellStyle name="Normal 11 4 5" xfId="5861"/>
    <cellStyle name="Normal 11 4 5 2" xfId="5862"/>
    <cellStyle name="Normal 11 4 6" xfId="5863"/>
    <cellStyle name="Normal 11 5" xfId="5864"/>
    <cellStyle name="Normal 11 5 2" xfId="5865"/>
    <cellStyle name="Normal 11 5 2 2" xfId="5866"/>
    <cellStyle name="Normal 11 5 2 2 2" xfId="5867"/>
    <cellStyle name="Normal 11 5 2 2 2 2" xfId="5868"/>
    <cellStyle name="Normal 11 5 2 2 2 2 2" xfId="5869"/>
    <cellStyle name="Normal 11 5 2 2 2 3" xfId="5870"/>
    <cellStyle name="Normal 11 5 2 2 3" xfId="5871"/>
    <cellStyle name="Normal 11 5 2 2 3 2" xfId="5872"/>
    <cellStyle name="Normal 11 5 2 2 4" xfId="5873"/>
    <cellStyle name="Normal 11 5 2 3" xfId="5874"/>
    <cellStyle name="Normal 11 5 2 3 2" xfId="5875"/>
    <cellStyle name="Normal 11 5 2 3 2 2" xfId="5876"/>
    <cellStyle name="Normal 11 5 2 3 3" xfId="5877"/>
    <cellStyle name="Normal 11 5 2 4" xfId="5878"/>
    <cellStyle name="Normal 11 5 2 4 2" xfId="5879"/>
    <cellStyle name="Normal 11 5 2 5" xfId="5880"/>
    <cellStyle name="Normal 11 5 3" xfId="5881"/>
    <cellStyle name="Normal 11 5 3 2" xfId="5882"/>
    <cellStyle name="Normal 11 5 3 2 2" xfId="5883"/>
    <cellStyle name="Normal 11 5 3 2 2 2" xfId="5884"/>
    <cellStyle name="Normal 11 5 3 2 3" xfId="5885"/>
    <cellStyle name="Normal 11 5 3 3" xfId="5886"/>
    <cellStyle name="Normal 11 5 3 3 2" xfId="5887"/>
    <cellStyle name="Normal 11 5 3 4" xfId="5888"/>
    <cellStyle name="Normal 11 5 4" xfId="5889"/>
    <cellStyle name="Normal 11 5 4 2" xfId="5890"/>
    <cellStyle name="Normal 11 5 4 2 2" xfId="5891"/>
    <cellStyle name="Normal 11 5 4 3" xfId="5892"/>
    <cellStyle name="Normal 11 5 5" xfId="5893"/>
    <cellStyle name="Normal 11 5 5 2" xfId="5894"/>
    <cellStyle name="Normal 11 5 6" xfId="5895"/>
    <cellStyle name="Normal 11 6" xfId="5896"/>
    <cellStyle name="Normal 11 6 2" xfId="5897"/>
    <cellStyle name="Normal 11 6 2 2" xfId="5898"/>
    <cellStyle name="Normal 11 6 2 2 2" xfId="5899"/>
    <cellStyle name="Normal 11 6 2 2 2 2" xfId="5900"/>
    <cellStyle name="Normal 11 6 2 2 2 2 2" xfId="5901"/>
    <cellStyle name="Normal 11 6 2 2 2 3" xfId="5902"/>
    <cellStyle name="Normal 11 6 2 2 3" xfId="5903"/>
    <cellStyle name="Normal 11 6 2 2 3 2" xfId="5904"/>
    <cellStyle name="Normal 11 6 2 2 4" xfId="5905"/>
    <cellStyle name="Normal 11 6 2 3" xfId="5906"/>
    <cellStyle name="Normal 11 6 2 3 2" xfId="5907"/>
    <cellStyle name="Normal 11 6 2 3 2 2" xfId="5908"/>
    <cellStyle name="Normal 11 6 2 3 3" xfId="5909"/>
    <cellStyle name="Normal 11 6 2 4" xfId="5910"/>
    <cellStyle name="Normal 11 6 2 4 2" xfId="5911"/>
    <cellStyle name="Normal 11 6 2 5" xfId="5912"/>
    <cellStyle name="Normal 11 6 3" xfId="5913"/>
    <cellStyle name="Normal 11 6 3 2" xfId="5914"/>
    <cellStyle name="Normal 11 6 3 2 2" xfId="5915"/>
    <cellStyle name="Normal 11 6 3 2 2 2" xfId="5916"/>
    <cellStyle name="Normal 11 6 3 2 3" xfId="5917"/>
    <cellStyle name="Normal 11 6 3 3" xfId="5918"/>
    <cellStyle name="Normal 11 6 3 3 2" xfId="5919"/>
    <cellStyle name="Normal 11 6 3 4" xfId="5920"/>
    <cellStyle name="Normal 11 6 4" xfId="5921"/>
    <cellStyle name="Normal 11 6 4 2" xfId="5922"/>
    <cellStyle name="Normal 11 6 4 2 2" xfId="5923"/>
    <cellStyle name="Normal 11 6 4 3" xfId="5924"/>
    <cellStyle name="Normal 11 6 5" xfId="5925"/>
    <cellStyle name="Normal 11 6 5 2" xfId="5926"/>
    <cellStyle name="Normal 11 6 6" xfId="5927"/>
    <cellStyle name="Normal 11 7" xfId="5928"/>
    <cellStyle name="Normal 11 7 2" xfId="5929"/>
    <cellStyle name="Normal 11 7 2 2" xfId="5930"/>
    <cellStyle name="Normal 11 7 2 2 2" xfId="5931"/>
    <cellStyle name="Normal 11 7 2 2 2 2" xfId="5932"/>
    <cellStyle name="Normal 11 7 2 2 3" xfId="5933"/>
    <cellStyle name="Normal 11 7 2 3" xfId="5934"/>
    <cellStyle name="Normal 11 7 2 3 2" xfId="5935"/>
    <cellStyle name="Normal 11 7 2 4" xfId="5936"/>
    <cellStyle name="Normal 11 7 3" xfId="5937"/>
    <cellStyle name="Normal 11 7 3 2" xfId="5938"/>
    <cellStyle name="Normal 11 7 3 2 2" xfId="5939"/>
    <cellStyle name="Normal 11 7 3 3" xfId="5940"/>
    <cellStyle name="Normal 11 7 4" xfId="5941"/>
    <cellStyle name="Normal 11 7 4 2" xfId="5942"/>
    <cellStyle name="Normal 11 7 5" xfId="5943"/>
    <cellStyle name="Normal 11 8" xfId="5944"/>
    <cellStyle name="Normal 11 8 2" xfId="5945"/>
    <cellStyle name="Normal 11 8 2 2" xfId="5946"/>
    <cellStyle name="Normal 11 8 2 2 2" xfId="5947"/>
    <cellStyle name="Normal 11 8 2 3" xfId="5948"/>
    <cellStyle name="Normal 11 8 3" xfId="5949"/>
    <cellStyle name="Normal 11 8 3 2" xfId="5950"/>
    <cellStyle name="Normal 11 8 4" xfId="5951"/>
    <cellStyle name="Normal 11 9" xfId="5952"/>
    <cellStyle name="Normal 11 9 2" xfId="5953"/>
    <cellStyle name="Normal 11 9 2 2" xfId="5954"/>
    <cellStyle name="Normal 11 9 3" xfId="5955"/>
    <cellStyle name="Normal 12" xfId="5956"/>
    <cellStyle name="Normal 12 10" xfId="5957"/>
    <cellStyle name="Normal 12 10 2" xfId="5958"/>
    <cellStyle name="Normal 12 11" xfId="5959"/>
    <cellStyle name="Normal 12 12" xfId="5960"/>
    <cellStyle name="Normal 12 2" xfId="5961"/>
    <cellStyle name="Normal 12 2 2" xfId="5962"/>
    <cellStyle name="Normal 12 2 2 2" xfId="5963"/>
    <cellStyle name="Normal 12 2 2 2 2" xfId="5964"/>
    <cellStyle name="Normal 12 2 2 2 2 2" xfId="5965"/>
    <cellStyle name="Normal 12 2 2 2 2 2 2" xfId="5966"/>
    <cellStyle name="Normal 12 2 2 2 2 2 2 2" xfId="5967"/>
    <cellStyle name="Normal 12 2 2 2 2 2 3" xfId="5968"/>
    <cellStyle name="Normal 12 2 2 2 2 3" xfId="5969"/>
    <cellStyle name="Normal 12 2 2 2 2 3 2" xfId="5970"/>
    <cellStyle name="Normal 12 2 2 2 2 4" xfId="5971"/>
    <cellStyle name="Normal 12 2 2 2 3" xfId="5972"/>
    <cellStyle name="Normal 12 2 2 2 3 2" xfId="5973"/>
    <cellStyle name="Normal 12 2 2 2 3 2 2" xfId="5974"/>
    <cellStyle name="Normal 12 2 2 2 3 3" xfId="5975"/>
    <cellStyle name="Normal 12 2 2 2 4" xfId="5976"/>
    <cellStyle name="Normal 12 2 2 2 4 2" xfId="5977"/>
    <cellStyle name="Normal 12 2 2 2 5" xfId="5978"/>
    <cellStyle name="Normal 12 2 2 3" xfId="5979"/>
    <cellStyle name="Normal 12 2 2 3 2" xfId="5980"/>
    <cellStyle name="Normal 12 2 2 3 2 2" xfId="5981"/>
    <cellStyle name="Normal 12 2 2 3 2 2 2" xfId="5982"/>
    <cellStyle name="Normal 12 2 2 3 2 3" xfId="5983"/>
    <cellStyle name="Normal 12 2 2 3 3" xfId="5984"/>
    <cellStyle name="Normal 12 2 2 3 3 2" xfId="5985"/>
    <cellStyle name="Normal 12 2 2 3 4" xfId="5986"/>
    <cellStyle name="Normal 12 2 2 4" xfId="5987"/>
    <cellStyle name="Normal 12 2 2 4 2" xfId="5988"/>
    <cellStyle name="Normal 12 2 2 4 2 2" xfId="5989"/>
    <cellStyle name="Normal 12 2 2 4 3" xfId="5990"/>
    <cellStyle name="Normal 12 2 2 5" xfId="5991"/>
    <cellStyle name="Normal 12 2 2 5 2" xfId="5992"/>
    <cellStyle name="Normal 12 2 2 6" xfId="5993"/>
    <cellStyle name="Normal 12 2 3" xfId="5994"/>
    <cellStyle name="Normal 12 2 3 2" xfId="5995"/>
    <cellStyle name="Normal 12 2 3 2 2" xfId="5996"/>
    <cellStyle name="Normal 12 2 3 2 2 2" xfId="5997"/>
    <cellStyle name="Normal 12 2 3 2 2 2 2" xfId="5998"/>
    <cellStyle name="Normal 12 2 3 2 2 2 2 2" xfId="5999"/>
    <cellStyle name="Normal 12 2 3 2 2 2 3" xfId="6000"/>
    <cellStyle name="Normal 12 2 3 2 2 3" xfId="6001"/>
    <cellStyle name="Normal 12 2 3 2 2 3 2" xfId="6002"/>
    <cellStyle name="Normal 12 2 3 2 2 4" xfId="6003"/>
    <cellStyle name="Normal 12 2 3 2 3" xfId="6004"/>
    <cellStyle name="Normal 12 2 3 2 3 2" xfId="6005"/>
    <cellStyle name="Normal 12 2 3 2 3 2 2" xfId="6006"/>
    <cellStyle name="Normal 12 2 3 2 3 3" xfId="6007"/>
    <cellStyle name="Normal 12 2 3 2 4" xfId="6008"/>
    <cellStyle name="Normal 12 2 3 2 4 2" xfId="6009"/>
    <cellStyle name="Normal 12 2 3 2 5" xfId="6010"/>
    <cellStyle name="Normal 12 2 3 3" xfId="6011"/>
    <cellStyle name="Normal 12 2 3 3 2" xfId="6012"/>
    <cellStyle name="Normal 12 2 3 3 2 2" xfId="6013"/>
    <cellStyle name="Normal 12 2 3 3 2 2 2" xfId="6014"/>
    <cellStyle name="Normal 12 2 3 3 2 3" xfId="6015"/>
    <cellStyle name="Normal 12 2 3 3 3" xfId="6016"/>
    <cellStyle name="Normal 12 2 3 3 3 2" xfId="6017"/>
    <cellStyle name="Normal 12 2 3 3 4" xfId="6018"/>
    <cellStyle name="Normal 12 2 3 4" xfId="6019"/>
    <cellStyle name="Normal 12 2 3 4 2" xfId="6020"/>
    <cellStyle name="Normal 12 2 3 4 2 2" xfId="6021"/>
    <cellStyle name="Normal 12 2 3 4 3" xfId="6022"/>
    <cellStyle name="Normal 12 2 3 5" xfId="6023"/>
    <cellStyle name="Normal 12 2 3 5 2" xfId="6024"/>
    <cellStyle name="Normal 12 2 3 6" xfId="6025"/>
    <cellStyle name="Normal 12 2 4" xfId="6026"/>
    <cellStyle name="Normal 12 2 4 2" xfId="6027"/>
    <cellStyle name="Normal 12 2 4 2 2" xfId="6028"/>
    <cellStyle name="Normal 12 2 4 2 2 2" xfId="6029"/>
    <cellStyle name="Normal 12 2 4 2 2 2 2" xfId="6030"/>
    <cellStyle name="Normal 12 2 4 2 2 2 2 2" xfId="6031"/>
    <cellStyle name="Normal 12 2 4 2 2 2 3" xfId="6032"/>
    <cellStyle name="Normal 12 2 4 2 2 3" xfId="6033"/>
    <cellStyle name="Normal 12 2 4 2 2 3 2" xfId="6034"/>
    <cellStyle name="Normal 12 2 4 2 2 4" xfId="6035"/>
    <cellStyle name="Normal 12 2 4 2 3" xfId="6036"/>
    <cellStyle name="Normal 12 2 4 2 3 2" xfId="6037"/>
    <cellStyle name="Normal 12 2 4 2 3 2 2" xfId="6038"/>
    <cellStyle name="Normal 12 2 4 2 3 3" xfId="6039"/>
    <cellStyle name="Normal 12 2 4 2 4" xfId="6040"/>
    <cellStyle name="Normal 12 2 4 2 4 2" xfId="6041"/>
    <cellStyle name="Normal 12 2 4 2 5" xfId="6042"/>
    <cellStyle name="Normal 12 2 4 3" xfId="6043"/>
    <cellStyle name="Normal 12 2 4 3 2" xfId="6044"/>
    <cellStyle name="Normal 12 2 4 3 2 2" xfId="6045"/>
    <cellStyle name="Normal 12 2 4 3 2 2 2" xfId="6046"/>
    <cellStyle name="Normal 12 2 4 3 2 3" xfId="6047"/>
    <cellStyle name="Normal 12 2 4 3 3" xfId="6048"/>
    <cellStyle name="Normal 12 2 4 3 3 2" xfId="6049"/>
    <cellStyle name="Normal 12 2 4 3 4" xfId="6050"/>
    <cellStyle name="Normal 12 2 4 4" xfId="6051"/>
    <cellStyle name="Normal 12 2 4 4 2" xfId="6052"/>
    <cellStyle name="Normal 12 2 4 4 2 2" xfId="6053"/>
    <cellStyle name="Normal 12 2 4 4 3" xfId="6054"/>
    <cellStyle name="Normal 12 2 4 5" xfId="6055"/>
    <cellStyle name="Normal 12 2 4 5 2" xfId="6056"/>
    <cellStyle name="Normal 12 2 4 6" xfId="6057"/>
    <cellStyle name="Normal 12 2 5" xfId="6058"/>
    <cellStyle name="Normal 12 2 5 2" xfId="6059"/>
    <cellStyle name="Normal 12 2 5 2 2" xfId="6060"/>
    <cellStyle name="Normal 12 2 5 2 2 2" xfId="6061"/>
    <cellStyle name="Normal 12 2 5 2 2 2 2" xfId="6062"/>
    <cellStyle name="Normal 12 2 5 2 2 3" xfId="6063"/>
    <cellStyle name="Normal 12 2 5 2 3" xfId="6064"/>
    <cellStyle name="Normal 12 2 5 2 3 2" xfId="6065"/>
    <cellStyle name="Normal 12 2 5 2 4" xfId="6066"/>
    <cellStyle name="Normal 12 2 5 3" xfId="6067"/>
    <cellStyle name="Normal 12 2 5 3 2" xfId="6068"/>
    <cellStyle name="Normal 12 2 5 3 2 2" xfId="6069"/>
    <cellStyle name="Normal 12 2 5 3 3" xfId="6070"/>
    <cellStyle name="Normal 12 2 5 4" xfId="6071"/>
    <cellStyle name="Normal 12 2 5 4 2" xfId="6072"/>
    <cellStyle name="Normal 12 2 5 5" xfId="6073"/>
    <cellStyle name="Normal 12 2 6" xfId="6074"/>
    <cellStyle name="Normal 12 2 6 2" xfId="6075"/>
    <cellStyle name="Normal 12 2 6 2 2" xfId="6076"/>
    <cellStyle name="Normal 12 2 6 2 2 2" xfId="6077"/>
    <cellStyle name="Normal 12 2 6 2 3" xfId="6078"/>
    <cellStyle name="Normal 12 2 6 3" xfId="6079"/>
    <cellStyle name="Normal 12 2 6 3 2" xfId="6080"/>
    <cellStyle name="Normal 12 2 6 4" xfId="6081"/>
    <cellStyle name="Normal 12 2 7" xfId="6082"/>
    <cellStyle name="Normal 12 2 7 2" xfId="6083"/>
    <cellStyle name="Normal 12 2 7 2 2" xfId="6084"/>
    <cellStyle name="Normal 12 2 7 3" xfId="6085"/>
    <cellStyle name="Normal 12 2 8" xfId="6086"/>
    <cellStyle name="Normal 12 2 8 2" xfId="6087"/>
    <cellStyle name="Normal 12 2 9" xfId="6088"/>
    <cellStyle name="Normal 12 3" xfId="6089"/>
    <cellStyle name="Normal 12 3 2" xfId="6090"/>
    <cellStyle name="Normal 12 3 2 2" xfId="6091"/>
    <cellStyle name="Normal 12 3 2 2 2" xfId="6092"/>
    <cellStyle name="Normal 12 3 2 2 2 2" xfId="6093"/>
    <cellStyle name="Normal 12 3 2 2 2 2 2" xfId="6094"/>
    <cellStyle name="Normal 12 3 2 2 2 3" xfId="6095"/>
    <cellStyle name="Normal 12 3 2 2 3" xfId="6096"/>
    <cellStyle name="Normal 12 3 2 2 3 2" xfId="6097"/>
    <cellStyle name="Normal 12 3 2 2 4" xfId="6098"/>
    <cellStyle name="Normal 12 3 2 3" xfId="6099"/>
    <cellStyle name="Normal 12 3 2 3 2" xfId="6100"/>
    <cellStyle name="Normal 12 3 2 3 2 2" xfId="6101"/>
    <cellStyle name="Normal 12 3 2 3 3" xfId="6102"/>
    <cellStyle name="Normal 12 3 2 4" xfId="6103"/>
    <cellStyle name="Normal 12 3 2 4 2" xfId="6104"/>
    <cellStyle name="Normal 12 3 2 5" xfId="6105"/>
    <cellStyle name="Normal 12 3 3" xfId="6106"/>
    <cellStyle name="Normal 12 3 3 2" xfId="6107"/>
    <cellStyle name="Normal 12 3 3 2 2" xfId="6108"/>
    <cellStyle name="Normal 12 3 3 2 2 2" xfId="6109"/>
    <cellStyle name="Normal 12 3 3 2 3" xfId="6110"/>
    <cellStyle name="Normal 12 3 3 3" xfId="6111"/>
    <cellStyle name="Normal 12 3 3 3 2" xfId="6112"/>
    <cellStyle name="Normal 12 3 3 4" xfId="6113"/>
    <cellStyle name="Normal 12 3 4" xfId="6114"/>
    <cellStyle name="Normal 12 3 4 2" xfId="6115"/>
    <cellStyle name="Normal 12 3 4 2 2" xfId="6116"/>
    <cellStyle name="Normal 12 3 4 3" xfId="6117"/>
    <cellStyle name="Normal 12 3 5" xfId="6118"/>
    <cellStyle name="Normal 12 3 5 2" xfId="6119"/>
    <cellStyle name="Normal 12 3 6" xfId="6120"/>
    <cellStyle name="Normal 12 4" xfId="6121"/>
    <cellStyle name="Normal 12 4 2" xfId="6122"/>
    <cellStyle name="Normal 12 4 2 2" xfId="6123"/>
    <cellStyle name="Normal 12 4 2 2 2" xfId="6124"/>
    <cellStyle name="Normal 12 4 2 2 2 2" xfId="6125"/>
    <cellStyle name="Normal 12 4 2 2 2 2 2" xfId="6126"/>
    <cellStyle name="Normal 12 4 2 2 2 3" xfId="6127"/>
    <cellStyle name="Normal 12 4 2 2 3" xfId="6128"/>
    <cellStyle name="Normal 12 4 2 2 3 2" xfId="6129"/>
    <cellStyle name="Normal 12 4 2 2 4" xfId="6130"/>
    <cellStyle name="Normal 12 4 2 3" xfId="6131"/>
    <cellStyle name="Normal 12 4 2 3 2" xfId="6132"/>
    <cellStyle name="Normal 12 4 2 3 2 2" xfId="6133"/>
    <cellStyle name="Normal 12 4 2 3 3" xfId="6134"/>
    <cellStyle name="Normal 12 4 2 4" xfId="6135"/>
    <cellStyle name="Normal 12 4 2 4 2" xfId="6136"/>
    <cellStyle name="Normal 12 4 2 5" xfId="6137"/>
    <cellStyle name="Normal 12 4 3" xfId="6138"/>
    <cellStyle name="Normal 12 4 3 2" xfId="6139"/>
    <cellStyle name="Normal 12 4 3 2 2" xfId="6140"/>
    <cellStyle name="Normal 12 4 3 2 2 2" xfId="6141"/>
    <cellStyle name="Normal 12 4 3 2 3" xfId="6142"/>
    <cellStyle name="Normal 12 4 3 3" xfId="6143"/>
    <cellStyle name="Normal 12 4 3 3 2" xfId="6144"/>
    <cellStyle name="Normal 12 4 3 4" xfId="6145"/>
    <cellStyle name="Normal 12 4 4" xfId="6146"/>
    <cellStyle name="Normal 12 4 4 2" xfId="6147"/>
    <cellStyle name="Normal 12 4 4 2 2" xfId="6148"/>
    <cellStyle name="Normal 12 4 4 3" xfId="6149"/>
    <cellStyle name="Normal 12 4 5" xfId="6150"/>
    <cellStyle name="Normal 12 4 5 2" xfId="6151"/>
    <cellStyle name="Normal 12 4 6" xfId="6152"/>
    <cellStyle name="Normal 12 5" xfId="6153"/>
    <cellStyle name="Normal 12 5 2" xfId="6154"/>
    <cellStyle name="Normal 12 5 2 2" xfId="6155"/>
    <cellStyle name="Normal 12 5 2 2 2" xfId="6156"/>
    <cellStyle name="Normal 12 5 2 2 2 2" xfId="6157"/>
    <cellStyle name="Normal 12 5 2 2 2 2 2" xfId="6158"/>
    <cellStyle name="Normal 12 5 2 2 2 3" xfId="6159"/>
    <cellStyle name="Normal 12 5 2 2 3" xfId="6160"/>
    <cellStyle name="Normal 12 5 2 2 3 2" xfId="6161"/>
    <cellStyle name="Normal 12 5 2 2 4" xfId="6162"/>
    <cellStyle name="Normal 12 5 2 3" xfId="6163"/>
    <cellStyle name="Normal 12 5 2 3 2" xfId="6164"/>
    <cellStyle name="Normal 12 5 2 3 2 2" xfId="6165"/>
    <cellStyle name="Normal 12 5 2 3 3" xfId="6166"/>
    <cellStyle name="Normal 12 5 2 4" xfId="6167"/>
    <cellStyle name="Normal 12 5 2 4 2" xfId="6168"/>
    <cellStyle name="Normal 12 5 2 5" xfId="6169"/>
    <cellStyle name="Normal 12 5 3" xfId="6170"/>
    <cellStyle name="Normal 12 5 3 2" xfId="6171"/>
    <cellStyle name="Normal 12 5 3 2 2" xfId="6172"/>
    <cellStyle name="Normal 12 5 3 2 2 2" xfId="6173"/>
    <cellStyle name="Normal 12 5 3 2 3" xfId="6174"/>
    <cellStyle name="Normal 12 5 3 3" xfId="6175"/>
    <cellStyle name="Normal 12 5 3 3 2" xfId="6176"/>
    <cellStyle name="Normal 12 5 3 4" xfId="6177"/>
    <cellStyle name="Normal 12 5 4" xfId="6178"/>
    <cellStyle name="Normal 12 5 4 2" xfId="6179"/>
    <cellStyle name="Normal 12 5 4 2 2" xfId="6180"/>
    <cellStyle name="Normal 12 5 4 3" xfId="6181"/>
    <cellStyle name="Normal 12 5 5" xfId="6182"/>
    <cellStyle name="Normal 12 5 5 2" xfId="6183"/>
    <cellStyle name="Normal 12 5 6" xfId="6184"/>
    <cellStyle name="Normal 12 6" xfId="6185"/>
    <cellStyle name="Normal 12 6 2" xfId="6186"/>
    <cellStyle name="Normal 12 6 2 2" xfId="6187"/>
    <cellStyle name="Normal 12 6 2 2 2" xfId="6188"/>
    <cellStyle name="Normal 12 6 2 2 2 2" xfId="6189"/>
    <cellStyle name="Normal 12 6 2 2 2 2 2" xfId="6190"/>
    <cellStyle name="Normal 12 6 2 2 2 3" xfId="6191"/>
    <cellStyle name="Normal 12 6 2 2 3" xfId="6192"/>
    <cellStyle name="Normal 12 6 2 2 3 2" xfId="6193"/>
    <cellStyle name="Normal 12 6 2 2 4" xfId="6194"/>
    <cellStyle name="Normal 12 6 2 3" xfId="6195"/>
    <cellStyle name="Normal 12 6 2 3 2" xfId="6196"/>
    <cellStyle name="Normal 12 6 2 3 2 2" xfId="6197"/>
    <cellStyle name="Normal 12 6 2 3 3" xfId="6198"/>
    <cellStyle name="Normal 12 6 2 4" xfId="6199"/>
    <cellStyle name="Normal 12 6 2 4 2" xfId="6200"/>
    <cellStyle name="Normal 12 6 2 5" xfId="6201"/>
    <cellStyle name="Normal 12 6 3" xfId="6202"/>
    <cellStyle name="Normal 12 6 3 2" xfId="6203"/>
    <cellStyle name="Normal 12 6 3 2 2" xfId="6204"/>
    <cellStyle name="Normal 12 6 3 2 2 2" xfId="6205"/>
    <cellStyle name="Normal 12 6 3 2 3" xfId="6206"/>
    <cellStyle name="Normal 12 6 3 3" xfId="6207"/>
    <cellStyle name="Normal 12 6 3 3 2" xfId="6208"/>
    <cellStyle name="Normal 12 6 3 4" xfId="6209"/>
    <cellStyle name="Normal 12 6 4" xfId="6210"/>
    <cellStyle name="Normal 12 6 4 2" xfId="6211"/>
    <cellStyle name="Normal 12 6 4 2 2" xfId="6212"/>
    <cellStyle name="Normal 12 6 4 3" xfId="6213"/>
    <cellStyle name="Normal 12 6 5" xfId="6214"/>
    <cellStyle name="Normal 12 6 5 2" xfId="6215"/>
    <cellStyle name="Normal 12 6 6" xfId="6216"/>
    <cellStyle name="Normal 12 7" xfId="6217"/>
    <cellStyle name="Normal 12 7 2" xfId="6218"/>
    <cellStyle name="Normal 12 7 2 2" xfId="6219"/>
    <cellStyle name="Normal 12 7 2 2 2" xfId="6220"/>
    <cellStyle name="Normal 12 7 2 2 2 2" xfId="6221"/>
    <cellStyle name="Normal 12 7 2 2 3" xfId="6222"/>
    <cellStyle name="Normal 12 7 2 3" xfId="6223"/>
    <cellStyle name="Normal 12 7 2 3 2" xfId="6224"/>
    <cellStyle name="Normal 12 7 2 4" xfId="6225"/>
    <cellStyle name="Normal 12 7 3" xfId="6226"/>
    <cellStyle name="Normal 12 7 3 2" xfId="6227"/>
    <cellStyle name="Normal 12 7 3 2 2" xfId="6228"/>
    <cellStyle name="Normal 12 7 3 3" xfId="6229"/>
    <cellStyle name="Normal 12 7 4" xfId="6230"/>
    <cellStyle name="Normal 12 7 4 2" xfId="6231"/>
    <cellStyle name="Normal 12 7 5" xfId="6232"/>
    <cellStyle name="Normal 12 8" xfId="6233"/>
    <cellStyle name="Normal 12 8 2" xfId="6234"/>
    <cellStyle name="Normal 12 8 2 2" xfId="6235"/>
    <cellStyle name="Normal 12 8 2 2 2" xfId="6236"/>
    <cellStyle name="Normal 12 8 2 3" xfId="6237"/>
    <cellStyle name="Normal 12 8 3" xfId="6238"/>
    <cellStyle name="Normal 12 8 3 2" xfId="6239"/>
    <cellStyle name="Normal 12 8 4" xfId="6240"/>
    <cellStyle name="Normal 12 9" xfId="6241"/>
    <cellStyle name="Normal 12 9 2" xfId="6242"/>
    <cellStyle name="Normal 12 9 2 2" xfId="6243"/>
    <cellStyle name="Normal 12 9 3" xfId="6244"/>
    <cellStyle name="Normal 13" xfId="6245"/>
    <cellStyle name="Normal 13 2" xfId="6246"/>
    <cellStyle name="Normal 14" xfId="6247"/>
    <cellStyle name="Normal 14 2" xfId="6248"/>
    <cellStyle name="Normal 15" xfId="6249"/>
    <cellStyle name="Normal 15 2" xfId="6250"/>
    <cellStyle name="Normal 16" xfId="6251"/>
    <cellStyle name="Normal 16 2" xfId="6252"/>
    <cellStyle name="Normal 17" xfId="6253"/>
    <cellStyle name="Normal 17 2" xfId="6254"/>
    <cellStyle name="Normal 17 2 2" xfId="6255"/>
    <cellStyle name="Normal 17 2 2 2" xfId="6256"/>
    <cellStyle name="Normal 17 2 2 2 2" xfId="6257"/>
    <cellStyle name="Normal 17 2 2 3" xfId="6258"/>
    <cellStyle name="Normal 17 2 3" xfId="6259"/>
    <cellStyle name="Normal 17 2 3 2" xfId="6260"/>
    <cellStyle name="Normal 17 2 4" xfId="6261"/>
    <cellStyle name="Normal 17 2 8" xfId="6262"/>
    <cellStyle name="Normal 17 3" xfId="6263"/>
    <cellStyle name="Normal 17 3 2" xfId="6264"/>
    <cellStyle name="Normal 17 3 2 2" xfId="6265"/>
    <cellStyle name="Normal 17 3 3" xfId="6266"/>
    <cellStyle name="Normal 17 4" xfId="6267"/>
    <cellStyle name="Normal 17 4 2" xfId="6268"/>
    <cellStyle name="Normal 17 5" xfId="6269"/>
    <cellStyle name="Normal 17 5 2" xfId="6270"/>
    <cellStyle name="Normal 17 6" xfId="6271"/>
    <cellStyle name="Normal 18" xfId="6272"/>
    <cellStyle name="Normal 18 2" xfId="6273"/>
    <cellStyle name="Normal 18 2 2" xfId="6274"/>
    <cellStyle name="Normal 18 2 2 2" xfId="6275"/>
    <cellStyle name="Normal 18 2 2 2 2" xfId="6276"/>
    <cellStyle name="Normal 18 2 2 3" xfId="6277"/>
    <cellStyle name="Normal 18 2 3" xfId="6278"/>
    <cellStyle name="Normal 18 2 3 2" xfId="6279"/>
    <cellStyle name="Normal 18 2 4" xfId="6280"/>
    <cellStyle name="Normal 18 3" xfId="6281"/>
    <cellStyle name="Normal 18 3 2" xfId="6282"/>
    <cellStyle name="Normal 18 3 2 2" xfId="6283"/>
    <cellStyle name="Normal 18 3 3" xfId="6284"/>
    <cellStyle name="Normal 18 4" xfId="6285"/>
    <cellStyle name="Normal 18 4 2" xfId="6286"/>
    <cellStyle name="Normal 18 5" xfId="6287"/>
    <cellStyle name="Normal 19" xfId="6288"/>
    <cellStyle name="Normal 19 2" xfId="6289"/>
    <cellStyle name="Normal 19 2 2" xfId="6290"/>
    <cellStyle name="Normal 19 2 2 2" xfId="6291"/>
    <cellStyle name="Normal 19 2 2 2 2" xfId="6292"/>
    <cellStyle name="Normal 2" xfId="6293"/>
    <cellStyle name="Normal 2 2" xfId="6294"/>
    <cellStyle name="Normal 2 2 2" xfId="6295"/>
    <cellStyle name="Normal 2 2 3" xfId="6296"/>
    <cellStyle name="Normal 2 2 4" xfId="6297"/>
    <cellStyle name="Normal 2 2 5" xfId="6298"/>
    <cellStyle name="Normal 2 3" xfId="6299"/>
    <cellStyle name="Normal 2 3 2" xfId="6300"/>
    <cellStyle name="Normal 2 3 3" xfId="6301"/>
    <cellStyle name="Normal 2 4" xfId="6302"/>
    <cellStyle name="Normal 2 5" xfId="6303"/>
    <cellStyle name="Normal 2 6" xfId="6304"/>
    <cellStyle name="Normal 2 7" xfId="6305"/>
    <cellStyle name="Normal 2 8" xfId="6306"/>
    <cellStyle name="Normal 2 9" xfId="6307"/>
    <cellStyle name="Normal 2_20.45" xfId="6325"/>
    <cellStyle name="Normal 20" xfId="6308"/>
    <cellStyle name="Normal 21" xfId="6309"/>
    <cellStyle name="Normal 21 2" xfId="6310"/>
    <cellStyle name="Normal 21 2 2" xfId="6311"/>
    <cellStyle name="Normal 22" xfId="6312"/>
    <cellStyle name="Normal 23" xfId="6313"/>
    <cellStyle name="Normal 24" xfId="6314"/>
    <cellStyle name="Normal 25" xfId="6315"/>
    <cellStyle name="Normal 25 2" xfId="6316"/>
    <cellStyle name="Normal 25 2 2" xfId="6317"/>
    <cellStyle name="Normal 25 2 2 2" xfId="6318"/>
    <cellStyle name="Normal 25 2 2 3" xfId="6319"/>
    <cellStyle name="Normal 25 2 3" xfId="6320"/>
    <cellStyle name="Normal 26" xfId="6321"/>
    <cellStyle name="Normal 27" xfId="6322"/>
    <cellStyle name="Normal 28" xfId="6323"/>
    <cellStyle name="Normal 29" xfId="6324"/>
    <cellStyle name="Normal 3" xfId="6326"/>
    <cellStyle name="Normal 3 2" xfId="6327"/>
    <cellStyle name="Normal 3 2 2" xfId="6328"/>
    <cellStyle name="Normal 3 3" xfId="6329"/>
    <cellStyle name="Normal 3 3 2" xfId="6330"/>
    <cellStyle name="Normal 3 4" xfId="6331"/>
    <cellStyle name="Normal 3 4 2" xfId="6332"/>
    <cellStyle name="Normal 3 4 2 2" xfId="6333"/>
    <cellStyle name="Normal 3 4 2 2 2" xfId="6334"/>
    <cellStyle name="Normal 3 4 2 2 2 2" xfId="6335"/>
    <cellStyle name="Normal 3 4 2 2 2 2 2" xfId="6336"/>
    <cellStyle name="Normal 3 4 2 2 2 2 2 2" xfId="6337"/>
    <cellStyle name="Normal 3 4 2 2 2 2 3" xfId="6338"/>
    <cellStyle name="Normal 3 4 2 2 2 3" xfId="6339"/>
    <cellStyle name="Normal 3 4 2 2 2 3 2" xfId="6340"/>
    <cellStyle name="Normal 3 4 2 2 2 4" xfId="6341"/>
    <cellStyle name="Normal 3 4 2 2 3" xfId="6342"/>
    <cellStyle name="Normal 3 4 2 2 3 2" xfId="6343"/>
    <cellStyle name="Normal 3 4 2 2 3 2 2" xfId="6344"/>
    <cellStyle name="Normal 3 4 2 2 3 3" xfId="6345"/>
    <cellStyle name="Normal 3 4 2 2 4" xfId="6346"/>
    <cellStyle name="Normal 3 4 2 2 4 2" xfId="6347"/>
    <cellStyle name="Normal 3 4 2 2 5" xfId="6348"/>
    <cellStyle name="Normal 3 4 2 3" xfId="6349"/>
    <cellStyle name="Normal 3 4 2 3 2" xfId="6350"/>
    <cellStyle name="Normal 3 4 2 3 2 2" xfId="6351"/>
    <cellStyle name="Normal 3 4 2 3 2 2 2" xfId="6352"/>
    <cellStyle name="Normal 3 4 2 3 2 3" xfId="6353"/>
    <cellStyle name="Normal 3 4 2 3 3" xfId="6354"/>
    <cellStyle name="Normal 3 4 2 3 3 2" xfId="6355"/>
    <cellStyle name="Normal 3 4 2 3 4" xfId="6356"/>
    <cellStyle name="Normal 3 4 2 4" xfId="6357"/>
    <cellStyle name="Normal 3 4 2 4 2" xfId="6358"/>
    <cellStyle name="Normal 3 4 2 4 2 2" xfId="6359"/>
    <cellStyle name="Normal 3 4 2 4 3" xfId="6360"/>
    <cellStyle name="Normal 3 4 2 5" xfId="6361"/>
    <cellStyle name="Normal 3 4 2 5 2" xfId="6362"/>
    <cellStyle name="Normal 3 4 2 6" xfId="6363"/>
    <cellStyle name="Normal 3 4 3" xfId="6364"/>
    <cellStyle name="Normal 3 4 3 2" xfId="6365"/>
    <cellStyle name="Normal 3 4 3 2 2" xfId="6366"/>
    <cellStyle name="Normal 3 4 3 2 2 2" xfId="6367"/>
    <cellStyle name="Normal 3 4 3 2 2 2 2" xfId="6368"/>
    <cellStyle name="Normal 3 4 3 2 2 2 2 2" xfId="6369"/>
    <cellStyle name="Normal 3 4 3 2 2 2 3" xfId="6370"/>
    <cellStyle name="Normal 3 4 3 2 2 3" xfId="6371"/>
    <cellStyle name="Normal 3 4 3 2 2 3 2" xfId="6372"/>
    <cellStyle name="Normal 3 4 3 2 2 4" xfId="6373"/>
    <cellStyle name="Normal 3 4 3 2 3" xfId="6374"/>
    <cellStyle name="Normal 3 4 3 2 3 2" xfId="6375"/>
    <cellStyle name="Normal 3 4 3 2 3 2 2" xfId="6376"/>
    <cellStyle name="Normal 3 4 3 2 3 3" xfId="6377"/>
    <cellStyle name="Normal 3 4 3 2 4" xfId="6378"/>
    <cellStyle name="Normal 3 4 3 2 4 2" xfId="6379"/>
    <cellStyle name="Normal 3 4 3 2 5" xfId="6380"/>
    <cellStyle name="Normal 3 4 3 3" xfId="6381"/>
    <cellStyle name="Normal 3 4 3 3 2" xfId="6382"/>
    <cellStyle name="Normal 3 4 3 3 2 2" xfId="6383"/>
    <cellStyle name="Normal 3 4 3 3 2 2 2" xfId="6384"/>
    <cellStyle name="Normal 3 4 3 3 2 3" xfId="6385"/>
    <cellStyle name="Normal 3 4 3 3 3" xfId="6386"/>
    <cellStyle name="Normal 3 4 3 3 3 2" xfId="6387"/>
    <cellStyle name="Normal 3 4 3 3 4" xfId="6388"/>
    <cellStyle name="Normal 3 4 3 4" xfId="6389"/>
    <cellStyle name="Normal 3 4 3 4 2" xfId="6390"/>
    <cellStyle name="Normal 3 4 3 4 2 2" xfId="6391"/>
    <cellStyle name="Normal 3 4 3 4 3" xfId="6392"/>
    <cellStyle name="Normal 3 4 3 5" xfId="6393"/>
    <cellStyle name="Normal 3 4 3 5 2" xfId="6394"/>
    <cellStyle name="Normal 3 4 3 6" xfId="6395"/>
    <cellStyle name="Normal 3 4 4" xfId="6396"/>
    <cellStyle name="Normal 3 4 4 2" xfId="6397"/>
    <cellStyle name="Normal 3 4 4 2 2" xfId="6398"/>
    <cellStyle name="Normal 3 4 4 2 2 2" xfId="6399"/>
    <cellStyle name="Normal 3 4 4 2 2 2 2" xfId="6400"/>
    <cellStyle name="Normal 3 4 4 2 2 2 2 2" xfId="6401"/>
    <cellStyle name="Normal 3 4 4 2 2 2 3" xfId="6402"/>
    <cellStyle name="Normal 3 4 4 2 2 3" xfId="6403"/>
    <cellStyle name="Normal 3 4 4 2 2 3 2" xfId="6404"/>
    <cellStyle name="Normal 3 4 4 2 2 4" xfId="6405"/>
    <cellStyle name="Normal 3 4 4 2 3" xfId="6406"/>
    <cellStyle name="Normal 3 4 4 2 3 2" xfId="6407"/>
    <cellStyle name="Normal 3 4 4 2 3 2 2" xfId="6408"/>
    <cellStyle name="Normal 3 4 4 2 3 3" xfId="6409"/>
    <cellStyle name="Normal 3 4 4 2 4" xfId="6410"/>
    <cellStyle name="Normal 3 4 4 2 4 2" xfId="6411"/>
    <cellStyle name="Normal 3 4 4 2 5" xfId="6412"/>
    <cellStyle name="Normal 3 4 4 3" xfId="6413"/>
    <cellStyle name="Normal 3 4 4 3 2" xfId="6414"/>
    <cellStyle name="Normal 3 4 4 3 2 2" xfId="6415"/>
    <cellStyle name="Normal 3 4 4 3 2 2 2" xfId="6416"/>
    <cellStyle name="Normal 3 4 4 3 2 3" xfId="6417"/>
    <cellStyle name="Normal 3 4 4 3 3" xfId="6418"/>
    <cellStyle name="Normal 3 4 4 3 3 2" xfId="6419"/>
    <cellStyle name="Normal 3 4 4 3 4" xfId="6420"/>
    <cellStyle name="Normal 3 4 4 4" xfId="6421"/>
    <cellStyle name="Normal 3 4 4 4 2" xfId="6422"/>
    <cellStyle name="Normal 3 4 4 4 2 2" xfId="6423"/>
    <cellStyle name="Normal 3 4 4 4 3" xfId="6424"/>
    <cellStyle name="Normal 3 4 4 5" xfId="6425"/>
    <cellStyle name="Normal 3 4 4 5 2" xfId="6426"/>
    <cellStyle name="Normal 3 4 4 6" xfId="6427"/>
    <cellStyle name="Normal 3 4 5" xfId="6428"/>
    <cellStyle name="Normal 3 4 5 2" xfId="6429"/>
    <cellStyle name="Normal 3 4 5 2 2" xfId="6430"/>
    <cellStyle name="Normal 3 4 5 2 2 2" xfId="6431"/>
    <cellStyle name="Normal 3 4 5 2 2 2 2" xfId="6432"/>
    <cellStyle name="Normal 3 4 5 2 2 3" xfId="6433"/>
    <cellStyle name="Normal 3 4 5 2 3" xfId="6434"/>
    <cellStyle name="Normal 3 4 5 2 3 2" xfId="6435"/>
    <cellStyle name="Normal 3 4 5 2 4" xfId="6436"/>
    <cellStyle name="Normal 3 4 5 3" xfId="6437"/>
    <cellStyle name="Normal 3 4 5 3 2" xfId="6438"/>
    <cellStyle name="Normal 3 4 5 3 2 2" xfId="6439"/>
    <cellStyle name="Normal 3 4 5 3 3" xfId="6440"/>
    <cellStyle name="Normal 3 4 5 4" xfId="6441"/>
    <cellStyle name="Normal 3 4 5 4 2" xfId="6442"/>
    <cellStyle name="Normal 3 4 5 5" xfId="6443"/>
    <cellStyle name="Normal 3 4 6" xfId="6444"/>
    <cellStyle name="Normal 3 4 6 2" xfId="6445"/>
    <cellStyle name="Normal 3 4 6 2 2" xfId="6446"/>
    <cellStyle name="Normal 3 4 6 2 2 2" xfId="6447"/>
    <cellStyle name="Normal 3 4 6 2 3" xfId="6448"/>
    <cellStyle name="Normal 3 4 6 3" xfId="6449"/>
    <cellStyle name="Normal 3 4 6 3 2" xfId="6450"/>
    <cellStyle name="Normal 3 4 6 4" xfId="6451"/>
    <cellStyle name="Normal 3 4 7" xfId="6452"/>
    <cellStyle name="Normal 3 4 7 2" xfId="6453"/>
    <cellStyle name="Normal 3 4 7 2 2" xfId="6454"/>
    <cellStyle name="Normal 3 4 7 3" xfId="6455"/>
    <cellStyle name="Normal 3 4 8" xfId="6456"/>
    <cellStyle name="Normal 3 4 8 2" xfId="6457"/>
    <cellStyle name="Normal 3 4 9" xfId="6458"/>
    <cellStyle name="Normal 3 5" xfId="6459"/>
    <cellStyle name="Normal 3 5 2" xfId="6460"/>
    <cellStyle name="Normal 3 5 2 2" xfId="6461"/>
    <cellStyle name="Normal 3 5 2 2 2" xfId="6462"/>
    <cellStyle name="Normal 3 5 2 2 2 2" xfId="6463"/>
    <cellStyle name="Normal 3 5 2 2 3" xfId="6464"/>
    <cellStyle name="Normal 3 5 2 3" xfId="6465"/>
    <cellStyle name="Normal 3 5 2 3 2" xfId="6466"/>
    <cellStyle name="Normal 3 5 2 4" xfId="6467"/>
    <cellStyle name="Normal 3 5 3" xfId="6468"/>
    <cellStyle name="Normal 3 5 3 2" xfId="6469"/>
    <cellStyle name="Normal 3 5 3 2 2" xfId="6470"/>
    <cellStyle name="Normal 3 5 3 3" xfId="6471"/>
    <cellStyle name="Normal 3 5 4" xfId="6472"/>
    <cellStyle name="Normal 3 5 4 2" xfId="6473"/>
    <cellStyle name="Normal 3 5 5" xfId="6474"/>
    <cellStyle name="Normal 30" xfId="6475"/>
    <cellStyle name="Normal 31" xfId="6476"/>
    <cellStyle name="Normal 32" xfId="6477"/>
    <cellStyle name="Normal 32 2" xfId="6478"/>
    <cellStyle name="Normal 33" xfId="6479"/>
    <cellStyle name="Normal 34" xfId="6480"/>
    <cellStyle name="Normal 35" xfId="6481"/>
    <cellStyle name="Normal 36" xfId="6482"/>
    <cellStyle name="Normal 37" xfId="6483"/>
    <cellStyle name="Normal 38" xfId="6484"/>
    <cellStyle name="Normal 39" xfId="6485"/>
    <cellStyle name="Normal 4" xfId="6486"/>
    <cellStyle name="Normal 4 2" xfId="6487"/>
    <cellStyle name="Normal 4 2 2" xfId="6488"/>
    <cellStyle name="Normal 4 2 3" xfId="6489"/>
    <cellStyle name="Normal 4 3" xfId="6490"/>
    <cellStyle name="Normal 4 3 2" xfId="6491"/>
    <cellStyle name="Normal 4 3 2 2" xfId="6492"/>
    <cellStyle name="Normal 4 3 2 2 2" xfId="6493"/>
    <cellStyle name="Normal 4 3 2 2 2 2" xfId="6494"/>
    <cellStyle name="Normal 4 3 2 2 3" xfId="6495"/>
    <cellStyle name="Normal 4 3 2 3" xfId="6496"/>
    <cellStyle name="Normal 4 3 2 3 2" xfId="6497"/>
    <cellStyle name="Normal 4 3 2 4" xfId="6498"/>
    <cellStyle name="Normal 4 4" xfId="6499"/>
    <cellStyle name="Normal 40" xfId="6500"/>
    <cellStyle name="Normal 40 2" xfId="6501"/>
    <cellStyle name="Normal 41" xfId="6502"/>
    <cellStyle name="Normal 41 2" xfId="6503"/>
    <cellStyle name="Normal 42" xfId="6504"/>
    <cellStyle name="Normal 42 2" xfId="6505"/>
    <cellStyle name="Normal 43" xfId="6506"/>
    <cellStyle name="Normal 43 2" xfId="6507"/>
    <cellStyle name="Normal 44" xfId="6508"/>
    <cellStyle name="Normal 45" xfId="6509"/>
    <cellStyle name="Normal 46" xfId="19361"/>
    <cellStyle name="Normal 5" xfId="6510"/>
    <cellStyle name="Normal 5 2" xfId="6511"/>
    <cellStyle name="Normal 5 2 2" xfId="6512"/>
    <cellStyle name="Normal 5 2 2 2" xfId="6513"/>
    <cellStyle name="Normal 5 2 2 2 2" xfId="6514"/>
    <cellStyle name="Normal 5 2 2 2 2 2" xfId="6515"/>
    <cellStyle name="Normal 5 2 2 2 3" xfId="6516"/>
    <cellStyle name="Normal 5 2 2 3" xfId="6517"/>
    <cellStyle name="Normal 5 2 2 3 2" xfId="6518"/>
    <cellStyle name="Normal 5 2 2 4" xfId="6519"/>
    <cellStyle name="Normal 5 3" xfId="6520"/>
    <cellStyle name="Normal 5 3 2" xfId="6521"/>
    <cellStyle name="Normal 5 3 2 2" xfId="6522"/>
    <cellStyle name="Normal 5 3 2 2 2" xfId="6523"/>
    <cellStyle name="Normal 5 3 2 2 2 2" xfId="6524"/>
    <cellStyle name="Normal 5 3 2 2 2 2 2" xfId="6525"/>
    <cellStyle name="Normal 5 3 2 2 2 2 2 2" xfId="6526"/>
    <cellStyle name="Normal 5 3 2 2 2 2 3" xfId="6527"/>
    <cellStyle name="Normal 5 3 2 2 2 3" xfId="6528"/>
    <cellStyle name="Normal 5 3 2 2 2 3 2" xfId="6529"/>
    <cellStyle name="Normal 5 3 2 2 2 4" xfId="6530"/>
    <cellStyle name="Normal 5 3 2 2 3" xfId="6531"/>
    <cellStyle name="Normal 5 3 2 2 3 2" xfId="6532"/>
    <cellStyle name="Normal 5 3 2 2 3 2 2" xfId="6533"/>
    <cellStyle name="Normal 5 3 2 2 3 3" xfId="6534"/>
    <cellStyle name="Normal 5 3 2 2 4" xfId="6535"/>
    <cellStyle name="Normal 5 3 2 2 4 2" xfId="6536"/>
    <cellStyle name="Normal 5 3 2 2 5" xfId="6537"/>
    <cellStyle name="Normal 5 3 2 3" xfId="6538"/>
    <cellStyle name="Normal 5 3 2 3 2" xfId="6539"/>
    <cellStyle name="Normal 5 3 2 3 2 2" xfId="6540"/>
    <cellStyle name="Normal 5 3 2 3 2 2 2" xfId="6541"/>
    <cellStyle name="Normal 5 3 2 3 2 3" xfId="6542"/>
    <cellStyle name="Normal 5 3 2 3 3" xfId="6543"/>
    <cellStyle name="Normal 5 3 2 3 3 2" xfId="6544"/>
    <cellStyle name="Normal 5 3 2 3 4" xfId="6545"/>
    <cellStyle name="Normal 5 3 2 4" xfId="6546"/>
    <cellStyle name="Normal 5 3 2 4 2" xfId="6547"/>
    <cellStyle name="Normal 5 3 2 4 2 2" xfId="6548"/>
    <cellStyle name="Normal 5 3 2 4 3" xfId="6549"/>
    <cellStyle name="Normal 5 3 2 5" xfId="6550"/>
    <cellStyle name="Normal 5 3 2 5 2" xfId="6551"/>
    <cellStyle name="Normal 5 3 2 6" xfId="6552"/>
    <cellStyle name="Normal 5 3 3" xfId="6553"/>
    <cellStyle name="Normal 5 3 3 2" xfId="6554"/>
    <cellStyle name="Normal 5 3 3 2 2" xfId="6555"/>
    <cellStyle name="Normal 5 3 3 2 2 2" xfId="6556"/>
    <cellStyle name="Normal 5 3 3 2 2 2 2" xfId="6557"/>
    <cellStyle name="Normal 5 3 3 2 2 2 2 2" xfId="6558"/>
    <cellStyle name="Normal 5 3 3 2 2 2 3" xfId="6559"/>
    <cellStyle name="Normal 5 3 3 2 2 3" xfId="6560"/>
    <cellStyle name="Normal 5 3 3 2 2 3 2" xfId="6561"/>
    <cellStyle name="Normal 5 3 3 2 2 4" xfId="6562"/>
    <cellStyle name="Normal 5 3 3 2 3" xfId="6563"/>
    <cellStyle name="Normal 5 3 3 2 3 2" xfId="6564"/>
    <cellStyle name="Normal 5 3 3 2 3 2 2" xfId="6565"/>
    <cellStyle name="Normal 5 3 3 2 3 3" xfId="6566"/>
    <cellStyle name="Normal 5 3 3 2 4" xfId="6567"/>
    <cellStyle name="Normal 5 3 3 2 4 2" xfId="6568"/>
    <cellStyle name="Normal 5 3 3 2 5" xfId="6569"/>
    <cellStyle name="Normal 5 3 3 3" xfId="6570"/>
    <cellStyle name="Normal 5 3 3 3 2" xfId="6571"/>
    <cellStyle name="Normal 5 3 3 3 2 2" xfId="6572"/>
    <cellStyle name="Normal 5 3 3 3 2 2 2" xfId="6573"/>
    <cellStyle name="Normal 5 3 3 3 2 3" xfId="6574"/>
    <cellStyle name="Normal 5 3 3 3 3" xfId="6575"/>
    <cellStyle name="Normal 5 3 3 3 3 2" xfId="6576"/>
    <cellStyle name="Normal 5 3 3 3 4" xfId="6577"/>
    <cellStyle name="Normal 5 3 3 4" xfId="6578"/>
    <cellStyle name="Normal 5 3 3 4 2" xfId="6579"/>
    <cellStyle name="Normal 5 3 3 4 2 2" xfId="6580"/>
    <cellStyle name="Normal 5 3 3 4 3" xfId="6581"/>
    <cellStyle name="Normal 5 3 3 5" xfId="6582"/>
    <cellStyle name="Normal 5 3 3 5 2" xfId="6583"/>
    <cellStyle name="Normal 5 3 3 6" xfId="6584"/>
    <cellStyle name="Normal 5 3 4" xfId="6585"/>
    <cellStyle name="Normal 5 3 4 2" xfId="6586"/>
    <cellStyle name="Normal 5 3 4 2 2" xfId="6587"/>
    <cellStyle name="Normal 5 3 4 2 2 2" xfId="6588"/>
    <cellStyle name="Normal 5 3 4 2 2 2 2" xfId="6589"/>
    <cellStyle name="Normal 5 3 4 2 2 2 2 2" xfId="6590"/>
    <cellStyle name="Normal 5 3 4 2 2 2 3" xfId="6591"/>
    <cellStyle name="Normal 5 3 4 2 2 3" xfId="6592"/>
    <cellStyle name="Normal 5 3 4 2 2 3 2" xfId="6593"/>
    <cellStyle name="Normal 5 3 4 2 2 4" xfId="6594"/>
    <cellStyle name="Normal 5 3 4 2 3" xfId="6595"/>
    <cellStyle name="Normal 5 3 4 2 3 2" xfId="6596"/>
    <cellStyle name="Normal 5 3 4 2 3 2 2" xfId="6597"/>
    <cellStyle name="Normal 5 3 4 2 3 3" xfId="6598"/>
    <cellStyle name="Normal 5 3 4 2 4" xfId="6599"/>
    <cellStyle name="Normal 5 3 4 2 4 2" xfId="6600"/>
    <cellStyle name="Normal 5 3 4 2 5" xfId="6601"/>
    <cellStyle name="Normal 5 3 4 3" xfId="6602"/>
    <cellStyle name="Normal 5 3 4 3 2" xfId="6603"/>
    <cellStyle name="Normal 5 3 4 3 2 2" xfId="6604"/>
    <cellStyle name="Normal 5 3 4 3 2 2 2" xfId="6605"/>
    <cellStyle name="Normal 5 3 4 3 2 3" xfId="6606"/>
    <cellStyle name="Normal 5 3 4 3 3" xfId="6607"/>
    <cellStyle name="Normal 5 3 4 3 3 2" xfId="6608"/>
    <cellStyle name="Normal 5 3 4 3 4" xfId="6609"/>
    <cellStyle name="Normal 5 3 4 4" xfId="6610"/>
    <cellStyle name="Normal 5 3 4 4 2" xfId="6611"/>
    <cellStyle name="Normal 5 3 4 4 2 2" xfId="6612"/>
    <cellStyle name="Normal 5 3 4 4 3" xfId="6613"/>
    <cellStyle name="Normal 5 3 4 5" xfId="6614"/>
    <cellStyle name="Normal 5 3 4 5 2" xfId="6615"/>
    <cellStyle name="Normal 5 3 4 6" xfId="6616"/>
    <cellStyle name="Normal 5 3 5" xfId="6617"/>
    <cellStyle name="Normal 5 3 5 2" xfId="6618"/>
    <cellStyle name="Normal 5 3 5 2 2" xfId="6619"/>
    <cellStyle name="Normal 5 3 5 2 2 2" xfId="6620"/>
    <cellStyle name="Normal 5 3 5 2 2 2 2" xfId="6621"/>
    <cellStyle name="Normal 5 3 5 2 2 3" xfId="6622"/>
    <cellStyle name="Normal 5 3 5 2 3" xfId="6623"/>
    <cellStyle name="Normal 5 3 5 2 3 2" xfId="6624"/>
    <cellStyle name="Normal 5 3 5 2 4" xfId="6625"/>
    <cellStyle name="Normal 5 3 5 3" xfId="6626"/>
    <cellStyle name="Normal 5 3 5 3 2" xfId="6627"/>
    <cellStyle name="Normal 5 3 5 3 2 2" xfId="6628"/>
    <cellStyle name="Normal 5 3 5 3 3" xfId="6629"/>
    <cellStyle name="Normal 5 3 5 4" xfId="6630"/>
    <cellStyle name="Normal 5 3 5 4 2" xfId="6631"/>
    <cellStyle name="Normal 5 3 5 5" xfId="6632"/>
    <cellStyle name="Normal 5 3 6" xfId="6633"/>
    <cellStyle name="Normal 5 3 6 2" xfId="6634"/>
    <cellStyle name="Normal 5 3 6 2 2" xfId="6635"/>
    <cellStyle name="Normal 5 3 6 2 2 2" xfId="6636"/>
    <cellStyle name="Normal 5 3 6 2 3" xfId="6637"/>
    <cellStyle name="Normal 5 3 6 3" xfId="6638"/>
    <cellStyle name="Normal 5 3 6 3 2" xfId="6639"/>
    <cellStyle name="Normal 5 3 6 4" xfId="6640"/>
    <cellStyle name="Normal 5 3 7" xfId="6641"/>
    <cellStyle name="Normal 5 3 7 2" xfId="6642"/>
    <cellStyle name="Normal 5 3 7 2 2" xfId="6643"/>
    <cellStyle name="Normal 5 3 7 3" xfId="6644"/>
    <cellStyle name="Normal 5 3 8" xfId="6645"/>
    <cellStyle name="Normal 5 3 8 2" xfId="6646"/>
    <cellStyle name="Normal 5 3 9" xfId="6647"/>
    <cellStyle name="Normal 5 4" xfId="6648"/>
    <cellStyle name="Normal 5 4 2" xfId="6649"/>
    <cellStyle name="Normal 5 4 2 2" xfId="6650"/>
    <cellStyle name="Normal 5 4 2 2 2" xfId="6651"/>
    <cellStyle name="Normal 5 4 2 2 2 2" xfId="6652"/>
    <cellStyle name="Normal 5 4 2 2 2 2 2" xfId="6653"/>
    <cellStyle name="Normal 5 4 2 2 2 2 2 2" xfId="6654"/>
    <cellStyle name="Normal 5 4 2 2 2 2 3" xfId="6655"/>
    <cellStyle name="Normal 5 4 2 2 2 3" xfId="6656"/>
    <cellStyle name="Normal 5 4 2 2 2 3 2" xfId="6657"/>
    <cellStyle name="Normal 5 4 2 2 2 4" xfId="6658"/>
    <cellStyle name="Normal 5 4 2 2 3" xfId="6659"/>
    <cellStyle name="Normal 5 4 2 2 3 2" xfId="6660"/>
    <cellStyle name="Normal 5 4 2 2 3 2 2" xfId="6661"/>
    <cellStyle name="Normal 5 4 2 2 3 3" xfId="6662"/>
    <cellStyle name="Normal 5 4 2 2 4" xfId="6663"/>
    <cellStyle name="Normal 5 4 2 2 4 2" xfId="6664"/>
    <cellStyle name="Normal 5 4 2 2 5" xfId="6665"/>
    <cellStyle name="Normal 5 4 2 3" xfId="6666"/>
    <cellStyle name="Normal 5 4 2 3 2" xfId="6667"/>
    <cellStyle name="Normal 5 4 2 3 2 2" xfId="6668"/>
    <cellStyle name="Normal 5 4 2 3 2 2 2" xfId="6669"/>
    <cellStyle name="Normal 5 4 2 3 2 3" xfId="6670"/>
    <cellStyle name="Normal 5 4 2 3 3" xfId="6671"/>
    <cellStyle name="Normal 5 4 2 3 3 2" xfId="6672"/>
    <cellStyle name="Normal 5 4 2 3 4" xfId="6673"/>
    <cellStyle name="Normal 5 4 2 4" xfId="6674"/>
    <cellStyle name="Normal 5 4 2 4 2" xfId="6675"/>
    <cellStyle name="Normal 5 4 2 4 2 2" xfId="6676"/>
    <cellStyle name="Normal 5 4 2 4 3" xfId="6677"/>
    <cellStyle name="Normal 5 4 2 5" xfId="6678"/>
    <cellStyle name="Normal 5 4 2 5 2" xfId="6679"/>
    <cellStyle name="Normal 5 4 2 6" xfId="6680"/>
    <cellStyle name="Normal 5 4 3" xfId="6681"/>
    <cellStyle name="Normal 5 4 3 2" xfId="6682"/>
    <cellStyle name="Normal 5 4 3 2 2" xfId="6683"/>
    <cellStyle name="Normal 5 4 3 2 2 2" xfId="6684"/>
    <cellStyle name="Normal 5 4 3 2 2 2 2" xfId="6685"/>
    <cellStyle name="Normal 5 4 3 2 2 2 2 2" xfId="6686"/>
    <cellStyle name="Normal 5 4 3 2 2 2 3" xfId="6687"/>
    <cellStyle name="Normal 5 4 3 2 2 3" xfId="6688"/>
    <cellStyle name="Normal 5 4 3 2 2 3 2" xfId="6689"/>
    <cellStyle name="Normal 5 4 3 2 2 4" xfId="6690"/>
    <cellStyle name="Normal 5 4 3 2 3" xfId="6691"/>
    <cellStyle name="Normal 5 4 3 2 3 2" xfId="6692"/>
    <cellStyle name="Normal 5 4 3 2 3 2 2" xfId="6693"/>
    <cellStyle name="Normal 5 4 3 2 3 3" xfId="6694"/>
    <cellStyle name="Normal 5 4 3 2 4" xfId="6695"/>
    <cellStyle name="Normal 5 4 3 2 4 2" xfId="6696"/>
    <cellStyle name="Normal 5 4 3 2 5" xfId="6697"/>
    <cellStyle name="Normal 5 4 3 3" xfId="6698"/>
    <cellStyle name="Normal 5 4 3 3 2" xfId="6699"/>
    <cellStyle name="Normal 5 4 3 3 2 2" xfId="6700"/>
    <cellStyle name="Normal 5 4 3 3 2 2 2" xfId="6701"/>
    <cellStyle name="Normal 5 4 3 3 2 3" xfId="6702"/>
    <cellStyle name="Normal 5 4 3 3 3" xfId="6703"/>
    <cellStyle name="Normal 5 4 3 3 3 2" xfId="6704"/>
    <cellStyle name="Normal 5 4 3 3 4" xfId="6705"/>
    <cellStyle name="Normal 5 4 3 4" xfId="6706"/>
    <cellStyle name="Normal 5 4 3 4 2" xfId="6707"/>
    <cellStyle name="Normal 5 4 3 4 2 2" xfId="6708"/>
    <cellStyle name="Normal 5 4 3 4 3" xfId="6709"/>
    <cellStyle name="Normal 5 4 3 5" xfId="6710"/>
    <cellStyle name="Normal 5 4 3 5 2" xfId="6711"/>
    <cellStyle name="Normal 5 4 3 6" xfId="6712"/>
    <cellStyle name="Normal 5 4 4" xfId="6713"/>
    <cellStyle name="Normal 5 4 4 2" xfId="6714"/>
    <cellStyle name="Normal 5 4 4 2 2" xfId="6715"/>
    <cellStyle name="Normal 5 4 4 2 2 2" xfId="6716"/>
    <cellStyle name="Normal 5 4 4 2 2 2 2" xfId="6717"/>
    <cellStyle name="Normal 5 4 4 2 2 2 2 2" xfId="6718"/>
    <cellStyle name="Normal 5 4 4 2 2 2 3" xfId="6719"/>
    <cellStyle name="Normal 5 4 4 2 2 3" xfId="6720"/>
    <cellStyle name="Normal 5 4 4 2 2 3 2" xfId="6721"/>
    <cellStyle name="Normal 5 4 4 2 2 4" xfId="6722"/>
    <cellStyle name="Normal 5 4 4 2 3" xfId="6723"/>
    <cellStyle name="Normal 5 4 4 2 3 2" xfId="6724"/>
    <cellStyle name="Normal 5 4 4 2 3 2 2" xfId="6725"/>
    <cellStyle name="Normal 5 4 4 2 3 3" xfId="6726"/>
    <cellStyle name="Normal 5 4 4 2 4" xfId="6727"/>
    <cellStyle name="Normal 5 4 4 2 4 2" xfId="6728"/>
    <cellStyle name="Normal 5 4 4 2 5" xfId="6729"/>
    <cellStyle name="Normal 5 4 4 3" xfId="6730"/>
    <cellStyle name="Normal 5 4 4 3 2" xfId="6731"/>
    <cellStyle name="Normal 5 4 4 3 2 2" xfId="6732"/>
    <cellStyle name="Normal 5 4 4 3 2 2 2" xfId="6733"/>
    <cellStyle name="Normal 5 4 4 3 2 3" xfId="6734"/>
    <cellStyle name="Normal 5 4 4 3 3" xfId="6735"/>
    <cellStyle name="Normal 5 4 4 3 3 2" xfId="6736"/>
    <cellStyle name="Normal 5 4 4 3 4" xfId="6737"/>
    <cellStyle name="Normal 5 4 4 4" xfId="6738"/>
    <cellStyle name="Normal 5 4 4 4 2" xfId="6739"/>
    <cellStyle name="Normal 5 4 4 4 2 2" xfId="6740"/>
    <cellStyle name="Normal 5 4 4 4 3" xfId="6741"/>
    <cellStyle name="Normal 5 4 4 5" xfId="6742"/>
    <cellStyle name="Normal 5 4 4 5 2" xfId="6743"/>
    <cellStyle name="Normal 5 4 4 6" xfId="6744"/>
    <cellStyle name="Normal 5 4 5" xfId="6745"/>
    <cellStyle name="Normal 5 4 5 2" xfId="6746"/>
    <cellStyle name="Normal 5 4 5 2 2" xfId="6747"/>
    <cellStyle name="Normal 5 4 5 2 2 2" xfId="6748"/>
    <cellStyle name="Normal 5 4 5 2 2 2 2" xfId="6749"/>
    <cellStyle name="Normal 5 4 5 2 2 3" xfId="6750"/>
    <cellStyle name="Normal 5 4 5 2 3" xfId="6751"/>
    <cellStyle name="Normal 5 4 5 2 3 2" xfId="6752"/>
    <cellStyle name="Normal 5 4 5 2 4" xfId="6753"/>
    <cellStyle name="Normal 5 4 5 3" xfId="6754"/>
    <cellStyle name="Normal 5 4 5 3 2" xfId="6755"/>
    <cellStyle name="Normal 5 4 5 3 2 2" xfId="6756"/>
    <cellStyle name="Normal 5 4 5 3 3" xfId="6757"/>
    <cellStyle name="Normal 5 4 5 4" xfId="6758"/>
    <cellStyle name="Normal 5 4 5 4 2" xfId="6759"/>
    <cellStyle name="Normal 5 4 5 5" xfId="6760"/>
    <cellStyle name="Normal 5 4 6" xfId="6761"/>
    <cellStyle name="Normal 5 4 6 2" xfId="6762"/>
    <cellStyle name="Normal 5 4 6 2 2" xfId="6763"/>
    <cellStyle name="Normal 5 4 6 2 2 2" xfId="6764"/>
    <cellStyle name="Normal 5 4 6 2 3" xfId="6765"/>
    <cellStyle name="Normal 5 4 6 3" xfId="6766"/>
    <cellStyle name="Normal 5 4 6 3 2" xfId="6767"/>
    <cellStyle name="Normal 5 4 6 4" xfId="6768"/>
    <cellStyle name="Normal 5 4 7" xfId="6769"/>
    <cellStyle name="Normal 5 4 7 2" xfId="6770"/>
    <cellStyle name="Normal 5 4 7 2 2" xfId="6771"/>
    <cellStyle name="Normal 5 4 7 3" xfId="6772"/>
    <cellStyle name="Normal 5 4 8" xfId="6773"/>
    <cellStyle name="Normal 5 4 8 2" xfId="6774"/>
    <cellStyle name="Normal 5 4 9" xfId="6775"/>
    <cellStyle name="Normal 5 5" xfId="6776"/>
    <cellStyle name="Normal 5 6" xfId="6777"/>
    <cellStyle name="Normal 5 7" xfId="6778"/>
    <cellStyle name="Normal 5 7 2" xfId="6779"/>
    <cellStyle name="Normal 5 7 2 2" xfId="6780"/>
    <cellStyle name="Normal 5 7 2 2 2" xfId="6781"/>
    <cellStyle name="Normal 5 7 2 3" xfId="6782"/>
    <cellStyle name="Normal 5 7 3" xfId="6783"/>
    <cellStyle name="Normal 5 7 3 2" xfId="6784"/>
    <cellStyle name="Normal 5 7 4" xfId="6785"/>
    <cellStyle name="Normal 6" xfId="6786"/>
    <cellStyle name="Normal 6 2" xfId="6787"/>
    <cellStyle name="Normal 6 2 2" xfId="6788"/>
    <cellStyle name="Normal 6 2 2 2" xfId="6789"/>
    <cellStyle name="Normal 6 2 2 2 2" xfId="6790"/>
    <cellStyle name="Normal 6 2 2 3" xfId="6791"/>
    <cellStyle name="Normal 6 2 3" xfId="6792"/>
    <cellStyle name="Normal 6 2 3 2" xfId="6793"/>
    <cellStyle name="Normal 6 2 4" xfId="6794"/>
    <cellStyle name="Normal 7" xfId="6795"/>
    <cellStyle name="Normal 7 2" xfId="6796"/>
    <cellStyle name="Normal 7 2 2" xfId="6797"/>
    <cellStyle name="Normal 8" xfId="6798"/>
    <cellStyle name="Normal 8 2" xfId="6799"/>
    <cellStyle name="Normal 9" xfId="6800"/>
    <cellStyle name="Note 2" xfId="6801"/>
    <cellStyle name="Note 2 10" xfId="6802"/>
    <cellStyle name="Note 2 10 2" xfId="6803"/>
    <cellStyle name="Note 2 10 3" xfId="6804"/>
    <cellStyle name="Note 2 10 4" xfId="6805"/>
    <cellStyle name="Note 2 10 5" xfId="6806"/>
    <cellStyle name="Note 2 10 6" xfId="6807"/>
    <cellStyle name="Note 2 10 7" xfId="6808"/>
    <cellStyle name="Note 2 11" xfId="6809"/>
    <cellStyle name="Note 2 11 2" xfId="6810"/>
    <cellStyle name="Note 2 11 3" xfId="6811"/>
    <cellStyle name="Note 2 11 4" xfId="6812"/>
    <cellStyle name="Note 2 11 5" xfId="6813"/>
    <cellStyle name="Note 2 11 6" xfId="6814"/>
    <cellStyle name="Note 2 11 7" xfId="6815"/>
    <cellStyle name="Note 2 12" xfId="6816"/>
    <cellStyle name="Note 2 12 2" xfId="6817"/>
    <cellStyle name="Note 2 12 3" xfId="6818"/>
    <cellStyle name="Note 2 12 4" xfId="6819"/>
    <cellStyle name="Note 2 12 5" xfId="6820"/>
    <cellStyle name="Note 2 12 6" xfId="6821"/>
    <cellStyle name="Note 2 12 7" xfId="6822"/>
    <cellStyle name="Note 2 13" xfId="6823"/>
    <cellStyle name="Note 2 13 2" xfId="6824"/>
    <cellStyle name="Note 2 13 3" xfId="6825"/>
    <cellStyle name="Note 2 13 4" xfId="6826"/>
    <cellStyle name="Note 2 13 5" xfId="6827"/>
    <cellStyle name="Note 2 13 6" xfId="6828"/>
    <cellStyle name="Note 2 13 7" xfId="6829"/>
    <cellStyle name="Note 2 14" xfId="6830"/>
    <cellStyle name="Note 2 14 2" xfId="6831"/>
    <cellStyle name="Note 2 14 3" xfId="6832"/>
    <cellStyle name="Note 2 14 4" xfId="6833"/>
    <cellStyle name="Note 2 14 5" xfId="6834"/>
    <cellStyle name="Note 2 14 6" xfId="6835"/>
    <cellStyle name="Note 2 14 7" xfId="6836"/>
    <cellStyle name="Note 2 15" xfId="6837"/>
    <cellStyle name="Note 2 16" xfId="6838"/>
    <cellStyle name="Note 2 17" xfId="6839"/>
    <cellStyle name="Note 2 2" xfId="6840"/>
    <cellStyle name="Note 2 2 10" xfId="6841"/>
    <cellStyle name="Note 2 2 10 2" xfId="6842"/>
    <cellStyle name="Note 2 2 10 3" xfId="6843"/>
    <cellStyle name="Note 2 2 10 4" xfId="6844"/>
    <cellStyle name="Note 2 2 10 5" xfId="6845"/>
    <cellStyle name="Note 2 2 10 6" xfId="6846"/>
    <cellStyle name="Note 2 2 10 7" xfId="6847"/>
    <cellStyle name="Note 2 2 11" xfId="6848"/>
    <cellStyle name="Note 2 2 11 2" xfId="6849"/>
    <cellStyle name="Note 2 2 11 3" xfId="6850"/>
    <cellStyle name="Note 2 2 11 4" xfId="6851"/>
    <cellStyle name="Note 2 2 11 5" xfId="6852"/>
    <cellStyle name="Note 2 2 11 6" xfId="6853"/>
    <cellStyle name="Note 2 2 11 7" xfId="6854"/>
    <cellStyle name="Note 2 2 12" xfId="6855"/>
    <cellStyle name="Note 2 2 12 2" xfId="6856"/>
    <cellStyle name="Note 2 2 12 3" xfId="6857"/>
    <cellStyle name="Note 2 2 12 4" xfId="6858"/>
    <cellStyle name="Note 2 2 12 5" xfId="6859"/>
    <cellStyle name="Note 2 2 12 6" xfId="6860"/>
    <cellStyle name="Note 2 2 12 7" xfId="6861"/>
    <cellStyle name="Note 2 2 13" xfId="6862"/>
    <cellStyle name="Note 2 2 13 2" xfId="6863"/>
    <cellStyle name="Note 2 2 13 3" xfId="6864"/>
    <cellStyle name="Note 2 2 13 4" xfId="6865"/>
    <cellStyle name="Note 2 2 13 5" xfId="6866"/>
    <cellStyle name="Note 2 2 13 6" xfId="6867"/>
    <cellStyle name="Note 2 2 13 7" xfId="6868"/>
    <cellStyle name="Note 2 2 14" xfId="6869"/>
    <cellStyle name="Note 2 2 14 2" xfId="6870"/>
    <cellStyle name="Note 2 2 14 3" xfId="6871"/>
    <cellStyle name="Note 2 2 14 4" xfId="6872"/>
    <cellStyle name="Note 2 2 14 5" xfId="6873"/>
    <cellStyle name="Note 2 2 14 6" xfId="6874"/>
    <cellStyle name="Note 2 2 14 7" xfId="6875"/>
    <cellStyle name="Note 2 2 15" xfId="6876"/>
    <cellStyle name="Note 2 2 16" xfId="6877"/>
    <cellStyle name="Note 2 2 17" xfId="6878"/>
    <cellStyle name="Note 2 2 2" xfId="6879"/>
    <cellStyle name="Note 2 2 2 10" xfId="6880"/>
    <cellStyle name="Note 2 2 2 10 2" xfId="6881"/>
    <cellStyle name="Note 2 2 2 10 3" xfId="6882"/>
    <cellStyle name="Note 2 2 2 10 4" xfId="6883"/>
    <cellStyle name="Note 2 2 2 10 5" xfId="6884"/>
    <cellStyle name="Note 2 2 2 10 6" xfId="6885"/>
    <cellStyle name="Note 2 2 2 10 7" xfId="6886"/>
    <cellStyle name="Note 2 2 2 11" xfId="6887"/>
    <cellStyle name="Note 2 2 2 11 2" xfId="6888"/>
    <cellStyle name="Note 2 2 2 11 3" xfId="6889"/>
    <cellStyle name="Note 2 2 2 11 4" xfId="6890"/>
    <cellStyle name="Note 2 2 2 11 5" xfId="6891"/>
    <cellStyle name="Note 2 2 2 11 6" xfId="6892"/>
    <cellStyle name="Note 2 2 2 11 7" xfId="6893"/>
    <cellStyle name="Note 2 2 2 12" xfId="6894"/>
    <cellStyle name="Note 2 2 2 12 2" xfId="6895"/>
    <cellStyle name="Note 2 2 2 12 3" xfId="6896"/>
    <cellStyle name="Note 2 2 2 12 4" xfId="6897"/>
    <cellStyle name="Note 2 2 2 12 5" xfId="6898"/>
    <cellStyle name="Note 2 2 2 12 6" xfId="6899"/>
    <cellStyle name="Note 2 2 2 12 7" xfId="6900"/>
    <cellStyle name="Note 2 2 2 13" xfId="6901"/>
    <cellStyle name="Note 2 2 2 13 2" xfId="6902"/>
    <cellStyle name="Note 2 2 2 13 3" xfId="6903"/>
    <cellStyle name="Note 2 2 2 13 4" xfId="6904"/>
    <cellStyle name="Note 2 2 2 13 5" xfId="6905"/>
    <cellStyle name="Note 2 2 2 13 6" xfId="6906"/>
    <cellStyle name="Note 2 2 2 13 7" xfId="6907"/>
    <cellStyle name="Note 2 2 2 14" xfId="6908"/>
    <cellStyle name="Note 2 2 2 15" xfId="6909"/>
    <cellStyle name="Note 2 2 2 16" xfId="6910"/>
    <cellStyle name="Note 2 2 2 2" xfId="6911"/>
    <cellStyle name="Note 2 2 2 2 10" xfId="6912"/>
    <cellStyle name="Note 2 2 2 2 10 2" xfId="6913"/>
    <cellStyle name="Note 2 2 2 2 10 3" xfId="6914"/>
    <cellStyle name="Note 2 2 2 2 10 4" xfId="6915"/>
    <cellStyle name="Note 2 2 2 2 10 5" xfId="6916"/>
    <cellStyle name="Note 2 2 2 2 10 6" xfId="6917"/>
    <cellStyle name="Note 2 2 2 2 10 7" xfId="6918"/>
    <cellStyle name="Note 2 2 2 2 11" xfId="6919"/>
    <cellStyle name="Note 2 2 2 2 11 2" xfId="6920"/>
    <cellStyle name="Note 2 2 2 2 11 3" xfId="6921"/>
    <cellStyle name="Note 2 2 2 2 11 4" xfId="6922"/>
    <cellStyle name="Note 2 2 2 2 11 5" xfId="6923"/>
    <cellStyle name="Note 2 2 2 2 11 6" xfId="6924"/>
    <cellStyle name="Note 2 2 2 2 11 7" xfId="6925"/>
    <cellStyle name="Note 2 2 2 2 12" xfId="6926"/>
    <cellStyle name="Note 2 2 2 2 12 2" xfId="6927"/>
    <cellStyle name="Note 2 2 2 2 12 3" xfId="6928"/>
    <cellStyle name="Note 2 2 2 2 12 4" xfId="6929"/>
    <cellStyle name="Note 2 2 2 2 12 5" xfId="6930"/>
    <cellStyle name="Note 2 2 2 2 12 6" xfId="6931"/>
    <cellStyle name="Note 2 2 2 2 12 7" xfId="6932"/>
    <cellStyle name="Note 2 2 2 2 13" xfId="6933"/>
    <cellStyle name="Note 2 2 2 2 13 2" xfId="6934"/>
    <cellStyle name="Note 2 2 2 2 13 3" xfId="6935"/>
    <cellStyle name="Note 2 2 2 2 13 4" xfId="6936"/>
    <cellStyle name="Note 2 2 2 2 13 5" xfId="6937"/>
    <cellStyle name="Note 2 2 2 2 13 6" xfId="6938"/>
    <cellStyle name="Note 2 2 2 2 13 7" xfId="6939"/>
    <cellStyle name="Note 2 2 2 2 14" xfId="6940"/>
    <cellStyle name="Note 2 2 2 2 15" xfId="6941"/>
    <cellStyle name="Note 2 2 2 2 16" xfId="6942"/>
    <cellStyle name="Note 2 2 2 2 17" xfId="6943"/>
    <cellStyle name="Note 2 2 2 2 2" xfId="6944"/>
    <cellStyle name="Note 2 2 2 2 2 10" xfId="6945"/>
    <cellStyle name="Note 2 2 2 2 2 10 2" xfId="6946"/>
    <cellStyle name="Note 2 2 2 2 2 10 3" xfId="6947"/>
    <cellStyle name="Note 2 2 2 2 2 10 4" xfId="6948"/>
    <cellStyle name="Note 2 2 2 2 2 10 5" xfId="6949"/>
    <cellStyle name="Note 2 2 2 2 2 10 6" xfId="6950"/>
    <cellStyle name="Note 2 2 2 2 2 10 7" xfId="6951"/>
    <cellStyle name="Note 2 2 2 2 2 11" xfId="6952"/>
    <cellStyle name="Note 2 2 2 2 2 12" xfId="6953"/>
    <cellStyle name="Note 2 2 2 2 2 13" xfId="6954"/>
    <cellStyle name="Note 2 2 2 2 2 14" xfId="6955"/>
    <cellStyle name="Note 2 2 2 2 2 2" xfId="6956"/>
    <cellStyle name="Note 2 2 2 2 2 2 2" xfId="6957"/>
    <cellStyle name="Note 2 2 2 2 2 2 3" xfId="6958"/>
    <cellStyle name="Note 2 2 2 2 2 2 4" xfId="6959"/>
    <cellStyle name="Note 2 2 2 2 2 2 5" xfId="6960"/>
    <cellStyle name="Note 2 2 2 2 2 2 6" xfId="6961"/>
    <cellStyle name="Note 2 2 2 2 2 2 7" xfId="6962"/>
    <cellStyle name="Note 2 2 2 2 2 3" xfId="6963"/>
    <cellStyle name="Note 2 2 2 2 2 3 2" xfId="6964"/>
    <cellStyle name="Note 2 2 2 2 2 3 3" xfId="6965"/>
    <cellStyle name="Note 2 2 2 2 2 3 4" xfId="6966"/>
    <cellStyle name="Note 2 2 2 2 2 3 5" xfId="6967"/>
    <cellStyle name="Note 2 2 2 2 2 3 6" xfId="6968"/>
    <cellStyle name="Note 2 2 2 2 2 3 7" xfId="6969"/>
    <cellStyle name="Note 2 2 2 2 2 4" xfId="6970"/>
    <cellStyle name="Note 2 2 2 2 2 4 2" xfId="6971"/>
    <cellStyle name="Note 2 2 2 2 2 4 3" xfId="6972"/>
    <cellStyle name="Note 2 2 2 2 2 4 4" xfId="6973"/>
    <cellStyle name="Note 2 2 2 2 2 4 5" xfId="6974"/>
    <cellStyle name="Note 2 2 2 2 2 4 6" xfId="6975"/>
    <cellStyle name="Note 2 2 2 2 2 4 7" xfId="6976"/>
    <cellStyle name="Note 2 2 2 2 2 5" xfId="6977"/>
    <cellStyle name="Note 2 2 2 2 2 5 2" xfId="6978"/>
    <cellStyle name="Note 2 2 2 2 2 5 3" xfId="6979"/>
    <cellStyle name="Note 2 2 2 2 2 5 4" xfId="6980"/>
    <cellStyle name="Note 2 2 2 2 2 5 5" xfId="6981"/>
    <cellStyle name="Note 2 2 2 2 2 5 6" xfId="6982"/>
    <cellStyle name="Note 2 2 2 2 2 5 7" xfId="6983"/>
    <cellStyle name="Note 2 2 2 2 2 6" xfId="6984"/>
    <cellStyle name="Note 2 2 2 2 2 6 2" xfId="6985"/>
    <cellStyle name="Note 2 2 2 2 2 6 3" xfId="6986"/>
    <cellStyle name="Note 2 2 2 2 2 6 4" xfId="6987"/>
    <cellStyle name="Note 2 2 2 2 2 6 5" xfId="6988"/>
    <cellStyle name="Note 2 2 2 2 2 6 6" xfId="6989"/>
    <cellStyle name="Note 2 2 2 2 2 6 7" xfId="6990"/>
    <cellStyle name="Note 2 2 2 2 2 7" xfId="6991"/>
    <cellStyle name="Note 2 2 2 2 2 7 2" xfId="6992"/>
    <cellStyle name="Note 2 2 2 2 2 7 3" xfId="6993"/>
    <cellStyle name="Note 2 2 2 2 2 7 4" xfId="6994"/>
    <cellStyle name="Note 2 2 2 2 2 7 5" xfId="6995"/>
    <cellStyle name="Note 2 2 2 2 2 7 6" xfId="6996"/>
    <cellStyle name="Note 2 2 2 2 2 7 7" xfId="6997"/>
    <cellStyle name="Note 2 2 2 2 2 8" xfId="6998"/>
    <cellStyle name="Note 2 2 2 2 2 8 2" xfId="6999"/>
    <cellStyle name="Note 2 2 2 2 2 8 3" xfId="7000"/>
    <cellStyle name="Note 2 2 2 2 2 8 4" xfId="7001"/>
    <cellStyle name="Note 2 2 2 2 2 8 5" xfId="7002"/>
    <cellStyle name="Note 2 2 2 2 2 8 6" xfId="7003"/>
    <cellStyle name="Note 2 2 2 2 2 8 7" xfId="7004"/>
    <cellStyle name="Note 2 2 2 2 2 9" xfId="7005"/>
    <cellStyle name="Note 2 2 2 2 2 9 2" xfId="7006"/>
    <cellStyle name="Note 2 2 2 2 2 9 3" xfId="7007"/>
    <cellStyle name="Note 2 2 2 2 2 9 4" xfId="7008"/>
    <cellStyle name="Note 2 2 2 2 2 9 5" xfId="7009"/>
    <cellStyle name="Note 2 2 2 2 2 9 6" xfId="7010"/>
    <cellStyle name="Note 2 2 2 2 2 9 7" xfId="7011"/>
    <cellStyle name="Note 2 2 2 2 3" xfId="7012"/>
    <cellStyle name="Note 2 2 2 2 3 10" xfId="7013"/>
    <cellStyle name="Note 2 2 2 2 3 10 2" xfId="7014"/>
    <cellStyle name="Note 2 2 2 2 3 10 3" xfId="7015"/>
    <cellStyle name="Note 2 2 2 2 3 10 4" xfId="7016"/>
    <cellStyle name="Note 2 2 2 2 3 10 5" xfId="7017"/>
    <cellStyle name="Note 2 2 2 2 3 10 6" xfId="7018"/>
    <cellStyle name="Note 2 2 2 2 3 10 7" xfId="7019"/>
    <cellStyle name="Note 2 2 2 2 3 11" xfId="7020"/>
    <cellStyle name="Note 2 2 2 2 3 12" xfId="7021"/>
    <cellStyle name="Note 2 2 2 2 3 13" xfId="7022"/>
    <cellStyle name="Note 2 2 2 2 3 14" xfId="7023"/>
    <cellStyle name="Note 2 2 2 2 3 2" xfId="7024"/>
    <cellStyle name="Note 2 2 2 2 3 2 2" xfId="7025"/>
    <cellStyle name="Note 2 2 2 2 3 2 3" xfId="7026"/>
    <cellStyle name="Note 2 2 2 2 3 2 4" xfId="7027"/>
    <cellStyle name="Note 2 2 2 2 3 2 5" xfId="7028"/>
    <cellStyle name="Note 2 2 2 2 3 2 6" xfId="7029"/>
    <cellStyle name="Note 2 2 2 2 3 2 7" xfId="7030"/>
    <cellStyle name="Note 2 2 2 2 3 3" xfId="7031"/>
    <cellStyle name="Note 2 2 2 2 3 3 2" xfId="7032"/>
    <cellStyle name="Note 2 2 2 2 3 3 3" xfId="7033"/>
    <cellStyle name="Note 2 2 2 2 3 3 4" xfId="7034"/>
    <cellStyle name="Note 2 2 2 2 3 3 5" xfId="7035"/>
    <cellStyle name="Note 2 2 2 2 3 3 6" xfId="7036"/>
    <cellStyle name="Note 2 2 2 2 3 3 7" xfId="7037"/>
    <cellStyle name="Note 2 2 2 2 3 4" xfId="7038"/>
    <cellStyle name="Note 2 2 2 2 3 4 2" xfId="7039"/>
    <cellStyle name="Note 2 2 2 2 3 4 3" xfId="7040"/>
    <cellStyle name="Note 2 2 2 2 3 4 4" xfId="7041"/>
    <cellStyle name="Note 2 2 2 2 3 4 5" xfId="7042"/>
    <cellStyle name="Note 2 2 2 2 3 4 6" xfId="7043"/>
    <cellStyle name="Note 2 2 2 2 3 4 7" xfId="7044"/>
    <cellStyle name="Note 2 2 2 2 3 5" xfId="7045"/>
    <cellStyle name="Note 2 2 2 2 3 5 2" xfId="7046"/>
    <cellStyle name="Note 2 2 2 2 3 5 3" xfId="7047"/>
    <cellStyle name="Note 2 2 2 2 3 5 4" xfId="7048"/>
    <cellStyle name="Note 2 2 2 2 3 5 5" xfId="7049"/>
    <cellStyle name="Note 2 2 2 2 3 5 6" xfId="7050"/>
    <cellStyle name="Note 2 2 2 2 3 5 7" xfId="7051"/>
    <cellStyle name="Note 2 2 2 2 3 6" xfId="7052"/>
    <cellStyle name="Note 2 2 2 2 3 6 2" xfId="7053"/>
    <cellStyle name="Note 2 2 2 2 3 6 3" xfId="7054"/>
    <cellStyle name="Note 2 2 2 2 3 6 4" xfId="7055"/>
    <cellStyle name="Note 2 2 2 2 3 6 5" xfId="7056"/>
    <cellStyle name="Note 2 2 2 2 3 6 6" xfId="7057"/>
    <cellStyle name="Note 2 2 2 2 3 6 7" xfId="7058"/>
    <cellStyle name="Note 2 2 2 2 3 7" xfId="7059"/>
    <cellStyle name="Note 2 2 2 2 3 7 2" xfId="7060"/>
    <cellStyle name="Note 2 2 2 2 3 7 3" xfId="7061"/>
    <cellStyle name="Note 2 2 2 2 3 7 4" xfId="7062"/>
    <cellStyle name="Note 2 2 2 2 3 7 5" xfId="7063"/>
    <cellStyle name="Note 2 2 2 2 3 7 6" xfId="7064"/>
    <cellStyle name="Note 2 2 2 2 3 7 7" xfId="7065"/>
    <cellStyle name="Note 2 2 2 2 3 8" xfId="7066"/>
    <cellStyle name="Note 2 2 2 2 3 8 2" xfId="7067"/>
    <cellStyle name="Note 2 2 2 2 3 8 3" xfId="7068"/>
    <cellStyle name="Note 2 2 2 2 3 8 4" xfId="7069"/>
    <cellStyle name="Note 2 2 2 2 3 8 5" xfId="7070"/>
    <cellStyle name="Note 2 2 2 2 3 8 6" xfId="7071"/>
    <cellStyle name="Note 2 2 2 2 3 8 7" xfId="7072"/>
    <cellStyle name="Note 2 2 2 2 3 9" xfId="7073"/>
    <cellStyle name="Note 2 2 2 2 3 9 2" xfId="7074"/>
    <cellStyle name="Note 2 2 2 2 3 9 3" xfId="7075"/>
    <cellStyle name="Note 2 2 2 2 3 9 4" xfId="7076"/>
    <cellStyle name="Note 2 2 2 2 3 9 5" xfId="7077"/>
    <cellStyle name="Note 2 2 2 2 3 9 6" xfId="7078"/>
    <cellStyle name="Note 2 2 2 2 3 9 7" xfId="7079"/>
    <cellStyle name="Note 2 2 2 2 4" xfId="7080"/>
    <cellStyle name="Note 2 2 2 2 4 10" xfId="7081"/>
    <cellStyle name="Note 2 2 2 2 4 10 2" xfId="7082"/>
    <cellStyle name="Note 2 2 2 2 4 10 3" xfId="7083"/>
    <cellStyle name="Note 2 2 2 2 4 10 4" xfId="7084"/>
    <cellStyle name="Note 2 2 2 2 4 10 5" xfId="7085"/>
    <cellStyle name="Note 2 2 2 2 4 10 6" xfId="7086"/>
    <cellStyle name="Note 2 2 2 2 4 10 7" xfId="7087"/>
    <cellStyle name="Note 2 2 2 2 4 11" xfId="7088"/>
    <cellStyle name="Note 2 2 2 2 4 12" xfId="7089"/>
    <cellStyle name="Note 2 2 2 2 4 13" xfId="7090"/>
    <cellStyle name="Note 2 2 2 2 4 14" xfId="7091"/>
    <cellStyle name="Note 2 2 2 2 4 2" xfId="7092"/>
    <cellStyle name="Note 2 2 2 2 4 2 2" xfId="7093"/>
    <cellStyle name="Note 2 2 2 2 4 2 3" xfId="7094"/>
    <cellStyle name="Note 2 2 2 2 4 2 4" xfId="7095"/>
    <cellStyle name="Note 2 2 2 2 4 2 5" xfId="7096"/>
    <cellStyle name="Note 2 2 2 2 4 2 6" xfId="7097"/>
    <cellStyle name="Note 2 2 2 2 4 2 7" xfId="7098"/>
    <cellStyle name="Note 2 2 2 2 4 3" xfId="7099"/>
    <cellStyle name="Note 2 2 2 2 4 3 2" xfId="7100"/>
    <cellStyle name="Note 2 2 2 2 4 3 3" xfId="7101"/>
    <cellStyle name="Note 2 2 2 2 4 3 4" xfId="7102"/>
    <cellStyle name="Note 2 2 2 2 4 3 5" xfId="7103"/>
    <cellStyle name="Note 2 2 2 2 4 3 6" xfId="7104"/>
    <cellStyle name="Note 2 2 2 2 4 3 7" xfId="7105"/>
    <cellStyle name="Note 2 2 2 2 4 4" xfId="7106"/>
    <cellStyle name="Note 2 2 2 2 4 4 2" xfId="7107"/>
    <cellStyle name="Note 2 2 2 2 4 4 3" xfId="7108"/>
    <cellStyle name="Note 2 2 2 2 4 4 4" xfId="7109"/>
    <cellStyle name="Note 2 2 2 2 4 4 5" xfId="7110"/>
    <cellStyle name="Note 2 2 2 2 4 4 6" xfId="7111"/>
    <cellStyle name="Note 2 2 2 2 4 4 7" xfId="7112"/>
    <cellStyle name="Note 2 2 2 2 4 5" xfId="7113"/>
    <cellStyle name="Note 2 2 2 2 4 5 2" xfId="7114"/>
    <cellStyle name="Note 2 2 2 2 4 5 3" xfId="7115"/>
    <cellStyle name="Note 2 2 2 2 4 5 4" xfId="7116"/>
    <cellStyle name="Note 2 2 2 2 4 5 5" xfId="7117"/>
    <cellStyle name="Note 2 2 2 2 4 5 6" xfId="7118"/>
    <cellStyle name="Note 2 2 2 2 4 5 7" xfId="7119"/>
    <cellStyle name="Note 2 2 2 2 4 6" xfId="7120"/>
    <cellStyle name="Note 2 2 2 2 4 6 2" xfId="7121"/>
    <cellStyle name="Note 2 2 2 2 4 6 3" xfId="7122"/>
    <cellStyle name="Note 2 2 2 2 4 6 4" xfId="7123"/>
    <cellStyle name="Note 2 2 2 2 4 6 5" xfId="7124"/>
    <cellStyle name="Note 2 2 2 2 4 6 6" xfId="7125"/>
    <cellStyle name="Note 2 2 2 2 4 6 7" xfId="7126"/>
    <cellStyle name="Note 2 2 2 2 4 7" xfId="7127"/>
    <cellStyle name="Note 2 2 2 2 4 7 2" xfId="7128"/>
    <cellStyle name="Note 2 2 2 2 4 7 3" xfId="7129"/>
    <cellStyle name="Note 2 2 2 2 4 7 4" xfId="7130"/>
    <cellStyle name="Note 2 2 2 2 4 7 5" xfId="7131"/>
    <cellStyle name="Note 2 2 2 2 4 7 6" xfId="7132"/>
    <cellStyle name="Note 2 2 2 2 4 7 7" xfId="7133"/>
    <cellStyle name="Note 2 2 2 2 4 8" xfId="7134"/>
    <cellStyle name="Note 2 2 2 2 4 8 2" xfId="7135"/>
    <cellStyle name="Note 2 2 2 2 4 8 3" xfId="7136"/>
    <cellStyle name="Note 2 2 2 2 4 8 4" xfId="7137"/>
    <cellStyle name="Note 2 2 2 2 4 8 5" xfId="7138"/>
    <cellStyle name="Note 2 2 2 2 4 8 6" xfId="7139"/>
    <cellStyle name="Note 2 2 2 2 4 8 7" xfId="7140"/>
    <cellStyle name="Note 2 2 2 2 4 9" xfId="7141"/>
    <cellStyle name="Note 2 2 2 2 4 9 2" xfId="7142"/>
    <cellStyle name="Note 2 2 2 2 4 9 3" xfId="7143"/>
    <cellStyle name="Note 2 2 2 2 4 9 4" xfId="7144"/>
    <cellStyle name="Note 2 2 2 2 4 9 5" xfId="7145"/>
    <cellStyle name="Note 2 2 2 2 4 9 6" xfId="7146"/>
    <cellStyle name="Note 2 2 2 2 4 9 7" xfId="7147"/>
    <cellStyle name="Note 2 2 2 2 5" xfId="7148"/>
    <cellStyle name="Note 2 2 2 2 5 10" xfId="7149"/>
    <cellStyle name="Note 2 2 2 2 5 10 2" xfId="7150"/>
    <cellStyle name="Note 2 2 2 2 5 10 3" xfId="7151"/>
    <cellStyle name="Note 2 2 2 2 5 10 4" xfId="7152"/>
    <cellStyle name="Note 2 2 2 2 5 10 5" xfId="7153"/>
    <cellStyle name="Note 2 2 2 2 5 10 6" xfId="7154"/>
    <cellStyle name="Note 2 2 2 2 5 10 7" xfId="7155"/>
    <cellStyle name="Note 2 2 2 2 5 11" xfId="7156"/>
    <cellStyle name="Note 2 2 2 2 5 12" xfId="7157"/>
    <cellStyle name="Note 2 2 2 2 5 13" xfId="7158"/>
    <cellStyle name="Note 2 2 2 2 5 14" xfId="7159"/>
    <cellStyle name="Note 2 2 2 2 5 2" xfId="7160"/>
    <cellStyle name="Note 2 2 2 2 5 2 2" xfId="7161"/>
    <cellStyle name="Note 2 2 2 2 5 2 3" xfId="7162"/>
    <cellStyle name="Note 2 2 2 2 5 2 4" xfId="7163"/>
    <cellStyle name="Note 2 2 2 2 5 2 5" xfId="7164"/>
    <cellStyle name="Note 2 2 2 2 5 2 6" xfId="7165"/>
    <cellStyle name="Note 2 2 2 2 5 2 7" xfId="7166"/>
    <cellStyle name="Note 2 2 2 2 5 3" xfId="7167"/>
    <cellStyle name="Note 2 2 2 2 5 3 2" xfId="7168"/>
    <cellStyle name="Note 2 2 2 2 5 3 3" xfId="7169"/>
    <cellStyle name="Note 2 2 2 2 5 3 4" xfId="7170"/>
    <cellStyle name="Note 2 2 2 2 5 3 5" xfId="7171"/>
    <cellStyle name="Note 2 2 2 2 5 3 6" xfId="7172"/>
    <cellStyle name="Note 2 2 2 2 5 3 7" xfId="7173"/>
    <cellStyle name="Note 2 2 2 2 5 4" xfId="7174"/>
    <cellStyle name="Note 2 2 2 2 5 4 2" xfId="7175"/>
    <cellStyle name="Note 2 2 2 2 5 4 3" xfId="7176"/>
    <cellStyle name="Note 2 2 2 2 5 4 4" xfId="7177"/>
    <cellStyle name="Note 2 2 2 2 5 4 5" xfId="7178"/>
    <cellStyle name="Note 2 2 2 2 5 4 6" xfId="7179"/>
    <cellStyle name="Note 2 2 2 2 5 4 7" xfId="7180"/>
    <cellStyle name="Note 2 2 2 2 5 5" xfId="7181"/>
    <cellStyle name="Note 2 2 2 2 5 5 2" xfId="7182"/>
    <cellStyle name="Note 2 2 2 2 5 5 3" xfId="7183"/>
    <cellStyle name="Note 2 2 2 2 5 5 4" xfId="7184"/>
    <cellStyle name="Note 2 2 2 2 5 5 5" xfId="7185"/>
    <cellStyle name="Note 2 2 2 2 5 5 6" xfId="7186"/>
    <cellStyle name="Note 2 2 2 2 5 5 7" xfId="7187"/>
    <cellStyle name="Note 2 2 2 2 5 6" xfId="7188"/>
    <cellStyle name="Note 2 2 2 2 5 6 2" xfId="7189"/>
    <cellStyle name="Note 2 2 2 2 5 6 3" xfId="7190"/>
    <cellStyle name="Note 2 2 2 2 5 6 4" xfId="7191"/>
    <cellStyle name="Note 2 2 2 2 5 6 5" xfId="7192"/>
    <cellStyle name="Note 2 2 2 2 5 6 6" xfId="7193"/>
    <cellStyle name="Note 2 2 2 2 5 6 7" xfId="7194"/>
    <cellStyle name="Note 2 2 2 2 5 7" xfId="7195"/>
    <cellStyle name="Note 2 2 2 2 5 7 2" xfId="7196"/>
    <cellStyle name="Note 2 2 2 2 5 7 3" xfId="7197"/>
    <cellStyle name="Note 2 2 2 2 5 7 4" xfId="7198"/>
    <cellStyle name="Note 2 2 2 2 5 7 5" xfId="7199"/>
    <cellStyle name="Note 2 2 2 2 5 7 6" xfId="7200"/>
    <cellStyle name="Note 2 2 2 2 5 7 7" xfId="7201"/>
    <cellStyle name="Note 2 2 2 2 5 8" xfId="7202"/>
    <cellStyle name="Note 2 2 2 2 5 8 2" xfId="7203"/>
    <cellStyle name="Note 2 2 2 2 5 8 3" xfId="7204"/>
    <cellStyle name="Note 2 2 2 2 5 8 4" xfId="7205"/>
    <cellStyle name="Note 2 2 2 2 5 8 5" xfId="7206"/>
    <cellStyle name="Note 2 2 2 2 5 8 6" xfId="7207"/>
    <cellStyle name="Note 2 2 2 2 5 8 7" xfId="7208"/>
    <cellStyle name="Note 2 2 2 2 5 9" xfId="7209"/>
    <cellStyle name="Note 2 2 2 2 5 9 2" xfId="7210"/>
    <cellStyle name="Note 2 2 2 2 5 9 3" xfId="7211"/>
    <cellStyle name="Note 2 2 2 2 5 9 4" xfId="7212"/>
    <cellStyle name="Note 2 2 2 2 5 9 5" xfId="7213"/>
    <cellStyle name="Note 2 2 2 2 5 9 6" xfId="7214"/>
    <cellStyle name="Note 2 2 2 2 5 9 7" xfId="7215"/>
    <cellStyle name="Note 2 2 2 2 6" xfId="7216"/>
    <cellStyle name="Note 2 2 2 2 6 2" xfId="7217"/>
    <cellStyle name="Note 2 2 2 2 6 3" xfId="7218"/>
    <cellStyle name="Note 2 2 2 2 6 4" xfId="7219"/>
    <cellStyle name="Note 2 2 2 2 6 5" xfId="7220"/>
    <cellStyle name="Note 2 2 2 2 6 6" xfId="7221"/>
    <cellStyle name="Note 2 2 2 2 6 7" xfId="7222"/>
    <cellStyle name="Note 2 2 2 2 7" xfId="7223"/>
    <cellStyle name="Note 2 2 2 2 7 2" xfId="7224"/>
    <cellStyle name="Note 2 2 2 2 7 3" xfId="7225"/>
    <cellStyle name="Note 2 2 2 2 7 4" xfId="7226"/>
    <cellStyle name="Note 2 2 2 2 7 5" xfId="7227"/>
    <cellStyle name="Note 2 2 2 2 7 6" xfId="7228"/>
    <cellStyle name="Note 2 2 2 2 7 7" xfId="7229"/>
    <cellStyle name="Note 2 2 2 2 8" xfId="7230"/>
    <cellStyle name="Note 2 2 2 2 8 2" xfId="7231"/>
    <cellStyle name="Note 2 2 2 2 8 3" xfId="7232"/>
    <cellStyle name="Note 2 2 2 2 8 4" xfId="7233"/>
    <cellStyle name="Note 2 2 2 2 8 5" xfId="7234"/>
    <cellStyle name="Note 2 2 2 2 8 6" xfId="7235"/>
    <cellStyle name="Note 2 2 2 2 8 7" xfId="7236"/>
    <cellStyle name="Note 2 2 2 2 9" xfId="7237"/>
    <cellStyle name="Note 2 2 2 2 9 2" xfId="7238"/>
    <cellStyle name="Note 2 2 2 2 9 3" xfId="7239"/>
    <cellStyle name="Note 2 2 2 2 9 4" xfId="7240"/>
    <cellStyle name="Note 2 2 2 2 9 5" xfId="7241"/>
    <cellStyle name="Note 2 2 2 2 9 6" xfId="7242"/>
    <cellStyle name="Note 2 2 2 2 9 7" xfId="7243"/>
    <cellStyle name="Note 2 2 2 3" xfId="7244"/>
    <cellStyle name="Note 2 2 2 3 10" xfId="7245"/>
    <cellStyle name="Note 2 2 2 3 10 2" xfId="7246"/>
    <cellStyle name="Note 2 2 2 3 10 3" xfId="7247"/>
    <cellStyle name="Note 2 2 2 3 10 4" xfId="7248"/>
    <cellStyle name="Note 2 2 2 3 10 5" xfId="7249"/>
    <cellStyle name="Note 2 2 2 3 10 6" xfId="7250"/>
    <cellStyle name="Note 2 2 2 3 10 7" xfId="7251"/>
    <cellStyle name="Note 2 2 2 3 11" xfId="7252"/>
    <cellStyle name="Note 2 2 2 3 12" xfId="7253"/>
    <cellStyle name="Note 2 2 2 3 13" xfId="7254"/>
    <cellStyle name="Note 2 2 2 3 14" xfId="7255"/>
    <cellStyle name="Note 2 2 2 3 2" xfId="7256"/>
    <cellStyle name="Note 2 2 2 3 2 2" xfId="7257"/>
    <cellStyle name="Note 2 2 2 3 2 3" xfId="7258"/>
    <cellStyle name="Note 2 2 2 3 2 4" xfId="7259"/>
    <cellStyle name="Note 2 2 2 3 2 5" xfId="7260"/>
    <cellStyle name="Note 2 2 2 3 2 6" xfId="7261"/>
    <cellStyle name="Note 2 2 2 3 2 7" xfId="7262"/>
    <cellStyle name="Note 2 2 2 3 3" xfId="7263"/>
    <cellStyle name="Note 2 2 2 3 3 2" xfId="7264"/>
    <cellStyle name="Note 2 2 2 3 3 3" xfId="7265"/>
    <cellStyle name="Note 2 2 2 3 3 4" xfId="7266"/>
    <cellStyle name="Note 2 2 2 3 3 5" xfId="7267"/>
    <cellStyle name="Note 2 2 2 3 3 6" xfId="7268"/>
    <cellStyle name="Note 2 2 2 3 3 7" xfId="7269"/>
    <cellStyle name="Note 2 2 2 3 4" xfId="7270"/>
    <cellStyle name="Note 2 2 2 3 4 2" xfId="7271"/>
    <cellStyle name="Note 2 2 2 3 4 3" xfId="7272"/>
    <cellStyle name="Note 2 2 2 3 4 4" xfId="7273"/>
    <cellStyle name="Note 2 2 2 3 4 5" xfId="7274"/>
    <cellStyle name="Note 2 2 2 3 4 6" xfId="7275"/>
    <cellStyle name="Note 2 2 2 3 4 7" xfId="7276"/>
    <cellStyle name="Note 2 2 2 3 5" xfId="7277"/>
    <cellStyle name="Note 2 2 2 3 5 2" xfId="7278"/>
    <cellStyle name="Note 2 2 2 3 5 3" xfId="7279"/>
    <cellStyle name="Note 2 2 2 3 5 4" xfId="7280"/>
    <cellStyle name="Note 2 2 2 3 5 5" xfId="7281"/>
    <cellStyle name="Note 2 2 2 3 5 6" xfId="7282"/>
    <cellStyle name="Note 2 2 2 3 5 7" xfId="7283"/>
    <cellStyle name="Note 2 2 2 3 6" xfId="7284"/>
    <cellStyle name="Note 2 2 2 3 6 2" xfId="7285"/>
    <cellStyle name="Note 2 2 2 3 6 3" xfId="7286"/>
    <cellStyle name="Note 2 2 2 3 6 4" xfId="7287"/>
    <cellStyle name="Note 2 2 2 3 6 5" xfId="7288"/>
    <cellStyle name="Note 2 2 2 3 6 6" xfId="7289"/>
    <cellStyle name="Note 2 2 2 3 6 7" xfId="7290"/>
    <cellStyle name="Note 2 2 2 3 7" xfId="7291"/>
    <cellStyle name="Note 2 2 2 3 7 2" xfId="7292"/>
    <cellStyle name="Note 2 2 2 3 7 3" xfId="7293"/>
    <cellStyle name="Note 2 2 2 3 7 4" xfId="7294"/>
    <cellStyle name="Note 2 2 2 3 7 5" xfId="7295"/>
    <cellStyle name="Note 2 2 2 3 7 6" xfId="7296"/>
    <cellStyle name="Note 2 2 2 3 7 7" xfId="7297"/>
    <cellStyle name="Note 2 2 2 3 8" xfId="7298"/>
    <cellStyle name="Note 2 2 2 3 8 2" xfId="7299"/>
    <cellStyle name="Note 2 2 2 3 8 3" xfId="7300"/>
    <cellStyle name="Note 2 2 2 3 8 4" xfId="7301"/>
    <cellStyle name="Note 2 2 2 3 8 5" xfId="7302"/>
    <cellStyle name="Note 2 2 2 3 8 6" xfId="7303"/>
    <cellStyle name="Note 2 2 2 3 8 7" xfId="7304"/>
    <cellStyle name="Note 2 2 2 3 9" xfId="7305"/>
    <cellStyle name="Note 2 2 2 3 9 2" xfId="7306"/>
    <cellStyle name="Note 2 2 2 3 9 3" xfId="7307"/>
    <cellStyle name="Note 2 2 2 3 9 4" xfId="7308"/>
    <cellStyle name="Note 2 2 2 3 9 5" xfId="7309"/>
    <cellStyle name="Note 2 2 2 3 9 6" xfId="7310"/>
    <cellStyle name="Note 2 2 2 3 9 7" xfId="7311"/>
    <cellStyle name="Note 2 2 2 4" xfId="7312"/>
    <cellStyle name="Note 2 2 2 4 10" xfId="7313"/>
    <cellStyle name="Note 2 2 2 4 10 2" xfId="7314"/>
    <cellStyle name="Note 2 2 2 4 10 3" xfId="7315"/>
    <cellStyle name="Note 2 2 2 4 10 4" xfId="7316"/>
    <cellStyle name="Note 2 2 2 4 10 5" xfId="7317"/>
    <cellStyle name="Note 2 2 2 4 10 6" xfId="7318"/>
    <cellStyle name="Note 2 2 2 4 10 7" xfId="7319"/>
    <cellStyle name="Note 2 2 2 4 11" xfId="7320"/>
    <cellStyle name="Note 2 2 2 4 12" xfId="7321"/>
    <cellStyle name="Note 2 2 2 4 13" xfId="7322"/>
    <cellStyle name="Note 2 2 2 4 14" xfId="7323"/>
    <cellStyle name="Note 2 2 2 4 2" xfId="7324"/>
    <cellStyle name="Note 2 2 2 4 2 2" xfId="7325"/>
    <cellStyle name="Note 2 2 2 4 2 3" xfId="7326"/>
    <cellStyle name="Note 2 2 2 4 2 4" xfId="7327"/>
    <cellStyle name="Note 2 2 2 4 2 5" xfId="7328"/>
    <cellStyle name="Note 2 2 2 4 2 6" xfId="7329"/>
    <cellStyle name="Note 2 2 2 4 2 7" xfId="7330"/>
    <cellStyle name="Note 2 2 2 4 3" xfId="7331"/>
    <cellStyle name="Note 2 2 2 4 3 2" xfId="7332"/>
    <cellStyle name="Note 2 2 2 4 3 3" xfId="7333"/>
    <cellStyle name="Note 2 2 2 4 3 4" xfId="7334"/>
    <cellStyle name="Note 2 2 2 4 3 5" xfId="7335"/>
    <cellStyle name="Note 2 2 2 4 3 6" xfId="7336"/>
    <cellStyle name="Note 2 2 2 4 3 7" xfId="7337"/>
    <cellStyle name="Note 2 2 2 4 4" xfId="7338"/>
    <cellStyle name="Note 2 2 2 4 4 2" xfId="7339"/>
    <cellStyle name="Note 2 2 2 4 4 3" xfId="7340"/>
    <cellStyle name="Note 2 2 2 4 4 4" xfId="7341"/>
    <cellStyle name="Note 2 2 2 4 4 5" xfId="7342"/>
    <cellStyle name="Note 2 2 2 4 4 6" xfId="7343"/>
    <cellStyle name="Note 2 2 2 4 4 7" xfId="7344"/>
    <cellStyle name="Note 2 2 2 4 5" xfId="7345"/>
    <cellStyle name="Note 2 2 2 4 5 2" xfId="7346"/>
    <cellStyle name="Note 2 2 2 4 5 3" xfId="7347"/>
    <cellStyle name="Note 2 2 2 4 5 4" xfId="7348"/>
    <cellStyle name="Note 2 2 2 4 5 5" xfId="7349"/>
    <cellStyle name="Note 2 2 2 4 5 6" xfId="7350"/>
    <cellStyle name="Note 2 2 2 4 5 7" xfId="7351"/>
    <cellStyle name="Note 2 2 2 4 6" xfId="7352"/>
    <cellStyle name="Note 2 2 2 4 6 2" xfId="7353"/>
    <cellStyle name="Note 2 2 2 4 6 3" xfId="7354"/>
    <cellStyle name="Note 2 2 2 4 6 4" xfId="7355"/>
    <cellStyle name="Note 2 2 2 4 6 5" xfId="7356"/>
    <cellStyle name="Note 2 2 2 4 6 6" xfId="7357"/>
    <cellStyle name="Note 2 2 2 4 6 7" xfId="7358"/>
    <cellStyle name="Note 2 2 2 4 7" xfId="7359"/>
    <cellStyle name="Note 2 2 2 4 7 2" xfId="7360"/>
    <cellStyle name="Note 2 2 2 4 7 3" xfId="7361"/>
    <cellStyle name="Note 2 2 2 4 7 4" xfId="7362"/>
    <cellStyle name="Note 2 2 2 4 7 5" xfId="7363"/>
    <cellStyle name="Note 2 2 2 4 7 6" xfId="7364"/>
    <cellStyle name="Note 2 2 2 4 7 7" xfId="7365"/>
    <cellStyle name="Note 2 2 2 4 8" xfId="7366"/>
    <cellStyle name="Note 2 2 2 4 8 2" xfId="7367"/>
    <cellStyle name="Note 2 2 2 4 8 3" xfId="7368"/>
    <cellStyle name="Note 2 2 2 4 8 4" xfId="7369"/>
    <cellStyle name="Note 2 2 2 4 8 5" xfId="7370"/>
    <cellStyle name="Note 2 2 2 4 8 6" xfId="7371"/>
    <cellStyle name="Note 2 2 2 4 8 7" xfId="7372"/>
    <cellStyle name="Note 2 2 2 4 9" xfId="7373"/>
    <cellStyle name="Note 2 2 2 4 9 2" xfId="7374"/>
    <cellStyle name="Note 2 2 2 4 9 3" xfId="7375"/>
    <cellStyle name="Note 2 2 2 4 9 4" xfId="7376"/>
    <cellStyle name="Note 2 2 2 4 9 5" xfId="7377"/>
    <cellStyle name="Note 2 2 2 4 9 6" xfId="7378"/>
    <cellStyle name="Note 2 2 2 4 9 7" xfId="7379"/>
    <cellStyle name="Note 2 2 2 5" xfId="7380"/>
    <cellStyle name="Note 2 2 2 5 10" xfId="7381"/>
    <cellStyle name="Note 2 2 2 5 10 2" xfId="7382"/>
    <cellStyle name="Note 2 2 2 5 10 3" xfId="7383"/>
    <cellStyle name="Note 2 2 2 5 10 4" xfId="7384"/>
    <cellStyle name="Note 2 2 2 5 10 5" xfId="7385"/>
    <cellStyle name="Note 2 2 2 5 10 6" xfId="7386"/>
    <cellStyle name="Note 2 2 2 5 10 7" xfId="7387"/>
    <cellStyle name="Note 2 2 2 5 11" xfId="7388"/>
    <cellStyle name="Note 2 2 2 5 12" xfId="7389"/>
    <cellStyle name="Note 2 2 2 5 13" xfId="7390"/>
    <cellStyle name="Note 2 2 2 5 14" xfId="7391"/>
    <cellStyle name="Note 2 2 2 5 2" xfId="7392"/>
    <cellStyle name="Note 2 2 2 5 2 2" xfId="7393"/>
    <cellStyle name="Note 2 2 2 5 2 3" xfId="7394"/>
    <cellStyle name="Note 2 2 2 5 2 4" xfId="7395"/>
    <cellStyle name="Note 2 2 2 5 2 5" xfId="7396"/>
    <cellStyle name="Note 2 2 2 5 2 6" xfId="7397"/>
    <cellStyle name="Note 2 2 2 5 2 7" xfId="7398"/>
    <cellStyle name="Note 2 2 2 5 3" xfId="7399"/>
    <cellStyle name="Note 2 2 2 5 3 2" xfId="7400"/>
    <cellStyle name="Note 2 2 2 5 3 3" xfId="7401"/>
    <cellStyle name="Note 2 2 2 5 3 4" xfId="7402"/>
    <cellStyle name="Note 2 2 2 5 3 5" xfId="7403"/>
    <cellStyle name="Note 2 2 2 5 3 6" xfId="7404"/>
    <cellStyle name="Note 2 2 2 5 3 7" xfId="7405"/>
    <cellStyle name="Note 2 2 2 5 4" xfId="7406"/>
    <cellStyle name="Note 2 2 2 5 4 2" xfId="7407"/>
    <cellStyle name="Note 2 2 2 5 4 3" xfId="7408"/>
    <cellStyle name="Note 2 2 2 5 4 4" xfId="7409"/>
    <cellStyle name="Note 2 2 2 5 4 5" xfId="7410"/>
    <cellStyle name="Note 2 2 2 5 4 6" xfId="7411"/>
    <cellStyle name="Note 2 2 2 5 4 7" xfId="7412"/>
    <cellStyle name="Note 2 2 2 5 5" xfId="7413"/>
    <cellStyle name="Note 2 2 2 5 5 2" xfId="7414"/>
    <cellStyle name="Note 2 2 2 5 5 3" xfId="7415"/>
    <cellStyle name="Note 2 2 2 5 5 4" xfId="7416"/>
    <cellStyle name="Note 2 2 2 5 5 5" xfId="7417"/>
    <cellStyle name="Note 2 2 2 5 5 6" xfId="7418"/>
    <cellStyle name="Note 2 2 2 5 5 7" xfId="7419"/>
    <cellStyle name="Note 2 2 2 5 6" xfId="7420"/>
    <cellStyle name="Note 2 2 2 5 6 2" xfId="7421"/>
    <cellStyle name="Note 2 2 2 5 6 3" xfId="7422"/>
    <cellStyle name="Note 2 2 2 5 6 4" xfId="7423"/>
    <cellStyle name="Note 2 2 2 5 6 5" xfId="7424"/>
    <cellStyle name="Note 2 2 2 5 6 6" xfId="7425"/>
    <cellStyle name="Note 2 2 2 5 6 7" xfId="7426"/>
    <cellStyle name="Note 2 2 2 5 7" xfId="7427"/>
    <cellStyle name="Note 2 2 2 5 7 2" xfId="7428"/>
    <cellStyle name="Note 2 2 2 5 7 3" xfId="7429"/>
    <cellStyle name="Note 2 2 2 5 7 4" xfId="7430"/>
    <cellStyle name="Note 2 2 2 5 7 5" xfId="7431"/>
    <cellStyle name="Note 2 2 2 5 7 6" xfId="7432"/>
    <cellStyle name="Note 2 2 2 5 7 7" xfId="7433"/>
    <cellStyle name="Note 2 2 2 5 8" xfId="7434"/>
    <cellStyle name="Note 2 2 2 5 8 2" xfId="7435"/>
    <cellStyle name="Note 2 2 2 5 8 3" xfId="7436"/>
    <cellStyle name="Note 2 2 2 5 8 4" xfId="7437"/>
    <cellStyle name="Note 2 2 2 5 8 5" xfId="7438"/>
    <cellStyle name="Note 2 2 2 5 8 6" xfId="7439"/>
    <cellStyle name="Note 2 2 2 5 8 7" xfId="7440"/>
    <cellStyle name="Note 2 2 2 5 9" xfId="7441"/>
    <cellStyle name="Note 2 2 2 5 9 2" xfId="7442"/>
    <cellStyle name="Note 2 2 2 5 9 3" xfId="7443"/>
    <cellStyle name="Note 2 2 2 5 9 4" xfId="7444"/>
    <cellStyle name="Note 2 2 2 5 9 5" xfId="7445"/>
    <cellStyle name="Note 2 2 2 5 9 6" xfId="7446"/>
    <cellStyle name="Note 2 2 2 5 9 7" xfId="7447"/>
    <cellStyle name="Note 2 2 2 6" xfId="7448"/>
    <cellStyle name="Note 2 2 2 6 10" xfId="7449"/>
    <cellStyle name="Note 2 2 2 6 10 2" xfId="7450"/>
    <cellStyle name="Note 2 2 2 6 10 3" xfId="7451"/>
    <cellStyle name="Note 2 2 2 6 10 4" xfId="7452"/>
    <cellStyle name="Note 2 2 2 6 10 5" xfId="7453"/>
    <cellStyle name="Note 2 2 2 6 10 6" xfId="7454"/>
    <cellStyle name="Note 2 2 2 6 10 7" xfId="7455"/>
    <cellStyle name="Note 2 2 2 6 11" xfId="7456"/>
    <cellStyle name="Note 2 2 2 6 12" xfId="7457"/>
    <cellStyle name="Note 2 2 2 6 13" xfId="7458"/>
    <cellStyle name="Note 2 2 2 6 14" xfId="7459"/>
    <cellStyle name="Note 2 2 2 6 2" xfId="7460"/>
    <cellStyle name="Note 2 2 2 6 2 2" xfId="7461"/>
    <cellStyle name="Note 2 2 2 6 2 3" xfId="7462"/>
    <cellStyle name="Note 2 2 2 6 2 4" xfId="7463"/>
    <cellStyle name="Note 2 2 2 6 2 5" xfId="7464"/>
    <cellStyle name="Note 2 2 2 6 2 6" xfId="7465"/>
    <cellStyle name="Note 2 2 2 6 2 7" xfId="7466"/>
    <cellStyle name="Note 2 2 2 6 3" xfId="7467"/>
    <cellStyle name="Note 2 2 2 6 3 2" xfId="7468"/>
    <cellStyle name="Note 2 2 2 6 3 3" xfId="7469"/>
    <cellStyle name="Note 2 2 2 6 3 4" xfId="7470"/>
    <cellStyle name="Note 2 2 2 6 3 5" xfId="7471"/>
    <cellStyle name="Note 2 2 2 6 3 6" xfId="7472"/>
    <cellStyle name="Note 2 2 2 6 3 7" xfId="7473"/>
    <cellStyle name="Note 2 2 2 6 4" xfId="7474"/>
    <cellStyle name="Note 2 2 2 6 4 2" xfId="7475"/>
    <cellStyle name="Note 2 2 2 6 4 3" xfId="7476"/>
    <cellStyle name="Note 2 2 2 6 4 4" xfId="7477"/>
    <cellStyle name="Note 2 2 2 6 4 5" xfId="7478"/>
    <cellStyle name="Note 2 2 2 6 4 6" xfId="7479"/>
    <cellStyle name="Note 2 2 2 6 4 7" xfId="7480"/>
    <cellStyle name="Note 2 2 2 6 5" xfId="7481"/>
    <cellStyle name="Note 2 2 2 6 5 2" xfId="7482"/>
    <cellStyle name="Note 2 2 2 6 5 3" xfId="7483"/>
    <cellStyle name="Note 2 2 2 6 5 4" xfId="7484"/>
    <cellStyle name="Note 2 2 2 6 5 5" xfId="7485"/>
    <cellStyle name="Note 2 2 2 6 5 6" xfId="7486"/>
    <cellStyle name="Note 2 2 2 6 5 7" xfId="7487"/>
    <cellStyle name="Note 2 2 2 6 6" xfId="7488"/>
    <cellStyle name="Note 2 2 2 6 6 2" xfId="7489"/>
    <cellStyle name="Note 2 2 2 6 6 3" xfId="7490"/>
    <cellStyle name="Note 2 2 2 6 6 4" xfId="7491"/>
    <cellStyle name="Note 2 2 2 6 6 5" xfId="7492"/>
    <cellStyle name="Note 2 2 2 6 6 6" xfId="7493"/>
    <cellStyle name="Note 2 2 2 6 6 7" xfId="7494"/>
    <cellStyle name="Note 2 2 2 6 7" xfId="7495"/>
    <cellStyle name="Note 2 2 2 6 7 2" xfId="7496"/>
    <cellStyle name="Note 2 2 2 6 7 3" xfId="7497"/>
    <cellStyle name="Note 2 2 2 6 7 4" xfId="7498"/>
    <cellStyle name="Note 2 2 2 6 7 5" xfId="7499"/>
    <cellStyle name="Note 2 2 2 6 7 6" xfId="7500"/>
    <cellStyle name="Note 2 2 2 6 7 7" xfId="7501"/>
    <cellStyle name="Note 2 2 2 6 8" xfId="7502"/>
    <cellStyle name="Note 2 2 2 6 8 2" xfId="7503"/>
    <cellStyle name="Note 2 2 2 6 8 3" xfId="7504"/>
    <cellStyle name="Note 2 2 2 6 8 4" xfId="7505"/>
    <cellStyle name="Note 2 2 2 6 8 5" xfId="7506"/>
    <cellStyle name="Note 2 2 2 6 8 6" xfId="7507"/>
    <cellStyle name="Note 2 2 2 6 8 7" xfId="7508"/>
    <cellStyle name="Note 2 2 2 6 9" xfId="7509"/>
    <cellStyle name="Note 2 2 2 6 9 2" xfId="7510"/>
    <cellStyle name="Note 2 2 2 6 9 3" xfId="7511"/>
    <cellStyle name="Note 2 2 2 6 9 4" xfId="7512"/>
    <cellStyle name="Note 2 2 2 6 9 5" xfId="7513"/>
    <cellStyle name="Note 2 2 2 6 9 6" xfId="7514"/>
    <cellStyle name="Note 2 2 2 6 9 7" xfId="7515"/>
    <cellStyle name="Note 2 2 2 7" xfId="7516"/>
    <cellStyle name="Note 2 2 2 7 2" xfId="7517"/>
    <cellStyle name="Note 2 2 2 7 3" xfId="7518"/>
    <cellStyle name="Note 2 2 2 7 4" xfId="7519"/>
    <cellStyle name="Note 2 2 2 7 5" xfId="7520"/>
    <cellStyle name="Note 2 2 2 7 6" xfId="7521"/>
    <cellStyle name="Note 2 2 2 7 7" xfId="7522"/>
    <cellStyle name="Note 2 2 2 8" xfId="7523"/>
    <cellStyle name="Note 2 2 2 8 2" xfId="7524"/>
    <cellStyle name="Note 2 2 2 8 3" xfId="7525"/>
    <cellStyle name="Note 2 2 2 8 4" xfId="7526"/>
    <cellStyle name="Note 2 2 2 8 5" xfId="7527"/>
    <cellStyle name="Note 2 2 2 8 6" xfId="7528"/>
    <cellStyle name="Note 2 2 2 8 7" xfId="7529"/>
    <cellStyle name="Note 2 2 2 9" xfId="7530"/>
    <cellStyle name="Note 2 2 2 9 2" xfId="7531"/>
    <cellStyle name="Note 2 2 2 9 3" xfId="7532"/>
    <cellStyle name="Note 2 2 2 9 4" xfId="7533"/>
    <cellStyle name="Note 2 2 2 9 5" xfId="7534"/>
    <cellStyle name="Note 2 2 2 9 6" xfId="7535"/>
    <cellStyle name="Note 2 2 2 9 7" xfId="7536"/>
    <cellStyle name="Note 2 2 3" xfId="7537"/>
    <cellStyle name="Note 2 2 3 10" xfId="7538"/>
    <cellStyle name="Note 2 2 3 10 2" xfId="7539"/>
    <cellStyle name="Note 2 2 3 10 3" xfId="7540"/>
    <cellStyle name="Note 2 2 3 10 4" xfId="7541"/>
    <cellStyle name="Note 2 2 3 10 5" xfId="7542"/>
    <cellStyle name="Note 2 2 3 10 6" xfId="7543"/>
    <cellStyle name="Note 2 2 3 10 7" xfId="7544"/>
    <cellStyle name="Note 2 2 3 11" xfId="7545"/>
    <cellStyle name="Note 2 2 3 11 2" xfId="7546"/>
    <cellStyle name="Note 2 2 3 11 3" xfId="7547"/>
    <cellStyle name="Note 2 2 3 11 4" xfId="7548"/>
    <cellStyle name="Note 2 2 3 11 5" xfId="7549"/>
    <cellStyle name="Note 2 2 3 11 6" xfId="7550"/>
    <cellStyle name="Note 2 2 3 11 7" xfId="7551"/>
    <cellStyle name="Note 2 2 3 12" xfId="7552"/>
    <cellStyle name="Note 2 2 3 12 2" xfId="7553"/>
    <cellStyle name="Note 2 2 3 12 3" xfId="7554"/>
    <cellStyle name="Note 2 2 3 12 4" xfId="7555"/>
    <cellStyle name="Note 2 2 3 12 5" xfId="7556"/>
    <cellStyle name="Note 2 2 3 12 6" xfId="7557"/>
    <cellStyle name="Note 2 2 3 12 7" xfId="7558"/>
    <cellStyle name="Note 2 2 3 13" xfId="7559"/>
    <cellStyle name="Note 2 2 3 13 2" xfId="7560"/>
    <cellStyle name="Note 2 2 3 13 3" xfId="7561"/>
    <cellStyle name="Note 2 2 3 13 4" xfId="7562"/>
    <cellStyle name="Note 2 2 3 13 5" xfId="7563"/>
    <cellStyle name="Note 2 2 3 13 6" xfId="7564"/>
    <cellStyle name="Note 2 2 3 13 7" xfId="7565"/>
    <cellStyle name="Note 2 2 3 14" xfId="7566"/>
    <cellStyle name="Note 2 2 3 15" xfId="7567"/>
    <cellStyle name="Note 2 2 3 16" xfId="7568"/>
    <cellStyle name="Note 2 2 3 17" xfId="7569"/>
    <cellStyle name="Note 2 2 3 2" xfId="7570"/>
    <cellStyle name="Note 2 2 3 2 10" xfId="7571"/>
    <cellStyle name="Note 2 2 3 2 10 2" xfId="7572"/>
    <cellStyle name="Note 2 2 3 2 10 3" xfId="7573"/>
    <cellStyle name="Note 2 2 3 2 10 4" xfId="7574"/>
    <cellStyle name="Note 2 2 3 2 10 5" xfId="7575"/>
    <cellStyle name="Note 2 2 3 2 10 6" xfId="7576"/>
    <cellStyle name="Note 2 2 3 2 10 7" xfId="7577"/>
    <cellStyle name="Note 2 2 3 2 11" xfId="7578"/>
    <cellStyle name="Note 2 2 3 2 12" xfId="7579"/>
    <cellStyle name="Note 2 2 3 2 13" xfId="7580"/>
    <cellStyle name="Note 2 2 3 2 14" xfId="7581"/>
    <cellStyle name="Note 2 2 3 2 2" xfId="7582"/>
    <cellStyle name="Note 2 2 3 2 2 2" xfId="7583"/>
    <cellStyle name="Note 2 2 3 2 2 3" xfId="7584"/>
    <cellStyle name="Note 2 2 3 2 2 4" xfId="7585"/>
    <cellStyle name="Note 2 2 3 2 2 5" xfId="7586"/>
    <cellStyle name="Note 2 2 3 2 2 6" xfId="7587"/>
    <cellStyle name="Note 2 2 3 2 2 7" xfId="7588"/>
    <cellStyle name="Note 2 2 3 2 3" xfId="7589"/>
    <cellStyle name="Note 2 2 3 2 3 2" xfId="7590"/>
    <cellStyle name="Note 2 2 3 2 3 3" xfId="7591"/>
    <cellStyle name="Note 2 2 3 2 3 4" xfId="7592"/>
    <cellStyle name="Note 2 2 3 2 3 5" xfId="7593"/>
    <cellStyle name="Note 2 2 3 2 3 6" xfId="7594"/>
    <cellStyle name="Note 2 2 3 2 3 7" xfId="7595"/>
    <cellStyle name="Note 2 2 3 2 4" xfId="7596"/>
    <cellStyle name="Note 2 2 3 2 4 2" xfId="7597"/>
    <cellStyle name="Note 2 2 3 2 4 3" xfId="7598"/>
    <cellStyle name="Note 2 2 3 2 4 4" xfId="7599"/>
    <cellStyle name="Note 2 2 3 2 4 5" xfId="7600"/>
    <cellStyle name="Note 2 2 3 2 4 6" xfId="7601"/>
    <cellStyle name="Note 2 2 3 2 4 7" xfId="7602"/>
    <cellStyle name="Note 2 2 3 2 5" xfId="7603"/>
    <cellStyle name="Note 2 2 3 2 5 2" xfId="7604"/>
    <cellStyle name="Note 2 2 3 2 5 3" xfId="7605"/>
    <cellStyle name="Note 2 2 3 2 5 4" xfId="7606"/>
    <cellStyle name="Note 2 2 3 2 5 5" xfId="7607"/>
    <cellStyle name="Note 2 2 3 2 5 6" xfId="7608"/>
    <cellStyle name="Note 2 2 3 2 5 7" xfId="7609"/>
    <cellStyle name="Note 2 2 3 2 6" xfId="7610"/>
    <cellStyle name="Note 2 2 3 2 6 2" xfId="7611"/>
    <cellStyle name="Note 2 2 3 2 6 3" xfId="7612"/>
    <cellStyle name="Note 2 2 3 2 6 4" xfId="7613"/>
    <cellStyle name="Note 2 2 3 2 6 5" xfId="7614"/>
    <cellStyle name="Note 2 2 3 2 6 6" xfId="7615"/>
    <cellStyle name="Note 2 2 3 2 6 7" xfId="7616"/>
    <cellStyle name="Note 2 2 3 2 7" xfId="7617"/>
    <cellStyle name="Note 2 2 3 2 7 2" xfId="7618"/>
    <cellStyle name="Note 2 2 3 2 7 3" xfId="7619"/>
    <cellStyle name="Note 2 2 3 2 7 4" xfId="7620"/>
    <cellStyle name="Note 2 2 3 2 7 5" xfId="7621"/>
    <cellStyle name="Note 2 2 3 2 7 6" xfId="7622"/>
    <cellStyle name="Note 2 2 3 2 7 7" xfId="7623"/>
    <cellStyle name="Note 2 2 3 2 8" xfId="7624"/>
    <cellStyle name="Note 2 2 3 2 8 2" xfId="7625"/>
    <cellStyle name="Note 2 2 3 2 8 3" xfId="7626"/>
    <cellStyle name="Note 2 2 3 2 8 4" xfId="7627"/>
    <cellStyle name="Note 2 2 3 2 8 5" xfId="7628"/>
    <cellStyle name="Note 2 2 3 2 8 6" xfId="7629"/>
    <cellStyle name="Note 2 2 3 2 8 7" xfId="7630"/>
    <cellStyle name="Note 2 2 3 2 9" xfId="7631"/>
    <cellStyle name="Note 2 2 3 2 9 2" xfId="7632"/>
    <cellStyle name="Note 2 2 3 2 9 3" xfId="7633"/>
    <cellStyle name="Note 2 2 3 2 9 4" xfId="7634"/>
    <cellStyle name="Note 2 2 3 2 9 5" xfId="7635"/>
    <cellStyle name="Note 2 2 3 2 9 6" xfId="7636"/>
    <cellStyle name="Note 2 2 3 2 9 7" xfId="7637"/>
    <cellStyle name="Note 2 2 3 3" xfId="7638"/>
    <cellStyle name="Note 2 2 3 3 10" xfId="7639"/>
    <cellStyle name="Note 2 2 3 3 10 2" xfId="7640"/>
    <cellStyle name="Note 2 2 3 3 10 3" xfId="7641"/>
    <cellStyle name="Note 2 2 3 3 10 4" xfId="7642"/>
    <cellStyle name="Note 2 2 3 3 10 5" xfId="7643"/>
    <cellStyle name="Note 2 2 3 3 10 6" xfId="7644"/>
    <cellStyle name="Note 2 2 3 3 10 7" xfId="7645"/>
    <cellStyle name="Note 2 2 3 3 11" xfId="7646"/>
    <cellStyle name="Note 2 2 3 3 12" xfId="7647"/>
    <cellStyle name="Note 2 2 3 3 13" xfId="7648"/>
    <cellStyle name="Note 2 2 3 3 14" xfId="7649"/>
    <cellStyle name="Note 2 2 3 3 2" xfId="7650"/>
    <cellStyle name="Note 2 2 3 3 2 2" xfId="7651"/>
    <cellStyle name="Note 2 2 3 3 2 3" xfId="7652"/>
    <cellStyle name="Note 2 2 3 3 2 4" xfId="7653"/>
    <cellStyle name="Note 2 2 3 3 2 5" xfId="7654"/>
    <cellStyle name="Note 2 2 3 3 2 6" xfId="7655"/>
    <cellStyle name="Note 2 2 3 3 2 7" xfId="7656"/>
    <cellStyle name="Note 2 2 3 3 3" xfId="7657"/>
    <cellStyle name="Note 2 2 3 3 3 2" xfId="7658"/>
    <cellStyle name="Note 2 2 3 3 3 3" xfId="7659"/>
    <cellStyle name="Note 2 2 3 3 3 4" xfId="7660"/>
    <cellStyle name="Note 2 2 3 3 3 5" xfId="7661"/>
    <cellStyle name="Note 2 2 3 3 3 6" xfId="7662"/>
    <cellStyle name="Note 2 2 3 3 3 7" xfId="7663"/>
    <cellStyle name="Note 2 2 3 3 4" xfId="7664"/>
    <cellStyle name="Note 2 2 3 3 4 2" xfId="7665"/>
    <cellStyle name="Note 2 2 3 3 4 3" xfId="7666"/>
    <cellStyle name="Note 2 2 3 3 4 4" xfId="7667"/>
    <cellStyle name="Note 2 2 3 3 4 5" xfId="7668"/>
    <cellStyle name="Note 2 2 3 3 4 6" xfId="7669"/>
    <cellStyle name="Note 2 2 3 3 4 7" xfId="7670"/>
    <cellStyle name="Note 2 2 3 3 5" xfId="7671"/>
    <cellStyle name="Note 2 2 3 3 5 2" xfId="7672"/>
    <cellStyle name="Note 2 2 3 3 5 3" xfId="7673"/>
    <cellStyle name="Note 2 2 3 3 5 4" xfId="7674"/>
    <cellStyle name="Note 2 2 3 3 5 5" xfId="7675"/>
    <cellStyle name="Note 2 2 3 3 5 6" xfId="7676"/>
    <cellStyle name="Note 2 2 3 3 5 7" xfId="7677"/>
    <cellStyle name="Note 2 2 3 3 6" xfId="7678"/>
    <cellStyle name="Note 2 2 3 3 6 2" xfId="7679"/>
    <cellStyle name="Note 2 2 3 3 6 3" xfId="7680"/>
    <cellStyle name="Note 2 2 3 3 6 4" xfId="7681"/>
    <cellStyle name="Note 2 2 3 3 6 5" xfId="7682"/>
    <cellStyle name="Note 2 2 3 3 6 6" xfId="7683"/>
    <cellStyle name="Note 2 2 3 3 6 7" xfId="7684"/>
    <cellStyle name="Note 2 2 3 3 7" xfId="7685"/>
    <cellStyle name="Note 2 2 3 3 7 2" xfId="7686"/>
    <cellStyle name="Note 2 2 3 3 7 3" xfId="7687"/>
    <cellStyle name="Note 2 2 3 3 7 4" xfId="7688"/>
    <cellStyle name="Note 2 2 3 3 7 5" xfId="7689"/>
    <cellStyle name="Note 2 2 3 3 7 6" xfId="7690"/>
    <cellStyle name="Note 2 2 3 3 7 7" xfId="7691"/>
    <cellStyle name="Note 2 2 3 3 8" xfId="7692"/>
    <cellStyle name="Note 2 2 3 3 8 2" xfId="7693"/>
    <cellStyle name="Note 2 2 3 3 8 3" xfId="7694"/>
    <cellStyle name="Note 2 2 3 3 8 4" xfId="7695"/>
    <cellStyle name="Note 2 2 3 3 8 5" xfId="7696"/>
    <cellStyle name="Note 2 2 3 3 8 6" xfId="7697"/>
    <cellStyle name="Note 2 2 3 3 8 7" xfId="7698"/>
    <cellStyle name="Note 2 2 3 3 9" xfId="7699"/>
    <cellStyle name="Note 2 2 3 3 9 2" xfId="7700"/>
    <cellStyle name="Note 2 2 3 3 9 3" xfId="7701"/>
    <cellStyle name="Note 2 2 3 3 9 4" xfId="7702"/>
    <cellStyle name="Note 2 2 3 3 9 5" xfId="7703"/>
    <cellStyle name="Note 2 2 3 3 9 6" xfId="7704"/>
    <cellStyle name="Note 2 2 3 3 9 7" xfId="7705"/>
    <cellStyle name="Note 2 2 3 4" xfId="7706"/>
    <cellStyle name="Note 2 2 3 4 10" xfId="7707"/>
    <cellStyle name="Note 2 2 3 4 10 2" xfId="7708"/>
    <cellStyle name="Note 2 2 3 4 10 3" xfId="7709"/>
    <cellStyle name="Note 2 2 3 4 10 4" xfId="7710"/>
    <cellStyle name="Note 2 2 3 4 10 5" xfId="7711"/>
    <cellStyle name="Note 2 2 3 4 10 6" xfId="7712"/>
    <cellStyle name="Note 2 2 3 4 10 7" xfId="7713"/>
    <cellStyle name="Note 2 2 3 4 11" xfId="7714"/>
    <cellStyle name="Note 2 2 3 4 12" xfId="7715"/>
    <cellStyle name="Note 2 2 3 4 13" xfId="7716"/>
    <cellStyle name="Note 2 2 3 4 14" xfId="7717"/>
    <cellStyle name="Note 2 2 3 4 2" xfId="7718"/>
    <cellStyle name="Note 2 2 3 4 2 2" xfId="7719"/>
    <cellStyle name="Note 2 2 3 4 2 3" xfId="7720"/>
    <cellStyle name="Note 2 2 3 4 2 4" xfId="7721"/>
    <cellStyle name="Note 2 2 3 4 2 5" xfId="7722"/>
    <cellStyle name="Note 2 2 3 4 2 6" xfId="7723"/>
    <cellStyle name="Note 2 2 3 4 2 7" xfId="7724"/>
    <cellStyle name="Note 2 2 3 4 3" xfId="7725"/>
    <cellStyle name="Note 2 2 3 4 3 2" xfId="7726"/>
    <cellStyle name="Note 2 2 3 4 3 3" xfId="7727"/>
    <cellStyle name="Note 2 2 3 4 3 4" xfId="7728"/>
    <cellStyle name="Note 2 2 3 4 3 5" xfId="7729"/>
    <cellStyle name="Note 2 2 3 4 3 6" xfId="7730"/>
    <cellStyle name="Note 2 2 3 4 3 7" xfId="7731"/>
    <cellStyle name="Note 2 2 3 4 4" xfId="7732"/>
    <cellStyle name="Note 2 2 3 4 4 2" xfId="7733"/>
    <cellStyle name="Note 2 2 3 4 4 3" xfId="7734"/>
    <cellStyle name="Note 2 2 3 4 4 4" xfId="7735"/>
    <cellStyle name="Note 2 2 3 4 4 5" xfId="7736"/>
    <cellStyle name="Note 2 2 3 4 4 6" xfId="7737"/>
    <cellStyle name="Note 2 2 3 4 4 7" xfId="7738"/>
    <cellStyle name="Note 2 2 3 4 5" xfId="7739"/>
    <cellStyle name="Note 2 2 3 4 5 2" xfId="7740"/>
    <cellStyle name="Note 2 2 3 4 5 3" xfId="7741"/>
    <cellStyle name="Note 2 2 3 4 5 4" xfId="7742"/>
    <cellStyle name="Note 2 2 3 4 5 5" xfId="7743"/>
    <cellStyle name="Note 2 2 3 4 5 6" xfId="7744"/>
    <cellStyle name="Note 2 2 3 4 5 7" xfId="7745"/>
    <cellStyle name="Note 2 2 3 4 6" xfId="7746"/>
    <cellStyle name="Note 2 2 3 4 6 2" xfId="7747"/>
    <cellStyle name="Note 2 2 3 4 6 3" xfId="7748"/>
    <cellStyle name="Note 2 2 3 4 6 4" xfId="7749"/>
    <cellStyle name="Note 2 2 3 4 6 5" xfId="7750"/>
    <cellStyle name="Note 2 2 3 4 6 6" xfId="7751"/>
    <cellStyle name="Note 2 2 3 4 6 7" xfId="7752"/>
    <cellStyle name="Note 2 2 3 4 7" xfId="7753"/>
    <cellStyle name="Note 2 2 3 4 7 2" xfId="7754"/>
    <cellStyle name="Note 2 2 3 4 7 3" xfId="7755"/>
    <cellStyle name="Note 2 2 3 4 7 4" xfId="7756"/>
    <cellStyle name="Note 2 2 3 4 7 5" xfId="7757"/>
    <cellStyle name="Note 2 2 3 4 7 6" xfId="7758"/>
    <cellStyle name="Note 2 2 3 4 7 7" xfId="7759"/>
    <cellStyle name="Note 2 2 3 4 8" xfId="7760"/>
    <cellStyle name="Note 2 2 3 4 8 2" xfId="7761"/>
    <cellStyle name="Note 2 2 3 4 8 3" xfId="7762"/>
    <cellStyle name="Note 2 2 3 4 8 4" xfId="7763"/>
    <cellStyle name="Note 2 2 3 4 8 5" xfId="7764"/>
    <cellStyle name="Note 2 2 3 4 8 6" xfId="7765"/>
    <cellStyle name="Note 2 2 3 4 8 7" xfId="7766"/>
    <cellStyle name="Note 2 2 3 4 9" xfId="7767"/>
    <cellStyle name="Note 2 2 3 4 9 2" xfId="7768"/>
    <cellStyle name="Note 2 2 3 4 9 3" xfId="7769"/>
    <cellStyle name="Note 2 2 3 4 9 4" xfId="7770"/>
    <cellStyle name="Note 2 2 3 4 9 5" xfId="7771"/>
    <cellStyle name="Note 2 2 3 4 9 6" xfId="7772"/>
    <cellStyle name="Note 2 2 3 4 9 7" xfId="7773"/>
    <cellStyle name="Note 2 2 3 5" xfId="7774"/>
    <cellStyle name="Note 2 2 3 5 10" xfId="7775"/>
    <cellStyle name="Note 2 2 3 5 10 2" xfId="7776"/>
    <cellStyle name="Note 2 2 3 5 10 3" xfId="7777"/>
    <cellStyle name="Note 2 2 3 5 10 4" xfId="7778"/>
    <cellStyle name="Note 2 2 3 5 10 5" xfId="7779"/>
    <cellStyle name="Note 2 2 3 5 10 6" xfId="7780"/>
    <cellStyle name="Note 2 2 3 5 10 7" xfId="7781"/>
    <cellStyle name="Note 2 2 3 5 11" xfId="7782"/>
    <cellStyle name="Note 2 2 3 5 12" xfId="7783"/>
    <cellStyle name="Note 2 2 3 5 13" xfId="7784"/>
    <cellStyle name="Note 2 2 3 5 14" xfId="7785"/>
    <cellStyle name="Note 2 2 3 5 2" xfId="7786"/>
    <cellStyle name="Note 2 2 3 5 2 2" xfId="7787"/>
    <cellStyle name="Note 2 2 3 5 2 3" xfId="7788"/>
    <cellStyle name="Note 2 2 3 5 2 4" xfId="7789"/>
    <cellStyle name="Note 2 2 3 5 2 5" xfId="7790"/>
    <cellStyle name="Note 2 2 3 5 2 6" xfId="7791"/>
    <cellStyle name="Note 2 2 3 5 2 7" xfId="7792"/>
    <cellStyle name="Note 2 2 3 5 3" xfId="7793"/>
    <cellStyle name="Note 2 2 3 5 3 2" xfId="7794"/>
    <cellStyle name="Note 2 2 3 5 3 3" xfId="7795"/>
    <cellStyle name="Note 2 2 3 5 3 4" xfId="7796"/>
    <cellStyle name="Note 2 2 3 5 3 5" xfId="7797"/>
    <cellStyle name="Note 2 2 3 5 3 6" xfId="7798"/>
    <cellStyle name="Note 2 2 3 5 3 7" xfId="7799"/>
    <cellStyle name="Note 2 2 3 5 4" xfId="7800"/>
    <cellStyle name="Note 2 2 3 5 4 2" xfId="7801"/>
    <cellStyle name="Note 2 2 3 5 4 3" xfId="7802"/>
    <cellStyle name="Note 2 2 3 5 4 4" xfId="7803"/>
    <cellStyle name="Note 2 2 3 5 4 5" xfId="7804"/>
    <cellStyle name="Note 2 2 3 5 4 6" xfId="7805"/>
    <cellStyle name="Note 2 2 3 5 4 7" xfId="7806"/>
    <cellStyle name="Note 2 2 3 5 5" xfId="7807"/>
    <cellStyle name="Note 2 2 3 5 5 2" xfId="7808"/>
    <cellStyle name="Note 2 2 3 5 5 3" xfId="7809"/>
    <cellStyle name="Note 2 2 3 5 5 4" xfId="7810"/>
    <cellStyle name="Note 2 2 3 5 5 5" xfId="7811"/>
    <cellStyle name="Note 2 2 3 5 5 6" xfId="7812"/>
    <cellStyle name="Note 2 2 3 5 5 7" xfId="7813"/>
    <cellStyle name="Note 2 2 3 5 6" xfId="7814"/>
    <cellStyle name="Note 2 2 3 5 6 2" xfId="7815"/>
    <cellStyle name="Note 2 2 3 5 6 3" xfId="7816"/>
    <cellStyle name="Note 2 2 3 5 6 4" xfId="7817"/>
    <cellStyle name="Note 2 2 3 5 6 5" xfId="7818"/>
    <cellStyle name="Note 2 2 3 5 6 6" xfId="7819"/>
    <cellStyle name="Note 2 2 3 5 6 7" xfId="7820"/>
    <cellStyle name="Note 2 2 3 5 7" xfId="7821"/>
    <cellStyle name="Note 2 2 3 5 7 2" xfId="7822"/>
    <cellStyle name="Note 2 2 3 5 7 3" xfId="7823"/>
    <cellStyle name="Note 2 2 3 5 7 4" xfId="7824"/>
    <cellStyle name="Note 2 2 3 5 7 5" xfId="7825"/>
    <cellStyle name="Note 2 2 3 5 7 6" xfId="7826"/>
    <cellStyle name="Note 2 2 3 5 7 7" xfId="7827"/>
    <cellStyle name="Note 2 2 3 5 8" xfId="7828"/>
    <cellStyle name="Note 2 2 3 5 8 2" xfId="7829"/>
    <cellStyle name="Note 2 2 3 5 8 3" xfId="7830"/>
    <cellStyle name="Note 2 2 3 5 8 4" xfId="7831"/>
    <cellStyle name="Note 2 2 3 5 8 5" xfId="7832"/>
    <cellStyle name="Note 2 2 3 5 8 6" xfId="7833"/>
    <cellStyle name="Note 2 2 3 5 8 7" xfId="7834"/>
    <cellStyle name="Note 2 2 3 5 9" xfId="7835"/>
    <cellStyle name="Note 2 2 3 5 9 2" xfId="7836"/>
    <cellStyle name="Note 2 2 3 5 9 3" xfId="7837"/>
    <cellStyle name="Note 2 2 3 5 9 4" xfId="7838"/>
    <cellStyle name="Note 2 2 3 5 9 5" xfId="7839"/>
    <cellStyle name="Note 2 2 3 5 9 6" xfId="7840"/>
    <cellStyle name="Note 2 2 3 5 9 7" xfId="7841"/>
    <cellStyle name="Note 2 2 3 6" xfId="7842"/>
    <cellStyle name="Note 2 2 3 6 2" xfId="7843"/>
    <cellStyle name="Note 2 2 3 6 3" xfId="7844"/>
    <cellStyle name="Note 2 2 3 6 4" xfId="7845"/>
    <cellStyle name="Note 2 2 3 6 5" xfId="7846"/>
    <cellStyle name="Note 2 2 3 6 6" xfId="7847"/>
    <cellStyle name="Note 2 2 3 6 7" xfId="7848"/>
    <cellStyle name="Note 2 2 3 7" xfId="7849"/>
    <cellStyle name="Note 2 2 3 7 2" xfId="7850"/>
    <cellStyle name="Note 2 2 3 7 3" xfId="7851"/>
    <cellStyle name="Note 2 2 3 7 4" xfId="7852"/>
    <cellStyle name="Note 2 2 3 7 5" xfId="7853"/>
    <cellStyle name="Note 2 2 3 7 6" xfId="7854"/>
    <cellStyle name="Note 2 2 3 7 7" xfId="7855"/>
    <cellStyle name="Note 2 2 3 8" xfId="7856"/>
    <cellStyle name="Note 2 2 3 8 2" xfId="7857"/>
    <cellStyle name="Note 2 2 3 8 3" xfId="7858"/>
    <cellStyle name="Note 2 2 3 8 4" xfId="7859"/>
    <cellStyle name="Note 2 2 3 8 5" xfId="7860"/>
    <cellStyle name="Note 2 2 3 8 6" xfId="7861"/>
    <cellStyle name="Note 2 2 3 8 7" xfId="7862"/>
    <cellStyle name="Note 2 2 3 9" xfId="7863"/>
    <cellStyle name="Note 2 2 3 9 2" xfId="7864"/>
    <cellStyle name="Note 2 2 3 9 3" xfId="7865"/>
    <cellStyle name="Note 2 2 3 9 4" xfId="7866"/>
    <cellStyle name="Note 2 2 3 9 5" xfId="7867"/>
    <cellStyle name="Note 2 2 3 9 6" xfId="7868"/>
    <cellStyle name="Note 2 2 3 9 7" xfId="7869"/>
    <cellStyle name="Note 2 2 4" xfId="7870"/>
    <cellStyle name="Note 2 2 4 10" xfId="7871"/>
    <cellStyle name="Note 2 2 4 10 2" xfId="7872"/>
    <cellStyle name="Note 2 2 4 10 3" xfId="7873"/>
    <cellStyle name="Note 2 2 4 10 4" xfId="7874"/>
    <cellStyle name="Note 2 2 4 10 5" xfId="7875"/>
    <cellStyle name="Note 2 2 4 10 6" xfId="7876"/>
    <cellStyle name="Note 2 2 4 10 7" xfId="7877"/>
    <cellStyle name="Note 2 2 4 11" xfId="7878"/>
    <cellStyle name="Note 2 2 4 12" xfId="7879"/>
    <cellStyle name="Note 2 2 4 13" xfId="7880"/>
    <cellStyle name="Note 2 2 4 14" xfId="7881"/>
    <cellStyle name="Note 2 2 4 2" xfId="7882"/>
    <cellStyle name="Note 2 2 4 2 2" xfId="7883"/>
    <cellStyle name="Note 2 2 4 2 3" xfId="7884"/>
    <cellStyle name="Note 2 2 4 2 4" xfId="7885"/>
    <cellStyle name="Note 2 2 4 2 5" xfId="7886"/>
    <cellStyle name="Note 2 2 4 2 6" xfId="7887"/>
    <cellStyle name="Note 2 2 4 2 7" xfId="7888"/>
    <cellStyle name="Note 2 2 4 3" xfId="7889"/>
    <cellStyle name="Note 2 2 4 3 2" xfId="7890"/>
    <cellStyle name="Note 2 2 4 3 3" xfId="7891"/>
    <cellStyle name="Note 2 2 4 3 4" xfId="7892"/>
    <cellStyle name="Note 2 2 4 3 5" xfId="7893"/>
    <cellStyle name="Note 2 2 4 3 6" xfId="7894"/>
    <cellStyle name="Note 2 2 4 3 7" xfId="7895"/>
    <cellStyle name="Note 2 2 4 4" xfId="7896"/>
    <cellStyle name="Note 2 2 4 4 2" xfId="7897"/>
    <cellStyle name="Note 2 2 4 4 3" xfId="7898"/>
    <cellStyle name="Note 2 2 4 4 4" xfId="7899"/>
    <cellStyle name="Note 2 2 4 4 5" xfId="7900"/>
    <cellStyle name="Note 2 2 4 4 6" xfId="7901"/>
    <cellStyle name="Note 2 2 4 4 7" xfId="7902"/>
    <cellStyle name="Note 2 2 4 5" xfId="7903"/>
    <cellStyle name="Note 2 2 4 5 2" xfId="7904"/>
    <cellStyle name="Note 2 2 4 5 3" xfId="7905"/>
    <cellStyle name="Note 2 2 4 5 4" xfId="7906"/>
    <cellStyle name="Note 2 2 4 5 5" xfId="7907"/>
    <cellStyle name="Note 2 2 4 5 6" xfId="7908"/>
    <cellStyle name="Note 2 2 4 5 7" xfId="7909"/>
    <cellStyle name="Note 2 2 4 6" xfId="7910"/>
    <cellStyle name="Note 2 2 4 6 2" xfId="7911"/>
    <cellStyle name="Note 2 2 4 6 3" xfId="7912"/>
    <cellStyle name="Note 2 2 4 6 4" xfId="7913"/>
    <cellStyle name="Note 2 2 4 6 5" xfId="7914"/>
    <cellStyle name="Note 2 2 4 6 6" xfId="7915"/>
    <cellStyle name="Note 2 2 4 6 7" xfId="7916"/>
    <cellStyle name="Note 2 2 4 7" xfId="7917"/>
    <cellStyle name="Note 2 2 4 7 2" xfId="7918"/>
    <cellStyle name="Note 2 2 4 7 3" xfId="7919"/>
    <cellStyle name="Note 2 2 4 7 4" xfId="7920"/>
    <cellStyle name="Note 2 2 4 7 5" xfId="7921"/>
    <cellStyle name="Note 2 2 4 7 6" xfId="7922"/>
    <cellStyle name="Note 2 2 4 7 7" xfId="7923"/>
    <cellStyle name="Note 2 2 4 8" xfId="7924"/>
    <cellStyle name="Note 2 2 4 8 2" xfId="7925"/>
    <cellStyle name="Note 2 2 4 8 3" xfId="7926"/>
    <cellStyle name="Note 2 2 4 8 4" xfId="7927"/>
    <cellStyle name="Note 2 2 4 8 5" xfId="7928"/>
    <cellStyle name="Note 2 2 4 8 6" xfId="7929"/>
    <cellStyle name="Note 2 2 4 8 7" xfId="7930"/>
    <cellStyle name="Note 2 2 4 9" xfId="7931"/>
    <cellStyle name="Note 2 2 4 9 2" xfId="7932"/>
    <cellStyle name="Note 2 2 4 9 3" xfId="7933"/>
    <cellStyle name="Note 2 2 4 9 4" xfId="7934"/>
    <cellStyle name="Note 2 2 4 9 5" xfId="7935"/>
    <cellStyle name="Note 2 2 4 9 6" xfId="7936"/>
    <cellStyle name="Note 2 2 4 9 7" xfId="7937"/>
    <cellStyle name="Note 2 2 5" xfId="7938"/>
    <cellStyle name="Note 2 2 5 10" xfId="7939"/>
    <cellStyle name="Note 2 2 5 10 2" xfId="7940"/>
    <cellStyle name="Note 2 2 5 10 3" xfId="7941"/>
    <cellStyle name="Note 2 2 5 10 4" xfId="7942"/>
    <cellStyle name="Note 2 2 5 10 5" xfId="7943"/>
    <cellStyle name="Note 2 2 5 10 6" xfId="7944"/>
    <cellStyle name="Note 2 2 5 10 7" xfId="7945"/>
    <cellStyle name="Note 2 2 5 11" xfId="7946"/>
    <cellStyle name="Note 2 2 5 12" xfId="7947"/>
    <cellStyle name="Note 2 2 5 13" xfId="7948"/>
    <cellStyle name="Note 2 2 5 14" xfId="7949"/>
    <cellStyle name="Note 2 2 5 2" xfId="7950"/>
    <cellStyle name="Note 2 2 5 2 2" xfId="7951"/>
    <cellStyle name="Note 2 2 5 2 3" xfId="7952"/>
    <cellStyle name="Note 2 2 5 2 4" xfId="7953"/>
    <cellStyle name="Note 2 2 5 2 5" xfId="7954"/>
    <cellStyle name="Note 2 2 5 2 6" xfId="7955"/>
    <cellStyle name="Note 2 2 5 2 7" xfId="7956"/>
    <cellStyle name="Note 2 2 5 3" xfId="7957"/>
    <cellStyle name="Note 2 2 5 3 2" xfId="7958"/>
    <cellStyle name="Note 2 2 5 3 3" xfId="7959"/>
    <cellStyle name="Note 2 2 5 3 4" xfId="7960"/>
    <cellStyle name="Note 2 2 5 3 5" xfId="7961"/>
    <cellStyle name="Note 2 2 5 3 6" xfId="7962"/>
    <cellStyle name="Note 2 2 5 3 7" xfId="7963"/>
    <cellStyle name="Note 2 2 5 4" xfId="7964"/>
    <cellStyle name="Note 2 2 5 4 2" xfId="7965"/>
    <cellStyle name="Note 2 2 5 4 3" xfId="7966"/>
    <cellStyle name="Note 2 2 5 4 4" xfId="7967"/>
    <cellStyle name="Note 2 2 5 4 5" xfId="7968"/>
    <cellStyle name="Note 2 2 5 4 6" xfId="7969"/>
    <cellStyle name="Note 2 2 5 4 7" xfId="7970"/>
    <cellStyle name="Note 2 2 5 5" xfId="7971"/>
    <cellStyle name="Note 2 2 5 5 2" xfId="7972"/>
    <cellStyle name="Note 2 2 5 5 3" xfId="7973"/>
    <cellStyle name="Note 2 2 5 5 4" xfId="7974"/>
    <cellStyle name="Note 2 2 5 5 5" xfId="7975"/>
    <cellStyle name="Note 2 2 5 5 6" xfId="7976"/>
    <cellStyle name="Note 2 2 5 5 7" xfId="7977"/>
    <cellStyle name="Note 2 2 5 6" xfId="7978"/>
    <cellStyle name="Note 2 2 5 6 2" xfId="7979"/>
    <cellStyle name="Note 2 2 5 6 3" xfId="7980"/>
    <cellStyle name="Note 2 2 5 6 4" xfId="7981"/>
    <cellStyle name="Note 2 2 5 6 5" xfId="7982"/>
    <cellStyle name="Note 2 2 5 6 6" xfId="7983"/>
    <cellStyle name="Note 2 2 5 6 7" xfId="7984"/>
    <cellStyle name="Note 2 2 5 7" xfId="7985"/>
    <cellStyle name="Note 2 2 5 7 2" xfId="7986"/>
    <cellStyle name="Note 2 2 5 7 3" xfId="7987"/>
    <cellStyle name="Note 2 2 5 7 4" xfId="7988"/>
    <cellStyle name="Note 2 2 5 7 5" xfId="7989"/>
    <cellStyle name="Note 2 2 5 7 6" xfId="7990"/>
    <cellStyle name="Note 2 2 5 7 7" xfId="7991"/>
    <cellStyle name="Note 2 2 5 8" xfId="7992"/>
    <cellStyle name="Note 2 2 5 8 2" xfId="7993"/>
    <cellStyle name="Note 2 2 5 8 3" xfId="7994"/>
    <cellStyle name="Note 2 2 5 8 4" xfId="7995"/>
    <cellStyle name="Note 2 2 5 8 5" xfId="7996"/>
    <cellStyle name="Note 2 2 5 8 6" xfId="7997"/>
    <cellStyle name="Note 2 2 5 8 7" xfId="7998"/>
    <cellStyle name="Note 2 2 5 9" xfId="7999"/>
    <cellStyle name="Note 2 2 5 9 2" xfId="8000"/>
    <cellStyle name="Note 2 2 5 9 3" xfId="8001"/>
    <cellStyle name="Note 2 2 5 9 4" xfId="8002"/>
    <cellStyle name="Note 2 2 5 9 5" xfId="8003"/>
    <cellStyle name="Note 2 2 5 9 6" xfId="8004"/>
    <cellStyle name="Note 2 2 5 9 7" xfId="8005"/>
    <cellStyle name="Note 2 2 6" xfId="8006"/>
    <cellStyle name="Note 2 2 6 10" xfId="8007"/>
    <cellStyle name="Note 2 2 6 10 2" xfId="8008"/>
    <cellStyle name="Note 2 2 6 10 3" xfId="8009"/>
    <cellStyle name="Note 2 2 6 10 4" xfId="8010"/>
    <cellStyle name="Note 2 2 6 10 5" xfId="8011"/>
    <cellStyle name="Note 2 2 6 10 6" xfId="8012"/>
    <cellStyle name="Note 2 2 6 10 7" xfId="8013"/>
    <cellStyle name="Note 2 2 6 11" xfId="8014"/>
    <cellStyle name="Note 2 2 6 12" xfId="8015"/>
    <cellStyle name="Note 2 2 6 13" xfId="8016"/>
    <cellStyle name="Note 2 2 6 14" xfId="8017"/>
    <cellStyle name="Note 2 2 6 2" xfId="8018"/>
    <cellStyle name="Note 2 2 6 2 2" xfId="8019"/>
    <cellStyle name="Note 2 2 6 2 3" xfId="8020"/>
    <cellStyle name="Note 2 2 6 2 4" xfId="8021"/>
    <cellStyle name="Note 2 2 6 2 5" xfId="8022"/>
    <cellStyle name="Note 2 2 6 2 6" xfId="8023"/>
    <cellStyle name="Note 2 2 6 2 7" xfId="8024"/>
    <cellStyle name="Note 2 2 6 3" xfId="8025"/>
    <cellStyle name="Note 2 2 6 3 2" xfId="8026"/>
    <cellStyle name="Note 2 2 6 3 3" xfId="8027"/>
    <cellStyle name="Note 2 2 6 3 4" xfId="8028"/>
    <cellStyle name="Note 2 2 6 3 5" xfId="8029"/>
    <cellStyle name="Note 2 2 6 3 6" xfId="8030"/>
    <cellStyle name="Note 2 2 6 3 7" xfId="8031"/>
    <cellStyle name="Note 2 2 6 4" xfId="8032"/>
    <cellStyle name="Note 2 2 6 4 2" xfId="8033"/>
    <cellStyle name="Note 2 2 6 4 3" xfId="8034"/>
    <cellStyle name="Note 2 2 6 4 4" xfId="8035"/>
    <cellStyle name="Note 2 2 6 4 5" xfId="8036"/>
    <cellStyle name="Note 2 2 6 4 6" xfId="8037"/>
    <cellStyle name="Note 2 2 6 4 7" xfId="8038"/>
    <cellStyle name="Note 2 2 6 5" xfId="8039"/>
    <cellStyle name="Note 2 2 6 5 2" xfId="8040"/>
    <cellStyle name="Note 2 2 6 5 3" xfId="8041"/>
    <cellStyle name="Note 2 2 6 5 4" xfId="8042"/>
    <cellStyle name="Note 2 2 6 5 5" xfId="8043"/>
    <cellStyle name="Note 2 2 6 5 6" xfId="8044"/>
    <cellStyle name="Note 2 2 6 5 7" xfId="8045"/>
    <cellStyle name="Note 2 2 6 6" xfId="8046"/>
    <cellStyle name="Note 2 2 6 6 2" xfId="8047"/>
    <cellStyle name="Note 2 2 6 6 3" xfId="8048"/>
    <cellStyle name="Note 2 2 6 6 4" xfId="8049"/>
    <cellStyle name="Note 2 2 6 6 5" xfId="8050"/>
    <cellStyle name="Note 2 2 6 6 6" xfId="8051"/>
    <cellStyle name="Note 2 2 6 6 7" xfId="8052"/>
    <cellStyle name="Note 2 2 6 7" xfId="8053"/>
    <cellStyle name="Note 2 2 6 7 2" xfId="8054"/>
    <cellStyle name="Note 2 2 6 7 3" xfId="8055"/>
    <cellStyle name="Note 2 2 6 7 4" xfId="8056"/>
    <cellStyle name="Note 2 2 6 7 5" xfId="8057"/>
    <cellStyle name="Note 2 2 6 7 6" xfId="8058"/>
    <cellStyle name="Note 2 2 6 7 7" xfId="8059"/>
    <cellStyle name="Note 2 2 6 8" xfId="8060"/>
    <cellStyle name="Note 2 2 6 8 2" xfId="8061"/>
    <cellStyle name="Note 2 2 6 8 3" xfId="8062"/>
    <cellStyle name="Note 2 2 6 8 4" xfId="8063"/>
    <cellStyle name="Note 2 2 6 8 5" xfId="8064"/>
    <cellStyle name="Note 2 2 6 8 6" xfId="8065"/>
    <cellStyle name="Note 2 2 6 8 7" xfId="8066"/>
    <cellStyle name="Note 2 2 6 9" xfId="8067"/>
    <cellStyle name="Note 2 2 6 9 2" xfId="8068"/>
    <cellStyle name="Note 2 2 6 9 3" xfId="8069"/>
    <cellStyle name="Note 2 2 6 9 4" xfId="8070"/>
    <cellStyle name="Note 2 2 6 9 5" xfId="8071"/>
    <cellStyle name="Note 2 2 6 9 6" xfId="8072"/>
    <cellStyle name="Note 2 2 6 9 7" xfId="8073"/>
    <cellStyle name="Note 2 2 7" xfId="8074"/>
    <cellStyle name="Note 2 2 7 10" xfId="8075"/>
    <cellStyle name="Note 2 2 7 10 2" xfId="8076"/>
    <cellStyle name="Note 2 2 7 10 3" xfId="8077"/>
    <cellStyle name="Note 2 2 7 10 4" xfId="8078"/>
    <cellStyle name="Note 2 2 7 10 5" xfId="8079"/>
    <cellStyle name="Note 2 2 7 10 6" xfId="8080"/>
    <cellStyle name="Note 2 2 7 10 7" xfId="8081"/>
    <cellStyle name="Note 2 2 7 11" xfId="8082"/>
    <cellStyle name="Note 2 2 7 12" xfId="8083"/>
    <cellStyle name="Note 2 2 7 13" xfId="8084"/>
    <cellStyle name="Note 2 2 7 14" xfId="8085"/>
    <cellStyle name="Note 2 2 7 2" xfId="8086"/>
    <cellStyle name="Note 2 2 7 2 2" xfId="8087"/>
    <cellStyle name="Note 2 2 7 2 3" xfId="8088"/>
    <cellStyle name="Note 2 2 7 2 4" xfId="8089"/>
    <cellStyle name="Note 2 2 7 2 5" xfId="8090"/>
    <cellStyle name="Note 2 2 7 2 6" xfId="8091"/>
    <cellStyle name="Note 2 2 7 2 7" xfId="8092"/>
    <cellStyle name="Note 2 2 7 3" xfId="8093"/>
    <cellStyle name="Note 2 2 7 3 2" xfId="8094"/>
    <cellStyle name="Note 2 2 7 3 3" xfId="8095"/>
    <cellStyle name="Note 2 2 7 3 4" xfId="8096"/>
    <cellStyle name="Note 2 2 7 3 5" xfId="8097"/>
    <cellStyle name="Note 2 2 7 3 6" xfId="8098"/>
    <cellStyle name="Note 2 2 7 3 7" xfId="8099"/>
    <cellStyle name="Note 2 2 7 4" xfId="8100"/>
    <cellStyle name="Note 2 2 7 4 2" xfId="8101"/>
    <cellStyle name="Note 2 2 7 4 3" xfId="8102"/>
    <cellStyle name="Note 2 2 7 4 4" xfId="8103"/>
    <cellStyle name="Note 2 2 7 4 5" xfId="8104"/>
    <cellStyle name="Note 2 2 7 4 6" xfId="8105"/>
    <cellStyle name="Note 2 2 7 4 7" xfId="8106"/>
    <cellStyle name="Note 2 2 7 5" xfId="8107"/>
    <cellStyle name="Note 2 2 7 5 2" xfId="8108"/>
    <cellStyle name="Note 2 2 7 5 3" xfId="8109"/>
    <cellStyle name="Note 2 2 7 5 4" xfId="8110"/>
    <cellStyle name="Note 2 2 7 5 5" xfId="8111"/>
    <cellStyle name="Note 2 2 7 5 6" xfId="8112"/>
    <cellStyle name="Note 2 2 7 5 7" xfId="8113"/>
    <cellStyle name="Note 2 2 7 6" xfId="8114"/>
    <cellStyle name="Note 2 2 7 6 2" xfId="8115"/>
    <cellStyle name="Note 2 2 7 6 3" xfId="8116"/>
    <cellStyle name="Note 2 2 7 6 4" xfId="8117"/>
    <cellStyle name="Note 2 2 7 6 5" xfId="8118"/>
    <cellStyle name="Note 2 2 7 6 6" xfId="8119"/>
    <cellStyle name="Note 2 2 7 6 7" xfId="8120"/>
    <cellStyle name="Note 2 2 7 7" xfId="8121"/>
    <cellStyle name="Note 2 2 7 7 2" xfId="8122"/>
    <cellStyle name="Note 2 2 7 7 3" xfId="8123"/>
    <cellStyle name="Note 2 2 7 7 4" xfId="8124"/>
    <cellStyle name="Note 2 2 7 7 5" xfId="8125"/>
    <cellStyle name="Note 2 2 7 7 6" xfId="8126"/>
    <cellStyle name="Note 2 2 7 7 7" xfId="8127"/>
    <cellStyle name="Note 2 2 7 8" xfId="8128"/>
    <cellStyle name="Note 2 2 7 8 2" xfId="8129"/>
    <cellStyle name="Note 2 2 7 8 3" xfId="8130"/>
    <cellStyle name="Note 2 2 7 8 4" xfId="8131"/>
    <cellStyle name="Note 2 2 7 8 5" xfId="8132"/>
    <cellStyle name="Note 2 2 7 8 6" xfId="8133"/>
    <cellStyle name="Note 2 2 7 8 7" xfId="8134"/>
    <cellStyle name="Note 2 2 7 9" xfId="8135"/>
    <cellStyle name="Note 2 2 7 9 2" xfId="8136"/>
    <cellStyle name="Note 2 2 7 9 3" xfId="8137"/>
    <cellStyle name="Note 2 2 7 9 4" xfId="8138"/>
    <cellStyle name="Note 2 2 7 9 5" xfId="8139"/>
    <cellStyle name="Note 2 2 7 9 6" xfId="8140"/>
    <cellStyle name="Note 2 2 7 9 7" xfId="8141"/>
    <cellStyle name="Note 2 2 8" xfId="8142"/>
    <cellStyle name="Note 2 2 8 2" xfId="8143"/>
    <cellStyle name="Note 2 2 8 3" xfId="8144"/>
    <cellStyle name="Note 2 2 8 4" xfId="8145"/>
    <cellStyle name="Note 2 2 8 5" xfId="8146"/>
    <cellStyle name="Note 2 2 8 6" xfId="8147"/>
    <cellStyle name="Note 2 2 8 7" xfId="8148"/>
    <cellStyle name="Note 2 2 9" xfId="8149"/>
    <cellStyle name="Note 2 2 9 2" xfId="8150"/>
    <cellStyle name="Note 2 2 9 3" xfId="8151"/>
    <cellStyle name="Note 2 2 9 4" xfId="8152"/>
    <cellStyle name="Note 2 2 9 5" xfId="8153"/>
    <cellStyle name="Note 2 2 9 6" xfId="8154"/>
    <cellStyle name="Note 2 2 9 7" xfId="8155"/>
    <cellStyle name="Note 2 3" xfId="8156"/>
    <cellStyle name="Note 2 3 10" xfId="8157"/>
    <cellStyle name="Note 2 3 10 2" xfId="8158"/>
    <cellStyle name="Note 2 3 10 3" xfId="8159"/>
    <cellStyle name="Note 2 3 10 4" xfId="8160"/>
    <cellStyle name="Note 2 3 10 5" xfId="8161"/>
    <cellStyle name="Note 2 3 10 6" xfId="8162"/>
    <cellStyle name="Note 2 3 10 7" xfId="8163"/>
    <cellStyle name="Note 2 3 11" xfId="8164"/>
    <cellStyle name="Note 2 3 11 2" xfId="8165"/>
    <cellStyle name="Note 2 3 11 3" xfId="8166"/>
    <cellStyle name="Note 2 3 11 4" xfId="8167"/>
    <cellStyle name="Note 2 3 11 5" xfId="8168"/>
    <cellStyle name="Note 2 3 11 6" xfId="8169"/>
    <cellStyle name="Note 2 3 11 7" xfId="8170"/>
    <cellStyle name="Note 2 3 12" xfId="8171"/>
    <cellStyle name="Note 2 3 12 2" xfId="8172"/>
    <cellStyle name="Note 2 3 12 3" xfId="8173"/>
    <cellStyle name="Note 2 3 12 4" xfId="8174"/>
    <cellStyle name="Note 2 3 12 5" xfId="8175"/>
    <cellStyle name="Note 2 3 12 6" xfId="8176"/>
    <cellStyle name="Note 2 3 12 7" xfId="8177"/>
    <cellStyle name="Note 2 3 13" xfId="8178"/>
    <cellStyle name="Note 2 3 13 2" xfId="8179"/>
    <cellStyle name="Note 2 3 13 3" xfId="8180"/>
    <cellStyle name="Note 2 3 13 4" xfId="8181"/>
    <cellStyle name="Note 2 3 13 5" xfId="8182"/>
    <cellStyle name="Note 2 3 13 6" xfId="8183"/>
    <cellStyle name="Note 2 3 13 7" xfId="8184"/>
    <cellStyle name="Note 2 3 14" xfId="8185"/>
    <cellStyle name="Note 2 3 15" xfId="8186"/>
    <cellStyle name="Note 2 3 16" xfId="8187"/>
    <cellStyle name="Note 2 3 17" xfId="8188"/>
    <cellStyle name="Note 2 3 2" xfId="8189"/>
    <cellStyle name="Note 2 3 2 10" xfId="8190"/>
    <cellStyle name="Note 2 3 2 10 2" xfId="8191"/>
    <cellStyle name="Note 2 3 2 10 3" xfId="8192"/>
    <cellStyle name="Note 2 3 2 10 4" xfId="8193"/>
    <cellStyle name="Note 2 3 2 10 5" xfId="8194"/>
    <cellStyle name="Note 2 3 2 10 6" xfId="8195"/>
    <cellStyle name="Note 2 3 2 10 7" xfId="8196"/>
    <cellStyle name="Note 2 3 2 11" xfId="8197"/>
    <cellStyle name="Note 2 3 2 12" xfId="8198"/>
    <cellStyle name="Note 2 3 2 13" xfId="8199"/>
    <cellStyle name="Note 2 3 2 14" xfId="8200"/>
    <cellStyle name="Note 2 3 2 2" xfId="8201"/>
    <cellStyle name="Note 2 3 2 2 2" xfId="8202"/>
    <cellStyle name="Note 2 3 2 2 3" xfId="8203"/>
    <cellStyle name="Note 2 3 2 2 4" xfId="8204"/>
    <cellStyle name="Note 2 3 2 2 5" xfId="8205"/>
    <cellStyle name="Note 2 3 2 2 6" xfId="8206"/>
    <cellStyle name="Note 2 3 2 2 7" xfId="8207"/>
    <cellStyle name="Note 2 3 2 3" xfId="8208"/>
    <cellStyle name="Note 2 3 2 3 2" xfId="8209"/>
    <cellStyle name="Note 2 3 2 3 3" xfId="8210"/>
    <cellStyle name="Note 2 3 2 3 4" xfId="8211"/>
    <cellStyle name="Note 2 3 2 3 5" xfId="8212"/>
    <cellStyle name="Note 2 3 2 3 6" xfId="8213"/>
    <cellStyle name="Note 2 3 2 3 7" xfId="8214"/>
    <cellStyle name="Note 2 3 2 4" xfId="8215"/>
    <cellStyle name="Note 2 3 2 4 2" xfId="8216"/>
    <cellStyle name="Note 2 3 2 4 3" xfId="8217"/>
    <cellStyle name="Note 2 3 2 4 4" xfId="8218"/>
    <cellStyle name="Note 2 3 2 4 5" xfId="8219"/>
    <cellStyle name="Note 2 3 2 4 6" xfId="8220"/>
    <cellStyle name="Note 2 3 2 4 7" xfId="8221"/>
    <cellStyle name="Note 2 3 2 5" xfId="8222"/>
    <cellStyle name="Note 2 3 2 5 2" xfId="8223"/>
    <cellStyle name="Note 2 3 2 5 3" xfId="8224"/>
    <cellStyle name="Note 2 3 2 5 4" xfId="8225"/>
    <cellStyle name="Note 2 3 2 5 5" xfId="8226"/>
    <cellStyle name="Note 2 3 2 5 6" xfId="8227"/>
    <cellStyle name="Note 2 3 2 5 7" xfId="8228"/>
    <cellStyle name="Note 2 3 2 6" xfId="8229"/>
    <cellStyle name="Note 2 3 2 6 2" xfId="8230"/>
    <cellStyle name="Note 2 3 2 6 3" xfId="8231"/>
    <cellStyle name="Note 2 3 2 6 4" xfId="8232"/>
    <cellStyle name="Note 2 3 2 6 5" xfId="8233"/>
    <cellStyle name="Note 2 3 2 6 6" xfId="8234"/>
    <cellStyle name="Note 2 3 2 6 7" xfId="8235"/>
    <cellStyle name="Note 2 3 2 7" xfId="8236"/>
    <cellStyle name="Note 2 3 2 7 2" xfId="8237"/>
    <cellStyle name="Note 2 3 2 7 3" xfId="8238"/>
    <cellStyle name="Note 2 3 2 7 4" xfId="8239"/>
    <cellStyle name="Note 2 3 2 7 5" xfId="8240"/>
    <cellStyle name="Note 2 3 2 7 6" xfId="8241"/>
    <cellStyle name="Note 2 3 2 7 7" xfId="8242"/>
    <cellStyle name="Note 2 3 2 8" xfId="8243"/>
    <cellStyle name="Note 2 3 2 8 2" xfId="8244"/>
    <cellStyle name="Note 2 3 2 8 3" xfId="8245"/>
    <cellStyle name="Note 2 3 2 8 4" xfId="8246"/>
    <cellStyle name="Note 2 3 2 8 5" xfId="8247"/>
    <cellStyle name="Note 2 3 2 8 6" xfId="8248"/>
    <cellStyle name="Note 2 3 2 8 7" xfId="8249"/>
    <cellStyle name="Note 2 3 2 9" xfId="8250"/>
    <cellStyle name="Note 2 3 2 9 2" xfId="8251"/>
    <cellStyle name="Note 2 3 2 9 3" xfId="8252"/>
    <cellStyle name="Note 2 3 2 9 4" xfId="8253"/>
    <cellStyle name="Note 2 3 2 9 5" xfId="8254"/>
    <cellStyle name="Note 2 3 2 9 6" xfId="8255"/>
    <cellStyle name="Note 2 3 2 9 7" xfId="8256"/>
    <cellStyle name="Note 2 3 3" xfId="8257"/>
    <cellStyle name="Note 2 3 3 10" xfId="8258"/>
    <cellStyle name="Note 2 3 3 10 2" xfId="8259"/>
    <cellStyle name="Note 2 3 3 10 3" xfId="8260"/>
    <cellStyle name="Note 2 3 3 10 4" xfId="8261"/>
    <cellStyle name="Note 2 3 3 10 5" xfId="8262"/>
    <cellStyle name="Note 2 3 3 10 6" xfId="8263"/>
    <cellStyle name="Note 2 3 3 10 7" xfId="8264"/>
    <cellStyle name="Note 2 3 3 11" xfId="8265"/>
    <cellStyle name="Note 2 3 3 12" xfId="8266"/>
    <cellStyle name="Note 2 3 3 13" xfId="8267"/>
    <cellStyle name="Note 2 3 3 14" xfId="8268"/>
    <cellStyle name="Note 2 3 3 2" xfId="8269"/>
    <cellStyle name="Note 2 3 3 2 2" xfId="8270"/>
    <cellStyle name="Note 2 3 3 2 3" xfId="8271"/>
    <cellStyle name="Note 2 3 3 2 4" xfId="8272"/>
    <cellStyle name="Note 2 3 3 2 5" xfId="8273"/>
    <cellStyle name="Note 2 3 3 2 6" xfId="8274"/>
    <cellStyle name="Note 2 3 3 2 7" xfId="8275"/>
    <cellStyle name="Note 2 3 3 3" xfId="8276"/>
    <cellStyle name="Note 2 3 3 3 2" xfId="8277"/>
    <cellStyle name="Note 2 3 3 3 3" xfId="8278"/>
    <cellStyle name="Note 2 3 3 3 4" xfId="8279"/>
    <cellStyle name="Note 2 3 3 3 5" xfId="8280"/>
    <cellStyle name="Note 2 3 3 3 6" xfId="8281"/>
    <cellStyle name="Note 2 3 3 3 7" xfId="8282"/>
    <cellStyle name="Note 2 3 3 4" xfId="8283"/>
    <cellStyle name="Note 2 3 3 4 2" xfId="8284"/>
    <cellStyle name="Note 2 3 3 4 3" xfId="8285"/>
    <cellStyle name="Note 2 3 3 4 4" xfId="8286"/>
    <cellStyle name="Note 2 3 3 4 5" xfId="8287"/>
    <cellStyle name="Note 2 3 3 4 6" xfId="8288"/>
    <cellStyle name="Note 2 3 3 4 7" xfId="8289"/>
    <cellStyle name="Note 2 3 3 5" xfId="8290"/>
    <cellStyle name="Note 2 3 3 5 2" xfId="8291"/>
    <cellStyle name="Note 2 3 3 5 3" xfId="8292"/>
    <cellStyle name="Note 2 3 3 5 4" xfId="8293"/>
    <cellStyle name="Note 2 3 3 5 5" xfId="8294"/>
    <cellStyle name="Note 2 3 3 5 6" xfId="8295"/>
    <cellStyle name="Note 2 3 3 5 7" xfId="8296"/>
    <cellStyle name="Note 2 3 3 6" xfId="8297"/>
    <cellStyle name="Note 2 3 3 6 2" xfId="8298"/>
    <cellStyle name="Note 2 3 3 6 3" xfId="8299"/>
    <cellStyle name="Note 2 3 3 6 4" xfId="8300"/>
    <cellStyle name="Note 2 3 3 6 5" xfId="8301"/>
    <cellStyle name="Note 2 3 3 6 6" xfId="8302"/>
    <cellStyle name="Note 2 3 3 6 7" xfId="8303"/>
    <cellStyle name="Note 2 3 3 7" xfId="8304"/>
    <cellStyle name="Note 2 3 3 7 2" xfId="8305"/>
    <cellStyle name="Note 2 3 3 7 3" xfId="8306"/>
    <cellStyle name="Note 2 3 3 7 4" xfId="8307"/>
    <cellStyle name="Note 2 3 3 7 5" xfId="8308"/>
    <cellStyle name="Note 2 3 3 7 6" xfId="8309"/>
    <cellStyle name="Note 2 3 3 7 7" xfId="8310"/>
    <cellStyle name="Note 2 3 3 8" xfId="8311"/>
    <cellStyle name="Note 2 3 3 8 2" xfId="8312"/>
    <cellStyle name="Note 2 3 3 8 3" xfId="8313"/>
    <cellStyle name="Note 2 3 3 8 4" xfId="8314"/>
    <cellStyle name="Note 2 3 3 8 5" xfId="8315"/>
    <cellStyle name="Note 2 3 3 8 6" xfId="8316"/>
    <cellStyle name="Note 2 3 3 8 7" xfId="8317"/>
    <cellStyle name="Note 2 3 3 9" xfId="8318"/>
    <cellStyle name="Note 2 3 3 9 2" xfId="8319"/>
    <cellStyle name="Note 2 3 3 9 3" xfId="8320"/>
    <cellStyle name="Note 2 3 3 9 4" xfId="8321"/>
    <cellStyle name="Note 2 3 3 9 5" xfId="8322"/>
    <cellStyle name="Note 2 3 3 9 6" xfId="8323"/>
    <cellStyle name="Note 2 3 3 9 7" xfId="8324"/>
    <cellStyle name="Note 2 3 4" xfId="8325"/>
    <cellStyle name="Note 2 3 4 10" xfId="8326"/>
    <cellStyle name="Note 2 3 4 10 2" xfId="8327"/>
    <cellStyle name="Note 2 3 4 10 3" xfId="8328"/>
    <cellStyle name="Note 2 3 4 10 4" xfId="8329"/>
    <cellStyle name="Note 2 3 4 10 5" xfId="8330"/>
    <cellStyle name="Note 2 3 4 10 6" xfId="8331"/>
    <cellStyle name="Note 2 3 4 10 7" xfId="8332"/>
    <cellStyle name="Note 2 3 4 11" xfId="8333"/>
    <cellStyle name="Note 2 3 4 12" xfId="8334"/>
    <cellStyle name="Note 2 3 4 13" xfId="8335"/>
    <cellStyle name="Note 2 3 4 14" xfId="8336"/>
    <cellStyle name="Note 2 3 4 2" xfId="8337"/>
    <cellStyle name="Note 2 3 4 2 2" xfId="8338"/>
    <cellStyle name="Note 2 3 4 2 3" xfId="8339"/>
    <cellStyle name="Note 2 3 4 2 4" xfId="8340"/>
    <cellStyle name="Note 2 3 4 2 5" xfId="8341"/>
    <cellStyle name="Note 2 3 4 2 6" xfId="8342"/>
    <cellStyle name="Note 2 3 4 2 7" xfId="8343"/>
    <cellStyle name="Note 2 3 4 3" xfId="8344"/>
    <cellStyle name="Note 2 3 4 3 2" xfId="8345"/>
    <cellStyle name="Note 2 3 4 3 3" xfId="8346"/>
    <cellStyle name="Note 2 3 4 3 4" xfId="8347"/>
    <cellStyle name="Note 2 3 4 3 5" xfId="8348"/>
    <cellStyle name="Note 2 3 4 3 6" xfId="8349"/>
    <cellStyle name="Note 2 3 4 3 7" xfId="8350"/>
    <cellStyle name="Note 2 3 4 4" xfId="8351"/>
    <cellStyle name="Note 2 3 4 4 2" xfId="8352"/>
    <cellStyle name="Note 2 3 4 4 3" xfId="8353"/>
    <cellStyle name="Note 2 3 4 4 4" xfId="8354"/>
    <cellStyle name="Note 2 3 4 4 5" xfId="8355"/>
    <cellStyle name="Note 2 3 4 4 6" xfId="8356"/>
    <cellStyle name="Note 2 3 4 4 7" xfId="8357"/>
    <cellStyle name="Note 2 3 4 5" xfId="8358"/>
    <cellStyle name="Note 2 3 4 5 2" xfId="8359"/>
    <cellStyle name="Note 2 3 4 5 3" xfId="8360"/>
    <cellStyle name="Note 2 3 4 5 4" xfId="8361"/>
    <cellStyle name="Note 2 3 4 5 5" xfId="8362"/>
    <cellStyle name="Note 2 3 4 5 6" xfId="8363"/>
    <cellStyle name="Note 2 3 4 5 7" xfId="8364"/>
    <cellStyle name="Note 2 3 4 6" xfId="8365"/>
    <cellStyle name="Note 2 3 4 6 2" xfId="8366"/>
    <cellStyle name="Note 2 3 4 6 3" xfId="8367"/>
    <cellStyle name="Note 2 3 4 6 4" xfId="8368"/>
    <cellStyle name="Note 2 3 4 6 5" xfId="8369"/>
    <cellStyle name="Note 2 3 4 6 6" xfId="8370"/>
    <cellStyle name="Note 2 3 4 6 7" xfId="8371"/>
    <cellStyle name="Note 2 3 4 7" xfId="8372"/>
    <cellStyle name="Note 2 3 4 7 2" xfId="8373"/>
    <cellStyle name="Note 2 3 4 7 3" xfId="8374"/>
    <cellStyle name="Note 2 3 4 7 4" xfId="8375"/>
    <cellStyle name="Note 2 3 4 7 5" xfId="8376"/>
    <cellStyle name="Note 2 3 4 7 6" xfId="8377"/>
    <cellStyle name="Note 2 3 4 7 7" xfId="8378"/>
    <cellStyle name="Note 2 3 4 8" xfId="8379"/>
    <cellStyle name="Note 2 3 4 8 2" xfId="8380"/>
    <cellStyle name="Note 2 3 4 8 3" xfId="8381"/>
    <cellStyle name="Note 2 3 4 8 4" xfId="8382"/>
    <cellStyle name="Note 2 3 4 8 5" xfId="8383"/>
    <cellStyle name="Note 2 3 4 8 6" xfId="8384"/>
    <cellStyle name="Note 2 3 4 8 7" xfId="8385"/>
    <cellStyle name="Note 2 3 4 9" xfId="8386"/>
    <cellStyle name="Note 2 3 4 9 2" xfId="8387"/>
    <cellStyle name="Note 2 3 4 9 3" xfId="8388"/>
    <cellStyle name="Note 2 3 4 9 4" xfId="8389"/>
    <cellStyle name="Note 2 3 4 9 5" xfId="8390"/>
    <cellStyle name="Note 2 3 4 9 6" xfId="8391"/>
    <cellStyle name="Note 2 3 4 9 7" xfId="8392"/>
    <cellStyle name="Note 2 3 5" xfId="8393"/>
    <cellStyle name="Note 2 3 5 10" xfId="8394"/>
    <cellStyle name="Note 2 3 5 10 2" xfId="8395"/>
    <cellStyle name="Note 2 3 5 10 3" xfId="8396"/>
    <cellStyle name="Note 2 3 5 10 4" xfId="8397"/>
    <cellStyle name="Note 2 3 5 10 5" xfId="8398"/>
    <cellStyle name="Note 2 3 5 10 6" xfId="8399"/>
    <cellStyle name="Note 2 3 5 10 7" xfId="8400"/>
    <cellStyle name="Note 2 3 5 11" xfId="8401"/>
    <cellStyle name="Note 2 3 5 12" xfId="8402"/>
    <cellStyle name="Note 2 3 5 13" xfId="8403"/>
    <cellStyle name="Note 2 3 5 14" xfId="8404"/>
    <cellStyle name="Note 2 3 5 2" xfId="8405"/>
    <cellStyle name="Note 2 3 5 2 2" xfId="8406"/>
    <cellStyle name="Note 2 3 5 2 3" xfId="8407"/>
    <cellStyle name="Note 2 3 5 2 4" xfId="8408"/>
    <cellStyle name="Note 2 3 5 2 5" xfId="8409"/>
    <cellStyle name="Note 2 3 5 2 6" xfId="8410"/>
    <cellStyle name="Note 2 3 5 2 7" xfId="8411"/>
    <cellStyle name="Note 2 3 5 3" xfId="8412"/>
    <cellStyle name="Note 2 3 5 3 2" xfId="8413"/>
    <cellStyle name="Note 2 3 5 3 3" xfId="8414"/>
    <cellStyle name="Note 2 3 5 3 4" xfId="8415"/>
    <cellStyle name="Note 2 3 5 3 5" xfId="8416"/>
    <cellStyle name="Note 2 3 5 3 6" xfId="8417"/>
    <cellStyle name="Note 2 3 5 3 7" xfId="8418"/>
    <cellStyle name="Note 2 3 5 4" xfId="8419"/>
    <cellStyle name="Note 2 3 5 4 2" xfId="8420"/>
    <cellStyle name="Note 2 3 5 4 3" xfId="8421"/>
    <cellStyle name="Note 2 3 5 4 4" xfId="8422"/>
    <cellStyle name="Note 2 3 5 4 5" xfId="8423"/>
    <cellStyle name="Note 2 3 5 4 6" xfId="8424"/>
    <cellStyle name="Note 2 3 5 4 7" xfId="8425"/>
    <cellStyle name="Note 2 3 5 5" xfId="8426"/>
    <cellStyle name="Note 2 3 5 5 2" xfId="8427"/>
    <cellStyle name="Note 2 3 5 5 3" xfId="8428"/>
    <cellStyle name="Note 2 3 5 5 4" xfId="8429"/>
    <cellStyle name="Note 2 3 5 5 5" xfId="8430"/>
    <cellStyle name="Note 2 3 5 5 6" xfId="8431"/>
    <cellStyle name="Note 2 3 5 5 7" xfId="8432"/>
    <cellStyle name="Note 2 3 5 6" xfId="8433"/>
    <cellStyle name="Note 2 3 5 6 2" xfId="8434"/>
    <cellStyle name="Note 2 3 5 6 3" xfId="8435"/>
    <cellStyle name="Note 2 3 5 6 4" xfId="8436"/>
    <cellStyle name="Note 2 3 5 6 5" xfId="8437"/>
    <cellStyle name="Note 2 3 5 6 6" xfId="8438"/>
    <cellStyle name="Note 2 3 5 6 7" xfId="8439"/>
    <cellStyle name="Note 2 3 5 7" xfId="8440"/>
    <cellStyle name="Note 2 3 5 7 2" xfId="8441"/>
    <cellStyle name="Note 2 3 5 7 3" xfId="8442"/>
    <cellStyle name="Note 2 3 5 7 4" xfId="8443"/>
    <cellStyle name="Note 2 3 5 7 5" xfId="8444"/>
    <cellStyle name="Note 2 3 5 7 6" xfId="8445"/>
    <cellStyle name="Note 2 3 5 7 7" xfId="8446"/>
    <cellStyle name="Note 2 3 5 8" xfId="8447"/>
    <cellStyle name="Note 2 3 5 8 2" xfId="8448"/>
    <cellStyle name="Note 2 3 5 8 3" xfId="8449"/>
    <cellStyle name="Note 2 3 5 8 4" xfId="8450"/>
    <cellStyle name="Note 2 3 5 8 5" xfId="8451"/>
    <cellStyle name="Note 2 3 5 8 6" xfId="8452"/>
    <cellStyle name="Note 2 3 5 8 7" xfId="8453"/>
    <cellStyle name="Note 2 3 5 9" xfId="8454"/>
    <cellStyle name="Note 2 3 5 9 2" xfId="8455"/>
    <cellStyle name="Note 2 3 5 9 3" xfId="8456"/>
    <cellStyle name="Note 2 3 5 9 4" xfId="8457"/>
    <cellStyle name="Note 2 3 5 9 5" xfId="8458"/>
    <cellStyle name="Note 2 3 5 9 6" xfId="8459"/>
    <cellStyle name="Note 2 3 5 9 7" xfId="8460"/>
    <cellStyle name="Note 2 3 6" xfId="8461"/>
    <cellStyle name="Note 2 3 6 2" xfId="8462"/>
    <cellStyle name="Note 2 3 6 3" xfId="8463"/>
    <cellStyle name="Note 2 3 6 4" xfId="8464"/>
    <cellStyle name="Note 2 3 6 5" xfId="8465"/>
    <cellStyle name="Note 2 3 6 6" xfId="8466"/>
    <cellStyle name="Note 2 3 6 7" xfId="8467"/>
    <cellStyle name="Note 2 3 7" xfId="8468"/>
    <cellStyle name="Note 2 3 7 2" xfId="8469"/>
    <cellStyle name="Note 2 3 7 3" xfId="8470"/>
    <cellStyle name="Note 2 3 7 4" xfId="8471"/>
    <cellStyle name="Note 2 3 7 5" xfId="8472"/>
    <cellStyle name="Note 2 3 7 6" xfId="8473"/>
    <cellStyle name="Note 2 3 7 7" xfId="8474"/>
    <cellStyle name="Note 2 3 8" xfId="8475"/>
    <cellStyle name="Note 2 3 8 2" xfId="8476"/>
    <cellStyle name="Note 2 3 8 3" xfId="8477"/>
    <cellStyle name="Note 2 3 8 4" xfId="8478"/>
    <cellStyle name="Note 2 3 8 5" xfId="8479"/>
    <cellStyle name="Note 2 3 8 6" xfId="8480"/>
    <cellStyle name="Note 2 3 8 7" xfId="8481"/>
    <cellStyle name="Note 2 3 9" xfId="8482"/>
    <cellStyle name="Note 2 3 9 2" xfId="8483"/>
    <cellStyle name="Note 2 3 9 3" xfId="8484"/>
    <cellStyle name="Note 2 3 9 4" xfId="8485"/>
    <cellStyle name="Note 2 3 9 5" xfId="8486"/>
    <cellStyle name="Note 2 3 9 6" xfId="8487"/>
    <cellStyle name="Note 2 3 9 7" xfId="8488"/>
    <cellStyle name="Note 2 4" xfId="8489"/>
    <cellStyle name="Note 2 4 10" xfId="8490"/>
    <cellStyle name="Note 2 4 10 2" xfId="8491"/>
    <cellStyle name="Note 2 4 10 3" xfId="8492"/>
    <cellStyle name="Note 2 4 10 4" xfId="8493"/>
    <cellStyle name="Note 2 4 10 5" xfId="8494"/>
    <cellStyle name="Note 2 4 10 6" xfId="8495"/>
    <cellStyle name="Note 2 4 10 7" xfId="8496"/>
    <cellStyle name="Note 2 4 11" xfId="8497"/>
    <cellStyle name="Note 2 4 12" xfId="8498"/>
    <cellStyle name="Note 2 4 13" xfId="8499"/>
    <cellStyle name="Note 2 4 14" xfId="8500"/>
    <cellStyle name="Note 2 4 2" xfId="8501"/>
    <cellStyle name="Note 2 4 2 2" xfId="8502"/>
    <cellStyle name="Note 2 4 2 3" xfId="8503"/>
    <cellStyle name="Note 2 4 2 4" xfId="8504"/>
    <cellStyle name="Note 2 4 2 5" xfId="8505"/>
    <cellStyle name="Note 2 4 2 6" xfId="8506"/>
    <cellStyle name="Note 2 4 2 7" xfId="8507"/>
    <cellStyle name="Note 2 4 3" xfId="8508"/>
    <cellStyle name="Note 2 4 3 2" xfId="8509"/>
    <cellStyle name="Note 2 4 3 3" xfId="8510"/>
    <cellStyle name="Note 2 4 3 4" xfId="8511"/>
    <cellStyle name="Note 2 4 3 5" xfId="8512"/>
    <cellStyle name="Note 2 4 3 6" xfId="8513"/>
    <cellStyle name="Note 2 4 3 7" xfId="8514"/>
    <cellStyle name="Note 2 4 4" xfId="8515"/>
    <cellStyle name="Note 2 4 4 2" xfId="8516"/>
    <cellStyle name="Note 2 4 4 3" xfId="8517"/>
    <cellStyle name="Note 2 4 4 4" xfId="8518"/>
    <cellStyle name="Note 2 4 4 5" xfId="8519"/>
    <cellStyle name="Note 2 4 4 6" xfId="8520"/>
    <cellStyle name="Note 2 4 4 7" xfId="8521"/>
    <cellStyle name="Note 2 4 5" xfId="8522"/>
    <cellStyle name="Note 2 4 5 2" xfId="8523"/>
    <cellStyle name="Note 2 4 5 3" xfId="8524"/>
    <cellStyle name="Note 2 4 5 4" xfId="8525"/>
    <cellStyle name="Note 2 4 5 5" xfId="8526"/>
    <cellStyle name="Note 2 4 5 6" xfId="8527"/>
    <cellStyle name="Note 2 4 5 7" xfId="8528"/>
    <cellStyle name="Note 2 4 6" xfId="8529"/>
    <cellStyle name="Note 2 4 6 2" xfId="8530"/>
    <cellStyle name="Note 2 4 6 3" xfId="8531"/>
    <cellStyle name="Note 2 4 6 4" xfId="8532"/>
    <cellStyle name="Note 2 4 6 5" xfId="8533"/>
    <cellStyle name="Note 2 4 6 6" xfId="8534"/>
    <cellStyle name="Note 2 4 6 7" xfId="8535"/>
    <cellStyle name="Note 2 4 7" xfId="8536"/>
    <cellStyle name="Note 2 4 7 2" xfId="8537"/>
    <cellStyle name="Note 2 4 7 3" xfId="8538"/>
    <cellStyle name="Note 2 4 7 4" xfId="8539"/>
    <cellStyle name="Note 2 4 7 5" xfId="8540"/>
    <cellStyle name="Note 2 4 7 6" xfId="8541"/>
    <cellStyle name="Note 2 4 7 7" xfId="8542"/>
    <cellStyle name="Note 2 4 8" xfId="8543"/>
    <cellStyle name="Note 2 4 8 2" xfId="8544"/>
    <cellStyle name="Note 2 4 8 3" xfId="8545"/>
    <cellStyle name="Note 2 4 8 4" xfId="8546"/>
    <cellStyle name="Note 2 4 8 5" xfId="8547"/>
    <cellStyle name="Note 2 4 8 6" xfId="8548"/>
    <cellStyle name="Note 2 4 8 7" xfId="8549"/>
    <cellStyle name="Note 2 4 9" xfId="8550"/>
    <cellStyle name="Note 2 4 9 2" xfId="8551"/>
    <cellStyle name="Note 2 4 9 3" xfId="8552"/>
    <cellStyle name="Note 2 4 9 4" xfId="8553"/>
    <cellStyle name="Note 2 4 9 5" xfId="8554"/>
    <cellStyle name="Note 2 4 9 6" xfId="8555"/>
    <cellStyle name="Note 2 4 9 7" xfId="8556"/>
    <cellStyle name="Note 2 5" xfId="8557"/>
    <cellStyle name="Note 2 5 10" xfId="8558"/>
    <cellStyle name="Note 2 5 10 2" xfId="8559"/>
    <cellStyle name="Note 2 5 10 3" xfId="8560"/>
    <cellStyle name="Note 2 5 10 4" xfId="8561"/>
    <cellStyle name="Note 2 5 10 5" xfId="8562"/>
    <cellStyle name="Note 2 5 10 6" xfId="8563"/>
    <cellStyle name="Note 2 5 10 7" xfId="8564"/>
    <cellStyle name="Note 2 5 11" xfId="8565"/>
    <cellStyle name="Note 2 5 12" xfId="8566"/>
    <cellStyle name="Note 2 5 13" xfId="8567"/>
    <cellStyle name="Note 2 5 14" xfId="8568"/>
    <cellStyle name="Note 2 5 2" xfId="8569"/>
    <cellStyle name="Note 2 5 2 2" xfId="8570"/>
    <cellStyle name="Note 2 5 2 3" xfId="8571"/>
    <cellStyle name="Note 2 5 2 4" xfId="8572"/>
    <cellStyle name="Note 2 5 2 5" xfId="8573"/>
    <cellStyle name="Note 2 5 2 6" xfId="8574"/>
    <cellStyle name="Note 2 5 2 7" xfId="8575"/>
    <cellStyle name="Note 2 5 3" xfId="8576"/>
    <cellStyle name="Note 2 5 3 2" xfId="8577"/>
    <cellStyle name="Note 2 5 3 3" xfId="8578"/>
    <cellStyle name="Note 2 5 3 4" xfId="8579"/>
    <cellStyle name="Note 2 5 3 5" xfId="8580"/>
    <cellStyle name="Note 2 5 3 6" xfId="8581"/>
    <cellStyle name="Note 2 5 3 7" xfId="8582"/>
    <cellStyle name="Note 2 5 4" xfId="8583"/>
    <cellStyle name="Note 2 5 4 2" xfId="8584"/>
    <cellStyle name="Note 2 5 4 3" xfId="8585"/>
    <cellStyle name="Note 2 5 4 4" xfId="8586"/>
    <cellStyle name="Note 2 5 4 5" xfId="8587"/>
    <cellStyle name="Note 2 5 4 6" xfId="8588"/>
    <cellStyle name="Note 2 5 4 7" xfId="8589"/>
    <cellStyle name="Note 2 5 5" xfId="8590"/>
    <cellStyle name="Note 2 5 5 2" xfId="8591"/>
    <cellStyle name="Note 2 5 5 3" xfId="8592"/>
    <cellStyle name="Note 2 5 5 4" xfId="8593"/>
    <cellStyle name="Note 2 5 5 5" xfId="8594"/>
    <cellStyle name="Note 2 5 5 6" xfId="8595"/>
    <cellStyle name="Note 2 5 5 7" xfId="8596"/>
    <cellStyle name="Note 2 5 6" xfId="8597"/>
    <cellStyle name="Note 2 5 6 2" xfId="8598"/>
    <cellStyle name="Note 2 5 6 3" xfId="8599"/>
    <cellStyle name="Note 2 5 6 4" xfId="8600"/>
    <cellStyle name="Note 2 5 6 5" xfId="8601"/>
    <cellStyle name="Note 2 5 6 6" xfId="8602"/>
    <cellStyle name="Note 2 5 6 7" xfId="8603"/>
    <cellStyle name="Note 2 5 7" xfId="8604"/>
    <cellStyle name="Note 2 5 7 2" xfId="8605"/>
    <cellStyle name="Note 2 5 7 3" xfId="8606"/>
    <cellStyle name="Note 2 5 7 4" xfId="8607"/>
    <cellStyle name="Note 2 5 7 5" xfId="8608"/>
    <cellStyle name="Note 2 5 7 6" xfId="8609"/>
    <cellStyle name="Note 2 5 7 7" xfId="8610"/>
    <cellStyle name="Note 2 5 8" xfId="8611"/>
    <cellStyle name="Note 2 5 8 2" xfId="8612"/>
    <cellStyle name="Note 2 5 8 3" xfId="8613"/>
    <cellStyle name="Note 2 5 8 4" xfId="8614"/>
    <cellStyle name="Note 2 5 8 5" xfId="8615"/>
    <cellStyle name="Note 2 5 8 6" xfId="8616"/>
    <cellStyle name="Note 2 5 8 7" xfId="8617"/>
    <cellStyle name="Note 2 5 9" xfId="8618"/>
    <cellStyle name="Note 2 5 9 2" xfId="8619"/>
    <cellStyle name="Note 2 5 9 3" xfId="8620"/>
    <cellStyle name="Note 2 5 9 4" xfId="8621"/>
    <cellStyle name="Note 2 5 9 5" xfId="8622"/>
    <cellStyle name="Note 2 5 9 6" xfId="8623"/>
    <cellStyle name="Note 2 5 9 7" xfId="8624"/>
    <cellStyle name="Note 2 6" xfId="8625"/>
    <cellStyle name="Note 2 6 10" xfId="8626"/>
    <cellStyle name="Note 2 6 10 2" xfId="8627"/>
    <cellStyle name="Note 2 6 10 3" xfId="8628"/>
    <cellStyle name="Note 2 6 10 4" xfId="8629"/>
    <cellStyle name="Note 2 6 10 5" xfId="8630"/>
    <cellStyle name="Note 2 6 10 6" xfId="8631"/>
    <cellStyle name="Note 2 6 10 7" xfId="8632"/>
    <cellStyle name="Note 2 6 11" xfId="8633"/>
    <cellStyle name="Note 2 6 12" xfId="8634"/>
    <cellStyle name="Note 2 6 13" xfId="8635"/>
    <cellStyle name="Note 2 6 14" xfId="8636"/>
    <cellStyle name="Note 2 6 2" xfId="8637"/>
    <cellStyle name="Note 2 6 2 2" xfId="8638"/>
    <cellStyle name="Note 2 6 2 3" xfId="8639"/>
    <cellStyle name="Note 2 6 2 4" xfId="8640"/>
    <cellStyle name="Note 2 6 2 5" xfId="8641"/>
    <cellStyle name="Note 2 6 2 6" xfId="8642"/>
    <cellStyle name="Note 2 6 2 7" xfId="8643"/>
    <cellStyle name="Note 2 6 3" xfId="8644"/>
    <cellStyle name="Note 2 6 3 2" xfId="8645"/>
    <cellStyle name="Note 2 6 3 3" xfId="8646"/>
    <cellStyle name="Note 2 6 3 4" xfId="8647"/>
    <cellStyle name="Note 2 6 3 5" xfId="8648"/>
    <cellStyle name="Note 2 6 3 6" xfId="8649"/>
    <cellStyle name="Note 2 6 3 7" xfId="8650"/>
    <cellStyle name="Note 2 6 4" xfId="8651"/>
    <cellStyle name="Note 2 6 4 2" xfId="8652"/>
    <cellStyle name="Note 2 6 4 3" xfId="8653"/>
    <cellStyle name="Note 2 6 4 4" xfId="8654"/>
    <cellStyle name="Note 2 6 4 5" xfId="8655"/>
    <cellStyle name="Note 2 6 4 6" xfId="8656"/>
    <cellStyle name="Note 2 6 4 7" xfId="8657"/>
    <cellStyle name="Note 2 6 5" xfId="8658"/>
    <cellStyle name="Note 2 6 5 2" xfId="8659"/>
    <cellStyle name="Note 2 6 5 3" xfId="8660"/>
    <cellStyle name="Note 2 6 5 4" xfId="8661"/>
    <cellStyle name="Note 2 6 5 5" xfId="8662"/>
    <cellStyle name="Note 2 6 5 6" xfId="8663"/>
    <cellStyle name="Note 2 6 5 7" xfId="8664"/>
    <cellStyle name="Note 2 6 6" xfId="8665"/>
    <cellStyle name="Note 2 6 6 2" xfId="8666"/>
    <cellStyle name="Note 2 6 6 3" xfId="8667"/>
    <cellStyle name="Note 2 6 6 4" xfId="8668"/>
    <cellStyle name="Note 2 6 6 5" xfId="8669"/>
    <cellStyle name="Note 2 6 6 6" xfId="8670"/>
    <cellStyle name="Note 2 6 6 7" xfId="8671"/>
    <cellStyle name="Note 2 6 7" xfId="8672"/>
    <cellStyle name="Note 2 6 7 2" xfId="8673"/>
    <cellStyle name="Note 2 6 7 3" xfId="8674"/>
    <cellStyle name="Note 2 6 7 4" xfId="8675"/>
    <cellStyle name="Note 2 6 7 5" xfId="8676"/>
    <cellStyle name="Note 2 6 7 6" xfId="8677"/>
    <cellStyle name="Note 2 6 7 7" xfId="8678"/>
    <cellStyle name="Note 2 6 8" xfId="8679"/>
    <cellStyle name="Note 2 6 8 2" xfId="8680"/>
    <cellStyle name="Note 2 6 8 3" xfId="8681"/>
    <cellStyle name="Note 2 6 8 4" xfId="8682"/>
    <cellStyle name="Note 2 6 8 5" xfId="8683"/>
    <cellStyle name="Note 2 6 8 6" xfId="8684"/>
    <cellStyle name="Note 2 6 8 7" xfId="8685"/>
    <cellStyle name="Note 2 6 9" xfId="8686"/>
    <cellStyle name="Note 2 6 9 2" xfId="8687"/>
    <cellStyle name="Note 2 6 9 3" xfId="8688"/>
    <cellStyle name="Note 2 6 9 4" xfId="8689"/>
    <cellStyle name="Note 2 6 9 5" xfId="8690"/>
    <cellStyle name="Note 2 6 9 6" xfId="8691"/>
    <cellStyle name="Note 2 6 9 7" xfId="8692"/>
    <cellStyle name="Note 2 7" xfId="8693"/>
    <cellStyle name="Note 2 7 10" xfId="8694"/>
    <cellStyle name="Note 2 7 10 2" xfId="8695"/>
    <cellStyle name="Note 2 7 10 3" xfId="8696"/>
    <cellStyle name="Note 2 7 10 4" xfId="8697"/>
    <cellStyle name="Note 2 7 10 5" xfId="8698"/>
    <cellStyle name="Note 2 7 10 6" xfId="8699"/>
    <cellStyle name="Note 2 7 10 7" xfId="8700"/>
    <cellStyle name="Note 2 7 11" xfId="8701"/>
    <cellStyle name="Note 2 7 12" xfId="8702"/>
    <cellStyle name="Note 2 7 13" xfId="8703"/>
    <cellStyle name="Note 2 7 14" xfId="8704"/>
    <cellStyle name="Note 2 7 2" xfId="8705"/>
    <cellStyle name="Note 2 7 2 2" xfId="8706"/>
    <cellStyle name="Note 2 7 2 3" xfId="8707"/>
    <cellStyle name="Note 2 7 2 4" xfId="8708"/>
    <cellStyle name="Note 2 7 2 5" xfId="8709"/>
    <cellStyle name="Note 2 7 2 6" xfId="8710"/>
    <cellStyle name="Note 2 7 2 7" xfId="8711"/>
    <cellStyle name="Note 2 7 3" xfId="8712"/>
    <cellStyle name="Note 2 7 3 2" xfId="8713"/>
    <cellStyle name="Note 2 7 3 3" xfId="8714"/>
    <cellStyle name="Note 2 7 3 4" xfId="8715"/>
    <cellStyle name="Note 2 7 3 5" xfId="8716"/>
    <cellStyle name="Note 2 7 3 6" xfId="8717"/>
    <cellStyle name="Note 2 7 3 7" xfId="8718"/>
    <cellStyle name="Note 2 7 4" xfId="8719"/>
    <cellStyle name="Note 2 7 4 2" xfId="8720"/>
    <cellStyle name="Note 2 7 4 3" xfId="8721"/>
    <cellStyle name="Note 2 7 4 4" xfId="8722"/>
    <cellStyle name="Note 2 7 4 5" xfId="8723"/>
    <cellStyle name="Note 2 7 4 6" xfId="8724"/>
    <cellStyle name="Note 2 7 4 7" xfId="8725"/>
    <cellStyle name="Note 2 7 5" xfId="8726"/>
    <cellStyle name="Note 2 7 5 2" xfId="8727"/>
    <cellStyle name="Note 2 7 5 3" xfId="8728"/>
    <cellStyle name="Note 2 7 5 4" xfId="8729"/>
    <cellStyle name="Note 2 7 5 5" xfId="8730"/>
    <cellStyle name="Note 2 7 5 6" xfId="8731"/>
    <cellStyle name="Note 2 7 5 7" xfId="8732"/>
    <cellStyle name="Note 2 7 6" xfId="8733"/>
    <cellStyle name="Note 2 7 6 2" xfId="8734"/>
    <cellStyle name="Note 2 7 6 3" xfId="8735"/>
    <cellStyle name="Note 2 7 6 4" xfId="8736"/>
    <cellStyle name="Note 2 7 6 5" xfId="8737"/>
    <cellStyle name="Note 2 7 6 6" xfId="8738"/>
    <cellStyle name="Note 2 7 6 7" xfId="8739"/>
    <cellStyle name="Note 2 7 7" xfId="8740"/>
    <cellStyle name="Note 2 7 7 2" xfId="8741"/>
    <cellStyle name="Note 2 7 7 3" xfId="8742"/>
    <cellStyle name="Note 2 7 7 4" xfId="8743"/>
    <cellStyle name="Note 2 7 7 5" xfId="8744"/>
    <cellStyle name="Note 2 7 7 6" xfId="8745"/>
    <cellStyle name="Note 2 7 7 7" xfId="8746"/>
    <cellStyle name="Note 2 7 8" xfId="8747"/>
    <cellStyle name="Note 2 7 8 2" xfId="8748"/>
    <cellStyle name="Note 2 7 8 3" xfId="8749"/>
    <cellStyle name="Note 2 7 8 4" xfId="8750"/>
    <cellStyle name="Note 2 7 8 5" xfId="8751"/>
    <cellStyle name="Note 2 7 8 6" xfId="8752"/>
    <cellStyle name="Note 2 7 8 7" xfId="8753"/>
    <cellStyle name="Note 2 7 9" xfId="8754"/>
    <cellStyle name="Note 2 7 9 2" xfId="8755"/>
    <cellStyle name="Note 2 7 9 3" xfId="8756"/>
    <cellStyle name="Note 2 7 9 4" xfId="8757"/>
    <cellStyle name="Note 2 7 9 5" xfId="8758"/>
    <cellStyle name="Note 2 7 9 6" xfId="8759"/>
    <cellStyle name="Note 2 7 9 7" xfId="8760"/>
    <cellStyle name="Note 2 8" xfId="8761"/>
    <cellStyle name="Note 2 8 2" xfId="8762"/>
    <cellStyle name="Note 2 8 3" xfId="8763"/>
    <cellStyle name="Note 2 8 4" xfId="8764"/>
    <cellStyle name="Note 2 8 5" xfId="8765"/>
    <cellStyle name="Note 2 8 6" xfId="8766"/>
    <cellStyle name="Note 2 8 7" xfId="8767"/>
    <cellStyle name="Note 2 9" xfId="8768"/>
    <cellStyle name="Note 2 9 2" xfId="8769"/>
    <cellStyle name="Note 2 9 3" xfId="8770"/>
    <cellStyle name="Note 2 9 4" xfId="8771"/>
    <cellStyle name="Note 2 9 5" xfId="8772"/>
    <cellStyle name="Note 2 9 6" xfId="8773"/>
    <cellStyle name="Note 2 9 7" xfId="8774"/>
    <cellStyle name="Note 3" xfId="8775"/>
    <cellStyle name="Note 3 10" xfId="8776"/>
    <cellStyle name="Note 3 10 2" xfId="8777"/>
    <cellStyle name="Note 3 10 3" xfId="8778"/>
    <cellStyle name="Note 3 10 4" xfId="8779"/>
    <cellStyle name="Note 3 10 5" xfId="8780"/>
    <cellStyle name="Note 3 10 6" xfId="8781"/>
    <cellStyle name="Note 3 10 7" xfId="8782"/>
    <cellStyle name="Note 3 11" xfId="8783"/>
    <cellStyle name="Note 3 11 2" xfId="8784"/>
    <cellStyle name="Note 3 11 3" xfId="8785"/>
    <cellStyle name="Note 3 11 4" xfId="8786"/>
    <cellStyle name="Note 3 11 5" xfId="8787"/>
    <cellStyle name="Note 3 11 6" xfId="8788"/>
    <cellStyle name="Note 3 11 7" xfId="8789"/>
    <cellStyle name="Note 3 12" xfId="8790"/>
    <cellStyle name="Note 3 12 2" xfId="8791"/>
    <cellStyle name="Note 3 12 3" xfId="8792"/>
    <cellStyle name="Note 3 12 4" xfId="8793"/>
    <cellStyle name="Note 3 12 5" xfId="8794"/>
    <cellStyle name="Note 3 12 6" xfId="8795"/>
    <cellStyle name="Note 3 12 7" xfId="8796"/>
    <cellStyle name="Note 3 13" xfId="8797"/>
    <cellStyle name="Note 3 13 2" xfId="8798"/>
    <cellStyle name="Note 3 13 3" xfId="8799"/>
    <cellStyle name="Note 3 13 4" xfId="8800"/>
    <cellStyle name="Note 3 13 5" xfId="8801"/>
    <cellStyle name="Note 3 13 6" xfId="8802"/>
    <cellStyle name="Note 3 13 7" xfId="8803"/>
    <cellStyle name="Note 3 14" xfId="8804"/>
    <cellStyle name="Note 3 15" xfId="8805"/>
    <cellStyle name="Note 3 16" xfId="8806"/>
    <cellStyle name="Note 3 2" xfId="8807"/>
    <cellStyle name="Note 3 2 10" xfId="8808"/>
    <cellStyle name="Note 3 2 10 2" xfId="8809"/>
    <cellStyle name="Note 3 2 10 3" xfId="8810"/>
    <cellStyle name="Note 3 2 10 4" xfId="8811"/>
    <cellStyle name="Note 3 2 10 5" xfId="8812"/>
    <cellStyle name="Note 3 2 10 6" xfId="8813"/>
    <cellStyle name="Note 3 2 10 7" xfId="8814"/>
    <cellStyle name="Note 3 2 11" xfId="8815"/>
    <cellStyle name="Note 3 2 11 2" xfId="8816"/>
    <cellStyle name="Note 3 2 11 3" xfId="8817"/>
    <cellStyle name="Note 3 2 11 4" xfId="8818"/>
    <cellStyle name="Note 3 2 11 5" xfId="8819"/>
    <cellStyle name="Note 3 2 11 6" xfId="8820"/>
    <cellStyle name="Note 3 2 11 7" xfId="8821"/>
    <cellStyle name="Note 3 2 12" xfId="8822"/>
    <cellStyle name="Note 3 2 12 2" xfId="8823"/>
    <cellStyle name="Note 3 2 12 3" xfId="8824"/>
    <cellStyle name="Note 3 2 12 4" xfId="8825"/>
    <cellStyle name="Note 3 2 12 5" xfId="8826"/>
    <cellStyle name="Note 3 2 12 6" xfId="8827"/>
    <cellStyle name="Note 3 2 12 7" xfId="8828"/>
    <cellStyle name="Note 3 2 13" xfId="8829"/>
    <cellStyle name="Note 3 2 13 2" xfId="8830"/>
    <cellStyle name="Note 3 2 13 3" xfId="8831"/>
    <cellStyle name="Note 3 2 13 4" xfId="8832"/>
    <cellStyle name="Note 3 2 13 5" xfId="8833"/>
    <cellStyle name="Note 3 2 13 6" xfId="8834"/>
    <cellStyle name="Note 3 2 13 7" xfId="8835"/>
    <cellStyle name="Note 3 2 14" xfId="8836"/>
    <cellStyle name="Note 3 2 15" xfId="8837"/>
    <cellStyle name="Note 3 2 16" xfId="8838"/>
    <cellStyle name="Note 3 2 17" xfId="8839"/>
    <cellStyle name="Note 3 2 2" xfId="8840"/>
    <cellStyle name="Note 3 2 2 10" xfId="8841"/>
    <cellStyle name="Note 3 2 2 10 2" xfId="8842"/>
    <cellStyle name="Note 3 2 2 10 3" xfId="8843"/>
    <cellStyle name="Note 3 2 2 10 4" xfId="8844"/>
    <cellStyle name="Note 3 2 2 10 5" xfId="8845"/>
    <cellStyle name="Note 3 2 2 10 6" xfId="8846"/>
    <cellStyle name="Note 3 2 2 10 7" xfId="8847"/>
    <cellStyle name="Note 3 2 2 11" xfId="8848"/>
    <cellStyle name="Note 3 2 2 12" xfId="8849"/>
    <cellStyle name="Note 3 2 2 13" xfId="8850"/>
    <cellStyle name="Note 3 2 2 14" xfId="8851"/>
    <cellStyle name="Note 3 2 2 2" xfId="8852"/>
    <cellStyle name="Note 3 2 2 2 2" xfId="8853"/>
    <cellStyle name="Note 3 2 2 2 3" xfId="8854"/>
    <cellStyle name="Note 3 2 2 2 4" xfId="8855"/>
    <cellStyle name="Note 3 2 2 2 5" xfId="8856"/>
    <cellStyle name="Note 3 2 2 2 6" xfId="8857"/>
    <cellStyle name="Note 3 2 2 2 7" xfId="8858"/>
    <cellStyle name="Note 3 2 2 3" xfId="8859"/>
    <cellStyle name="Note 3 2 2 3 2" xfId="8860"/>
    <cellStyle name="Note 3 2 2 3 3" xfId="8861"/>
    <cellStyle name="Note 3 2 2 3 4" xfId="8862"/>
    <cellStyle name="Note 3 2 2 3 5" xfId="8863"/>
    <cellStyle name="Note 3 2 2 3 6" xfId="8864"/>
    <cellStyle name="Note 3 2 2 3 7" xfId="8865"/>
    <cellStyle name="Note 3 2 2 4" xfId="8866"/>
    <cellStyle name="Note 3 2 2 4 2" xfId="8867"/>
    <cellStyle name="Note 3 2 2 4 3" xfId="8868"/>
    <cellStyle name="Note 3 2 2 4 4" xfId="8869"/>
    <cellStyle name="Note 3 2 2 4 5" xfId="8870"/>
    <cellStyle name="Note 3 2 2 4 6" xfId="8871"/>
    <cellStyle name="Note 3 2 2 4 7" xfId="8872"/>
    <cellStyle name="Note 3 2 2 5" xfId="8873"/>
    <cellStyle name="Note 3 2 2 5 2" xfId="8874"/>
    <cellStyle name="Note 3 2 2 5 3" xfId="8875"/>
    <cellStyle name="Note 3 2 2 5 4" xfId="8876"/>
    <cellStyle name="Note 3 2 2 5 5" xfId="8877"/>
    <cellStyle name="Note 3 2 2 5 6" xfId="8878"/>
    <cellStyle name="Note 3 2 2 5 7" xfId="8879"/>
    <cellStyle name="Note 3 2 2 6" xfId="8880"/>
    <cellStyle name="Note 3 2 2 6 2" xfId="8881"/>
    <cellStyle name="Note 3 2 2 6 3" xfId="8882"/>
    <cellStyle name="Note 3 2 2 6 4" xfId="8883"/>
    <cellStyle name="Note 3 2 2 6 5" xfId="8884"/>
    <cellStyle name="Note 3 2 2 6 6" xfId="8885"/>
    <cellStyle name="Note 3 2 2 6 7" xfId="8886"/>
    <cellStyle name="Note 3 2 2 7" xfId="8887"/>
    <cellStyle name="Note 3 2 2 7 2" xfId="8888"/>
    <cellStyle name="Note 3 2 2 7 3" xfId="8889"/>
    <cellStyle name="Note 3 2 2 7 4" xfId="8890"/>
    <cellStyle name="Note 3 2 2 7 5" xfId="8891"/>
    <cellStyle name="Note 3 2 2 7 6" xfId="8892"/>
    <cellStyle name="Note 3 2 2 7 7" xfId="8893"/>
    <cellStyle name="Note 3 2 2 8" xfId="8894"/>
    <cellStyle name="Note 3 2 2 8 2" xfId="8895"/>
    <cellStyle name="Note 3 2 2 8 3" xfId="8896"/>
    <cellStyle name="Note 3 2 2 8 4" xfId="8897"/>
    <cellStyle name="Note 3 2 2 8 5" xfId="8898"/>
    <cellStyle name="Note 3 2 2 8 6" xfId="8899"/>
    <cellStyle name="Note 3 2 2 8 7" xfId="8900"/>
    <cellStyle name="Note 3 2 2 9" xfId="8901"/>
    <cellStyle name="Note 3 2 2 9 2" xfId="8902"/>
    <cellStyle name="Note 3 2 2 9 3" xfId="8903"/>
    <cellStyle name="Note 3 2 2 9 4" xfId="8904"/>
    <cellStyle name="Note 3 2 2 9 5" xfId="8905"/>
    <cellStyle name="Note 3 2 2 9 6" xfId="8906"/>
    <cellStyle name="Note 3 2 2 9 7" xfId="8907"/>
    <cellStyle name="Note 3 2 3" xfId="8908"/>
    <cellStyle name="Note 3 2 3 10" xfId="8909"/>
    <cellStyle name="Note 3 2 3 10 2" xfId="8910"/>
    <cellStyle name="Note 3 2 3 10 3" xfId="8911"/>
    <cellStyle name="Note 3 2 3 10 4" xfId="8912"/>
    <cellStyle name="Note 3 2 3 10 5" xfId="8913"/>
    <cellStyle name="Note 3 2 3 10 6" xfId="8914"/>
    <cellStyle name="Note 3 2 3 10 7" xfId="8915"/>
    <cellStyle name="Note 3 2 3 11" xfId="8916"/>
    <cellStyle name="Note 3 2 3 12" xfId="8917"/>
    <cellStyle name="Note 3 2 3 13" xfId="8918"/>
    <cellStyle name="Note 3 2 3 14" xfId="8919"/>
    <cellStyle name="Note 3 2 3 2" xfId="8920"/>
    <cellStyle name="Note 3 2 3 2 2" xfId="8921"/>
    <cellStyle name="Note 3 2 3 2 3" xfId="8922"/>
    <cellStyle name="Note 3 2 3 2 4" xfId="8923"/>
    <cellStyle name="Note 3 2 3 2 5" xfId="8924"/>
    <cellStyle name="Note 3 2 3 2 6" xfId="8925"/>
    <cellStyle name="Note 3 2 3 2 7" xfId="8926"/>
    <cellStyle name="Note 3 2 3 3" xfId="8927"/>
    <cellStyle name="Note 3 2 3 3 2" xfId="8928"/>
    <cellStyle name="Note 3 2 3 3 3" xfId="8929"/>
    <cellStyle name="Note 3 2 3 3 4" xfId="8930"/>
    <cellStyle name="Note 3 2 3 3 5" xfId="8931"/>
    <cellStyle name="Note 3 2 3 3 6" xfId="8932"/>
    <cellStyle name="Note 3 2 3 3 7" xfId="8933"/>
    <cellStyle name="Note 3 2 3 4" xfId="8934"/>
    <cellStyle name="Note 3 2 3 4 2" xfId="8935"/>
    <cellStyle name="Note 3 2 3 4 3" xfId="8936"/>
    <cellStyle name="Note 3 2 3 4 4" xfId="8937"/>
    <cellStyle name="Note 3 2 3 4 5" xfId="8938"/>
    <cellStyle name="Note 3 2 3 4 6" xfId="8939"/>
    <cellStyle name="Note 3 2 3 4 7" xfId="8940"/>
    <cellStyle name="Note 3 2 3 5" xfId="8941"/>
    <cellStyle name="Note 3 2 3 5 2" xfId="8942"/>
    <cellStyle name="Note 3 2 3 5 3" xfId="8943"/>
    <cellStyle name="Note 3 2 3 5 4" xfId="8944"/>
    <cellStyle name="Note 3 2 3 5 5" xfId="8945"/>
    <cellStyle name="Note 3 2 3 5 6" xfId="8946"/>
    <cellStyle name="Note 3 2 3 5 7" xfId="8947"/>
    <cellStyle name="Note 3 2 3 6" xfId="8948"/>
    <cellStyle name="Note 3 2 3 6 2" xfId="8949"/>
    <cellStyle name="Note 3 2 3 6 3" xfId="8950"/>
    <cellStyle name="Note 3 2 3 6 4" xfId="8951"/>
    <cellStyle name="Note 3 2 3 6 5" xfId="8952"/>
    <cellStyle name="Note 3 2 3 6 6" xfId="8953"/>
    <cellStyle name="Note 3 2 3 6 7" xfId="8954"/>
    <cellStyle name="Note 3 2 3 7" xfId="8955"/>
    <cellStyle name="Note 3 2 3 7 2" xfId="8956"/>
    <cellStyle name="Note 3 2 3 7 3" xfId="8957"/>
    <cellStyle name="Note 3 2 3 7 4" xfId="8958"/>
    <cellStyle name="Note 3 2 3 7 5" xfId="8959"/>
    <cellStyle name="Note 3 2 3 7 6" xfId="8960"/>
    <cellStyle name="Note 3 2 3 7 7" xfId="8961"/>
    <cellStyle name="Note 3 2 3 8" xfId="8962"/>
    <cellStyle name="Note 3 2 3 8 2" xfId="8963"/>
    <cellStyle name="Note 3 2 3 8 3" xfId="8964"/>
    <cellStyle name="Note 3 2 3 8 4" xfId="8965"/>
    <cellStyle name="Note 3 2 3 8 5" xfId="8966"/>
    <cellStyle name="Note 3 2 3 8 6" xfId="8967"/>
    <cellStyle name="Note 3 2 3 8 7" xfId="8968"/>
    <cellStyle name="Note 3 2 3 9" xfId="8969"/>
    <cellStyle name="Note 3 2 3 9 2" xfId="8970"/>
    <cellStyle name="Note 3 2 3 9 3" xfId="8971"/>
    <cellStyle name="Note 3 2 3 9 4" xfId="8972"/>
    <cellStyle name="Note 3 2 3 9 5" xfId="8973"/>
    <cellStyle name="Note 3 2 3 9 6" xfId="8974"/>
    <cellStyle name="Note 3 2 3 9 7" xfId="8975"/>
    <cellStyle name="Note 3 2 4" xfId="8976"/>
    <cellStyle name="Note 3 2 4 10" xfId="8977"/>
    <cellStyle name="Note 3 2 4 10 2" xfId="8978"/>
    <cellStyle name="Note 3 2 4 10 3" xfId="8979"/>
    <cellStyle name="Note 3 2 4 10 4" xfId="8980"/>
    <cellStyle name="Note 3 2 4 10 5" xfId="8981"/>
    <cellStyle name="Note 3 2 4 10 6" xfId="8982"/>
    <cellStyle name="Note 3 2 4 10 7" xfId="8983"/>
    <cellStyle name="Note 3 2 4 11" xfId="8984"/>
    <cellStyle name="Note 3 2 4 12" xfId="8985"/>
    <cellStyle name="Note 3 2 4 13" xfId="8986"/>
    <cellStyle name="Note 3 2 4 14" xfId="8987"/>
    <cellStyle name="Note 3 2 4 2" xfId="8988"/>
    <cellStyle name="Note 3 2 4 2 2" xfId="8989"/>
    <cellStyle name="Note 3 2 4 2 3" xfId="8990"/>
    <cellStyle name="Note 3 2 4 2 4" xfId="8991"/>
    <cellStyle name="Note 3 2 4 2 5" xfId="8992"/>
    <cellStyle name="Note 3 2 4 2 6" xfId="8993"/>
    <cellStyle name="Note 3 2 4 2 7" xfId="8994"/>
    <cellStyle name="Note 3 2 4 3" xfId="8995"/>
    <cellStyle name="Note 3 2 4 3 2" xfId="8996"/>
    <cellStyle name="Note 3 2 4 3 3" xfId="8997"/>
    <cellStyle name="Note 3 2 4 3 4" xfId="8998"/>
    <cellStyle name="Note 3 2 4 3 5" xfId="8999"/>
    <cellStyle name="Note 3 2 4 3 6" xfId="9000"/>
    <cellStyle name="Note 3 2 4 3 7" xfId="9001"/>
    <cellStyle name="Note 3 2 4 4" xfId="9002"/>
    <cellStyle name="Note 3 2 4 4 2" xfId="9003"/>
    <cellStyle name="Note 3 2 4 4 3" xfId="9004"/>
    <cellStyle name="Note 3 2 4 4 4" xfId="9005"/>
    <cellStyle name="Note 3 2 4 4 5" xfId="9006"/>
    <cellStyle name="Note 3 2 4 4 6" xfId="9007"/>
    <cellStyle name="Note 3 2 4 4 7" xfId="9008"/>
    <cellStyle name="Note 3 2 4 5" xfId="9009"/>
    <cellStyle name="Note 3 2 4 5 2" xfId="9010"/>
    <cellStyle name="Note 3 2 4 5 3" xfId="9011"/>
    <cellStyle name="Note 3 2 4 5 4" xfId="9012"/>
    <cellStyle name="Note 3 2 4 5 5" xfId="9013"/>
    <cellStyle name="Note 3 2 4 5 6" xfId="9014"/>
    <cellStyle name="Note 3 2 4 5 7" xfId="9015"/>
    <cellStyle name="Note 3 2 4 6" xfId="9016"/>
    <cellStyle name="Note 3 2 4 6 2" xfId="9017"/>
    <cellStyle name="Note 3 2 4 6 3" xfId="9018"/>
    <cellStyle name="Note 3 2 4 6 4" xfId="9019"/>
    <cellStyle name="Note 3 2 4 6 5" xfId="9020"/>
    <cellStyle name="Note 3 2 4 6 6" xfId="9021"/>
    <cellStyle name="Note 3 2 4 6 7" xfId="9022"/>
    <cellStyle name="Note 3 2 4 7" xfId="9023"/>
    <cellStyle name="Note 3 2 4 7 2" xfId="9024"/>
    <cellStyle name="Note 3 2 4 7 3" xfId="9025"/>
    <cellStyle name="Note 3 2 4 7 4" xfId="9026"/>
    <cellStyle name="Note 3 2 4 7 5" xfId="9027"/>
    <cellStyle name="Note 3 2 4 7 6" xfId="9028"/>
    <cellStyle name="Note 3 2 4 7 7" xfId="9029"/>
    <cellStyle name="Note 3 2 4 8" xfId="9030"/>
    <cellStyle name="Note 3 2 4 8 2" xfId="9031"/>
    <cellStyle name="Note 3 2 4 8 3" xfId="9032"/>
    <cellStyle name="Note 3 2 4 8 4" xfId="9033"/>
    <cellStyle name="Note 3 2 4 8 5" xfId="9034"/>
    <cellStyle name="Note 3 2 4 8 6" xfId="9035"/>
    <cellStyle name="Note 3 2 4 8 7" xfId="9036"/>
    <cellStyle name="Note 3 2 4 9" xfId="9037"/>
    <cellStyle name="Note 3 2 4 9 2" xfId="9038"/>
    <cellStyle name="Note 3 2 4 9 3" xfId="9039"/>
    <cellStyle name="Note 3 2 4 9 4" xfId="9040"/>
    <cellStyle name="Note 3 2 4 9 5" xfId="9041"/>
    <cellStyle name="Note 3 2 4 9 6" xfId="9042"/>
    <cellStyle name="Note 3 2 4 9 7" xfId="9043"/>
    <cellStyle name="Note 3 2 5" xfId="9044"/>
    <cellStyle name="Note 3 2 5 10" xfId="9045"/>
    <cellStyle name="Note 3 2 5 10 2" xfId="9046"/>
    <cellStyle name="Note 3 2 5 10 3" xfId="9047"/>
    <cellStyle name="Note 3 2 5 10 4" xfId="9048"/>
    <cellStyle name="Note 3 2 5 10 5" xfId="9049"/>
    <cellStyle name="Note 3 2 5 10 6" xfId="9050"/>
    <cellStyle name="Note 3 2 5 10 7" xfId="9051"/>
    <cellStyle name="Note 3 2 5 11" xfId="9052"/>
    <cellStyle name="Note 3 2 5 12" xfId="9053"/>
    <cellStyle name="Note 3 2 5 13" xfId="9054"/>
    <cellStyle name="Note 3 2 5 14" xfId="9055"/>
    <cellStyle name="Note 3 2 5 2" xfId="9056"/>
    <cellStyle name="Note 3 2 5 2 2" xfId="9057"/>
    <cellStyle name="Note 3 2 5 2 3" xfId="9058"/>
    <cellStyle name="Note 3 2 5 2 4" xfId="9059"/>
    <cellStyle name="Note 3 2 5 2 5" xfId="9060"/>
    <cellStyle name="Note 3 2 5 2 6" xfId="9061"/>
    <cellStyle name="Note 3 2 5 2 7" xfId="9062"/>
    <cellStyle name="Note 3 2 5 3" xfId="9063"/>
    <cellStyle name="Note 3 2 5 3 2" xfId="9064"/>
    <cellStyle name="Note 3 2 5 3 3" xfId="9065"/>
    <cellStyle name="Note 3 2 5 3 4" xfId="9066"/>
    <cellStyle name="Note 3 2 5 3 5" xfId="9067"/>
    <cellStyle name="Note 3 2 5 3 6" xfId="9068"/>
    <cellStyle name="Note 3 2 5 3 7" xfId="9069"/>
    <cellStyle name="Note 3 2 5 4" xfId="9070"/>
    <cellStyle name="Note 3 2 5 4 2" xfId="9071"/>
    <cellStyle name="Note 3 2 5 4 3" xfId="9072"/>
    <cellStyle name="Note 3 2 5 4 4" xfId="9073"/>
    <cellStyle name="Note 3 2 5 4 5" xfId="9074"/>
    <cellStyle name="Note 3 2 5 4 6" xfId="9075"/>
    <cellStyle name="Note 3 2 5 4 7" xfId="9076"/>
    <cellStyle name="Note 3 2 5 5" xfId="9077"/>
    <cellStyle name="Note 3 2 5 5 2" xfId="9078"/>
    <cellStyle name="Note 3 2 5 5 3" xfId="9079"/>
    <cellStyle name="Note 3 2 5 5 4" xfId="9080"/>
    <cellStyle name="Note 3 2 5 5 5" xfId="9081"/>
    <cellStyle name="Note 3 2 5 5 6" xfId="9082"/>
    <cellStyle name="Note 3 2 5 5 7" xfId="9083"/>
    <cellStyle name="Note 3 2 5 6" xfId="9084"/>
    <cellStyle name="Note 3 2 5 6 2" xfId="9085"/>
    <cellStyle name="Note 3 2 5 6 3" xfId="9086"/>
    <cellStyle name="Note 3 2 5 6 4" xfId="9087"/>
    <cellStyle name="Note 3 2 5 6 5" xfId="9088"/>
    <cellStyle name="Note 3 2 5 6 6" xfId="9089"/>
    <cellStyle name="Note 3 2 5 6 7" xfId="9090"/>
    <cellStyle name="Note 3 2 5 7" xfId="9091"/>
    <cellStyle name="Note 3 2 5 7 2" xfId="9092"/>
    <cellStyle name="Note 3 2 5 7 3" xfId="9093"/>
    <cellStyle name="Note 3 2 5 7 4" xfId="9094"/>
    <cellStyle name="Note 3 2 5 7 5" xfId="9095"/>
    <cellStyle name="Note 3 2 5 7 6" xfId="9096"/>
    <cellStyle name="Note 3 2 5 7 7" xfId="9097"/>
    <cellStyle name="Note 3 2 5 8" xfId="9098"/>
    <cellStyle name="Note 3 2 5 8 2" xfId="9099"/>
    <cellStyle name="Note 3 2 5 8 3" xfId="9100"/>
    <cellStyle name="Note 3 2 5 8 4" xfId="9101"/>
    <cellStyle name="Note 3 2 5 8 5" xfId="9102"/>
    <cellStyle name="Note 3 2 5 8 6" xfId="9103"/>
    <cellStyle name="Note 3 2 5 8 7" xfId="9104"/>
    <cellStyle name="Note 3 2 5 9" xfId="9105"/>
    <cellStyle name="Note 3 2 5 9 2" xfId="9106"/>
    <cellStyle name="Note 3 2 5 9 3" xfId="9107"/>
    <cellStyle name="Note 3 2 5 9 4" xfId="9108"/>
    <cellStyle name="Note 3 2 5 9 5" xfId="9109"/>
    <cellStyle name="Note 3 2 5 9 6" xfId="9110"/>
    <cellStyle name="Note 3 2 5 9 7" xfId="9111"/>
    <cellStyle name="Note 3 2 6" xfId="9112"/>
    <cellStyle name="Note 3 2 6 2" xfId="9113"/>
    <cellStyle name="Note 3 2 6 3" xfId="9114"/>
    <cellStyle name="Note 3 2 6 4" xfId="9115"/>
    <cellStyle name="Note 3 2 6 5" xfId="9116"/>
    <cellStyle name="Note 3 2 6 6" xfId="9117"/>
    <cellStyle name="Note 3 2 6 7" xfId="9118"/>
    <cellStyle name="Note 3 2 7" xfId="9119"/>
    <cellStyle name="Note 3 2 7 2" xfId="9120"/>
    <cellStyle name="Note 3 2 7 3" xfId="9121"/>
    <cellStyle name="Note 3 2 7 4" xfId="9122"/>
    <cellStyle name="Note 3 2 7 5" xfId="9123"/>
    <cellStyle name="Note 3 2 7 6" xfId="9124"/>
    <cellStyle name="Note 3 2 7 7" xfId="9125"/>
    <cellStyle name="Note 3 2 8" xfId="9126"/>
    <cellStyle name="Note 3 2 8 2" xfId="9127"/>
    <cellStyle name="Note 3 2 8 3" xfId="9128"/>
    <cellStyle name="Note 3 2 8 4" xfId="9129"/>
    <cellStyle name="Note 3 2 8 5" xfId="9130"/>
    <cellStyle name="Note 3 2 8 6" xfId="9131"/>
    <cellStyle name="Note 3 2 8 7" xfId="9132"/>
    <cellStyle name="Note 3 2 9" xfId="9133"/>
    <cellStyle name="Note 3 2 9 2" xfId="9134"/>
    <cellStyle name="Note 3 2 9 3" xfId="9135"/>
    <cellStyle name="Note 3 2 9 4" xfId="9136"/>
    <cellStyle name="Note 3 2 9 5" xfId="9137"/>
    <cellStyle name="Note 3 2 9 6" xfId="9138"/>
    <cellStyle name="Note 3 2 9 7" xfId="9139"/>
    <cellStyle name="Note 3 3" xfId="9140"/>
    <cellStyle name="Note 3 3 10" xfId="9141"/>
    <cellStyle name="Note 3 3 10 2" xfId="9142"/>
    <cellStyle name="Note 3 3 10 3" xfId="9143"/>
    <cellStyle name="Note 3 3 10 4" xfId="9144"/>
    <cellStyle name="Note 3 3 10 5" xfId="9145"/>
    <cellStyle name="Note 3 3 10 6" xfId="9146"/>
    <cellStyle name="Note 3 3 10 7" xfId="9147"/>
    <cellStyle name="Note 3 3 11" xfId="9148"/>
    <cellStyle name="Note 3 3 12" xfId="9149"/>
    <cellStyle name="Note 3 3 13" xfId="9150"/>
    <cellStyle name="Note 3 3 14" xfId="9151"/>
    <cellStyle name="Note 3 3 2" xfId="9152"/>
    <cellStyle name="Note 3 3 2 2" xfId="9153"/>
    <cellStyle name="Note 3 3 2 3" xfId="9154"/>
    <cellStyle name="Note 3 3 2 4" xfId="9155"/>
    <cellStyle name="Note 3 3 2 5" xfId="9156"/>
    <cellStyle name="Note 3 3 2 6" xfId="9157"/>
    <cellStyle name="Note 3 3 2 7" xfId="9158"/>
    <cellStyle name="Note 3 3 3" xfId="9159"/>
    <cellStyle name="Note 3 3 3 2" xfId="9160"/>
    <cellStyle name="Note 3 3 3 3" xfId="9161"/>
    <cellStyle name="Note 3 3 3 4" xfId="9162"/>
    <cellStyle name="Note 3 3 3 5" xfId="9163"/>
    <cellStyle name="Note 3 3 3 6" xfId="9164"/>
    <cellStyle name="Note 3 3 3 7" xfId="9165"/>
    <cellStyle name="Note 3 3 4" xfId="9166"/>
    <cellStyle name="Note 3 3 4 2" xfId="9167"/>
    <cellStyle name="Note 3 3 4 3" xfId="9168"/>
    <cellStyle name="Note 3 3 4 4" xfId="9169"/>
    <cellStyle name="Note 3 3 4 5" xfId="9170"/>
    <cellStyle name="Note 3 3 4 6" xfId="9171"/>
    <cellStyle name="Note 3 3 4 7" xfId="9172"/>
    <cellStyle name="Note 3 3 5" xfId="9173"/>
    <cellStyle name="Note 3 3 5 2" xfId="9174"/>
    <cellStyle name="Note 3 3 5 3" xfId="9175"/>
    <cellStyle name="Note 3 3 5 4" xfId="9176"/>
    <cellStyle name="Note 3 3 5 5" xfId="9177"/>
    <cellStyle name="Note 3 3 5 6" xfId="9178"/>
    <cellStyle name="Note 3 3 5 7" xfId="9179"/>
    <cellStyle name="Note 3 3 6" xfId="9180"/>
    <cellStyle name="Note 3 3 6 2" xfId="9181"/>
    <cellStyle name="Note 3 3 6 3" xfId="9182"/>
    <cellStyle name="Note 3 3 6 4" xfId="9183"/>
    <cellStyle name="Note 3 3 6 5" xfId="9184"/>
    <cellStyle name="Note 3 3 6 6" xfId="9185"/>
    <cellStyle name="Note 3 3 6 7" xfId="9186"/>
    <cellStyle name="Note 3 3 7" xfId="9187"/>
    <cellStyle name="Note 3 3 7 2" xfId="9188"/>
    <cellStyle name="Note 3 3 7 3" xfId="9189"/>
    <cellStyle name="Note 3 3 7 4" xfId="9190"/>
    <cellStyle name="Note 3 3 7 5" xfId="9191"/>
    <cellStyle name="Note 3 3 7 6" xfId="9192"/>
    <cellStyle name="Note 3 3 7 7" xfId="9193"/>
    <cellStyle name="Note 3 3 8" xfId="9194"/>
    <cellStyle name="Note 3 3 8 2" xfId="9195"/>
    <cellStyle name="Note 3 3 8 3" xfId="9196"/>
    <cellStyle name="Note 3 3 8 4" xfId="9197"/>
    <cellStyle name="Note 3 3 8 5" xfId="9198"/>
    <cellStyle name="Note 3 3 8 6" xfId="9199"/>
    <cellStyle name="Note 3 3 8 7" xfId="9200"/>
    <cellStyle name="Note 3 3 9" xfId="9201"/>
    <cellStyle name="Note 3 3 9 2" xfId="9202"/>
    <cellStyle name="Note 3 3 9 3" xfId="9203"/>
    <cellStyle name="Note 3 3 9 4" xfId="9204"/>
    <cellStyle name="Note 3 3 9 5" xfId="9205"/>
    <cellStyle name="Note 3 3 9 6" xfId="9206"/>
    <cellStyle name="Note 3 3 9 7" xfId="9207"/>
    <cellStyle name="Note 3 4" xfId="9208"/>
    <cellStyle name="Note 3 4 10" xfId="9209"/>
    <cellStyle name="Note 3 4 10 2" xfId="9210"/>
    <cellStyle name="Note 3 4 10 3" xfId="9211"/>
    <cellStyle name="Note 3 4 10 4" xfId="9212"/>
    <cellStyle name="Note 3 4 10 5" xfId="9213"/>
    <cellStyle name="Note 3 4 10 6" xfId="9214"/>
    <cellStyle name="Note 3 4 10 7" xfId="9215"/>
    <cellStyle name="Note 3 4 11" xfId="9216"/>
    <cellStyle name="Note 3 4 12" xfId="9217"/>
    <cellStyle name="Note 3 4 13" xfId="9218"/>
    <cellStyle name="Note 3 4 14" xfId="9219"/>
    <cellStyle name="Note 3 4 2" xfId="9220"/>
    <cellStyle name="Note 3 4 2 2" xfId="9221"/>
    <cellStyle name="Note 3 4 2 3" xfId="9222"/>
    <cellStyle name="Note 3 4 2 4" xfId="9223"/>
    <cellStyle name="Note 3 4 2 5" xfId="9224"/>
    <cellStyle name="Note 3 4 2 6" xfId="9225"/>
    <cellStyle name="Note 3 4 2 7" xfId="9226"/>
    <cellStyle name="Note 3 4 3" xfId="9227"/>
    <cellStyle name="Note 3 4 3 2" xfId="9228"/>
    <cellStyle name="Note 3 4 3 3" xfId="9229"/>
    <cellStyle name="Note 3 4 3 4" xfId="9230"/>
    <cellStyle name="Note 3 4 3 5" xfId="9231"/>
    <cellStyle name="Note 3 4 3 6" xfId="9232"/>
    <cellStyle name="Note 3 4 3 7" xfId="9233"/>
    <cellStyle name="Note 3 4 4" xfId="9234"/>
    <cellStyle name="Note 3 4 4 2" xfId="9235"/>
    <cellStyle name="Note 3 4 4 3" xfId="9236"/>
    <cellStyle name="Note 3 4 4 4" xfId="9237"/>
    <cellStyle name="Note 3 4 4 5" xfId="9238"/>
    <cellStyle name="Note 3 4 4 6" xfId="9239"/>
    <cellStyle name="Note 3 4 4 7" xfId="9240"/>
    <cellStyle name="Note 3 4 5" xfId="9241"/>
    <cellStyle name="Note 3 4 5 2" xfId="9242"/>
    <cellStyle name="Note 3 4 5 3" xfId="9243"/>
    <cellStyle name="Note 3 4 5 4" xfId="9244"/>
    <cellStyle name="Note 3 4 5 5" xfId="9245"/>
    <cellStyle name="Note 3 4 5 6" xfId="9246"/>
    <cellStyle name="Note 3 4 5 7" xfId="9247"/>
    <cellStyle name="Note 3 4 6" xfId="9248"/>
    <cellStyle name="Note 3 4 6 2" xfId="9249"/>
    <cellStyle name="Note 3 4 6 3" xfId="9250"/>
    <cellStyle name="Note 3 4 6 4" xfId="9251"/>
    <cellStyle name="Note 3 4 6 5" xfId="9252"/>
    <cellStyle name="Note 3 4 6 6" xfId="9253"/>
    <cellStyle name="Note 3 4 6 7" xfId="9254"/>
    <cellStyle name="Note 3 4 7" xfId="9255"/>
    <cellStyle name="Note 3 4 7 2" xfId="9256"/>
    <cellStyle name="Note 3 4 7 3" xfId="9257"/>
    <cellStyle name="Note 3 4 7 4" xfId="9258"/>
    <cellStyle name="Note 3 4 7 5" xfId="9259"/>
    <cellStyle name="Note 3 4 7 6" xfId="9260"/>
    <cellStyle name="Note 3 4 7 7" xfId="9261"/>
    <cellStyle name="Note 3 4 8" xfId="9262"/>
    <cellStyle name="Note 3 4 8 2" xfId="9263"/>
    <cellStyle name="Note 3 4 8 3" xfId="9264"/>
    <cellStyle name="Note 3 4 8 4" xfId="9265"/>
    <cellStyle name="Note 3 4 8 5" xfId="9266"/>
    <cellStyle name="Note 3 4 8 6" xfId="9267"/>
    <cellStyle name="Note 3 4 8 7" xfId="9268"/>
    <cellStyle name="Note 3 4 9" xfId="9269"/>
    <cellStyle name="Note 3 4 9 2" xfId="9270"/>
    <cellStyle name="Note 3 4 9 3" xfId="9271"/>
    <cellStyle name="Note 3 4 9 4" xfId="9272"/>
    <cellStyle name="Note 3 4 9 5" xfId="9273"/>
    <cellStyle name="Note 3 4 9 6" xfId="9274"/>
    <cellStyle name="Note 3 4 9 7" xfId="9275"/>
    <cellStyle name="Note 3 5" xfId="9276"/>
    <cellStyle name="Note 3 5 10" xfId="9277"/>
    <cellStyle name="Note 3 5 10 2" xfId="9278"/>
    <cellStyle name="Note 3 5 10 3" xfId="9279"/>
    <cellStyle name="Note 3 5 10 4" xfId="9280"/>
    <cellStyle name="Note 3 5 10 5" xfId="9281"/>
    <cellStyle name="Note 3 5 10 6" xfId="9282"/>
    <cellStyle name="Note 3 5 10 7" xfId="9283"/>
    <cellStyle name="Note 3 5 11" xfId="9284"/>
    <cellStyle name="Note 3 5 12" xfId="9285"/>
    <cellStyle name="Note 3 5 13" xfId="9286"/>
    <cellStyle name="Note 3 5 14" xfId="9287"/>
    <cellStyle name="Note 3 5 2" xfId="9288"/>
    <cellStyle name="Note 3 5 2 2" xfId="9289"/>
    <cellStyle name="Note 3 5 2 3" xfId="9290"/>
    <cellStyle name="Note 3 5 2 4" xfId="9291"/>
    <cellStyle name="Note 3 5 2 5" xfId="9292"/>
    <cellStyle name="Note 3 5 2 6" xfId="9293"/>
    <cellStyle name="Note 3 5 2 7" xfId="9294"/>
    <cellStyle name="Note 3 5 3" xfId="9295"/>
    <cellStyle name="Note 3 5 3 2" xfId="9296"/>
    <cellStyle name="Note 3 5 3 3" xfId="9297"/>
    <cellStyle name="Note 3 5 3 4" xfId="9298"/>
    <cellStyle name="Note 3 5 3 5" xfId="9299"/>
    <cellStyle name="Note 3 5 3 6" xfId="9300"/>
    <cellStyle name="Note 3 5 3 7" xfId="9301"/>
    <cellStyle name="Note 3 5 4" xfId="9302"/>
    <cellStyle name="Note 3 5 4 2" xfId="9303"/>
    <cellStyle name="Note 3 5 4 3" xfId="9304"/>
    <cellStyle name="Note 3 5 4 4" xfId="9305"/>
    <cellStyle name="Note 3 5 4 5" xfId="9306"/>
    <cellStyle name="Note 3 5 4 6" xfId="9307"/>
    <cellStyle name="Note 3 5 4 7" xfId="9308"/>
    <cellStyle name="Note 3 5 5" xfId="9309"/>
    <cellStyle name="Note 3 5 5 2" xfId="9310"/>
    <cellStyle name="Note 3 5 5 3" xfId="9311"/>
    <cellStyle name="Note 3 5 5 4" xfId="9312"/>
    <cellStyle name="Note 3 5 5 5" xfId="9313"/>
    <cellStyle name="Note 3 5 5 6" xfId="9314"/>
    <cellStyle name="Note 3 5 5 7" xfId="9315"/>
    <cellStyle name="Note 3 5 6" xfId="9316"/>
    <cellStyle name="Note 3 5 6 2" xfId="9317"/>
    <cellStyle name="Note 3 5 6 3" xfId="9318"/>
    <cellStyle name="Note 3 5 6 4" xfId="9319"/>
    <cellStyle name="Note 3 5 6 5" xfId="9320"/>
    <cellStyle name="Note 3 5 6 6" xfId="9321"/>
    <cellStyle name="Note 3 5 6 7" xfId="9322"/>
    <cellStyle name="Note 3 5 7" xfId="9323"/>
    <cellStyle name="Note 3 5 7 2" xfId="9324"/>
    <cellStyle name="Note 3 5 7 3" xfId="9325"/>
    <cellStyle name="Note 3 5 7 4" xfId="9326"/>
    <cellStyle name="Note 3 5 7 5" xfId="9327"/>
    <cellStyle name="Note 3 5 7 6" xfId="9328"/>
    <cellStyle name="Note 3 5 7 7" xfId="9329"/>
    <cellStyle name="Note 3 5 8" xfId="9330"/>
    <cellStyle name="Note 3 5 8 2" xfId="9331"/>
    <cellStyle name="Note 3 5 8 3" xfId="9332"/>
    <cellStyle name="Note 3 5 8 4" xfId="9333"/>
    <cellStyle name="Note 3 5 8 5" xfId="9334"/>
    <cellStyle name="Note 3 5 8 6" xfId="9335"/>
    <cellStyle name="Note 3 5 8 7" xfId="9336"/>
    <cellStyle name="Note 3 5 9" xfId="9337"/>
    <cellStyle name="Note 3 5 9 2" xfId="9338"/>
    <cellStyle name="Note 3 5 9 3" xfId="9339"/>
    <cellStyle name="Note 3 5 9 4" xfId="9340"/>
    <cellStyle name="Note 3 5 9 5" xfId="9341"/>
    <cellStyle name="Note 3 5 9 6" xfId="9342"/>
    <cellStyle name="Note 3 5 9 7" xfId="9343"/>
    <cellStyle name="Note 3 6" xfId="9344"/>
    <cellStyle name="Note 3 6 10" xfId="9345"/>
    <cellStyle name="Note 3 6 10 2" xfId="9346"/>
    <cellStyle name="Note 3 6 10 3" xfId="9347"/>
    <cellStyle name="Note 3 6 10 4" xfId="9348"/>
    <cellStyle name="Note 3 6 10 5" xfId="9349"/>
    <cellStyle name="Note 3 6 10 6" xfId="9350"/>
    <cellStyle name="Note 3 6 10 7" xfId="9351"/>
    <cellStyle name="Note 3 6 11" xfId="9352"/>
    <cellStyle name="Note 3 6 12" xfId="9353"/>
    <cellStyle name="Note 3 6 13" xfId="9354"/>
    <cellStyle name="Note 3 6 14" xfId="9355"/>
    <cellStyle name="Note 3 6 2" xfId="9356"/>
    <cellStyle name="Note 3 6 2 2" xfId="9357"/>
    <cellStyle name="Note 3 6 2 3" xfId="9358"/>
    <cellStyle name="Note 3 6 2 4" xfId="9359"/>
    <cellStyle name="Note 3 6 2 5" xfId="9360"/>
    <cellStyle name="Note 3 6 2 6" xfId="9361"/>
    <cellStyle name="Note 3 6 2 7" xfId="9362"/>
    <cellStyle name="Note 3 6 3" xfId="9363"/>
    <cellStyle name="Note 3 6 3 2" xfId="9364"/>
    <cellStyle name="Note 3 6 3 3" xfId="9365"/>
    <cellStyle name="Note 3 6 3 4" xfId="9366"/>
    <cellStyle name="Note 3 6 3 5" xfId="9367"/>
    <cellStyle name="Note 3 6 3 6" xfId="9368"/>
    <cellStyle name="Note 3 6 3 7" xfId="9369"/>
    <cellStyle name="Note 3 6 4" xfId="9370"/>
    <cellStyle name="Note 3 6 4 2" xfId="9371"/>
    <cellStyle name="Note 3 6 4 3" xfId="9372"/>
    <cellStyle name="Note 3 6 4 4" xfId="9373"/>
    <cellStyle name="Note 3 6 4 5" xfId="9374"/>
    <cellStyle name="Note 3 6 4 6" xfId="9375"/>
    <cellStyle name="Note 3 6 4 7" xfId="9376"/>
    <cellStyle name="Note 3 6 5" xfId="9377"/>
    <cellStyle name="Note 3 6 5 2" xfId="9378"/>
    <cellStyle name="Note 3 6 5 3" xfId="9379"/>
    <cellStyle name="Note 3 6 5 4" xfId="9380"/>
    <cellStyle name="Note 3 6 5 5" xfId="9381"/>
    <cellStyle name="Note 3 6 5 6" xfId="9382"/>
    <cellStyle name="Note 3 6 5 7" xfId="9383"/>
    <cellStyle name="Note 3 6 6" xfId="9384"/>
    <cellStyle name="Note 3 6 6 2" xfId="9385"/>
    <cellStyle name="Note 3 6 6 3" xfId="9386"/>
    <cellStyle name="Note 3 6 6 4" xfId="9387"/>
    <cellStyle name="Note 3 6 6 5" xfId="9388"/>
    <cellStyle name="Note 3 6 6 6" xfId="9389"/>
    <cellStyle name="Note 3 6 6 7" xfId="9390"/>
    <cellStyle name="Note 3 6 7" xfId="9391"/>
    <cellStyle name="Note 3 6 7 2" xfId="9392"/>
    <cellStyle name="Note 3 6 7 3" xfId="9393"/>
    <cellStyle name="Note 3 6 7 4" xfId="9394"/>
    <cellStyle name="Note 3 6 7 5" xfId="9395"/>
    <cellStyle name="Note 3 6 7 6" xfId="9396"/>
    <cellStyle name="Note 3 6 7 7" xfId="9397"/>
    <cellStyle name="Note 3 6 8" xfId="9398"/>
    <cellStyle name="Note 3 6 8 2" xfId="9399"/>
    <cellStyle name="Note 3 6 8 3" xfId="9400"/>
    <cellStyle name="Note 3 6 8 4" xfId="9401"/>
    <cellStyle name="Note 3 6 8 5" xfId="9402"/>
    <cellStyle name="Note 3 6 8 6" xfId="9403"/>
    <cellStyle name="Note 3 6 8 7" xfId="9404"/>
    <cellStyle name="Note 3 6 9" xfId="9405"/>
    <cellStyle name="Note 3 6 9 2" xfId="9406"/>
    <cellStyle name="Note 3 6 9 3" xfId="9407"/>
    <cellStyle name="Note 3 6 9 4" xfId="9408"/>
    <cellStyle name="Note 3 6 9 5" xfId="9409"/>
    <cellStyle name="Note 3 6 9 6" xfId="9410"/>
    <cellStyle name="Note 3 6 9 7" xfId="9411"/>
    <cellStyle name="Note 3 7" xfId="9412"/>
    <cellStyle name="Note 3 7 2" xfId="9413"/>
    <cellStyle name="Note 3 7 3" xfId="9414"/>
    <cellStyle name="Note 3 7 4" xfId="9415"/>
    <cellStyle name="Note 3 7 5" xfId="9416"/>
    <cellStyle name="Note 3 7 6" xfId="9417"/>
    <cellStyle name="Note 3 7 7" xfId="9418"/>
    <cellStyle name="Note 3 8" xfId="9419"/>
    <cellStyle name="Note 3 8 2" xfId="9420"/>
    <cellStyle name="Note 3 8 3" xfId="9421"/>
    <cellStyle name="Note 3 8 4" xfId="9422"/>
    <cellStyle name="Note 3 8 5" xfId="9423"/>
    <cellStyle name="Note 3 8 6" xfId="9424"/>
    <cellStyle name="Note 3 8 7" xfId="9425"/>
    <cellStyle name="Note 3 9" xfId="9426"/>
    <cellStyle name="Note 3 9 2" xfId="9427"/>
    <cellStyle name="Note 3 9 3" xfId="9428"/>
    <cellStyle name="Note 3 9 4" xfId="9429"/>
    <cellStyle name="Note 3 9 5" xfId="9430"/>
    <cellStyle name="Note 3 9 6" xfId="9431"/>
    <cellStyle name="Note 3 9 7" xfId="9432"/>
    <cellStyle name="OfWhich" xfId="9433"/>
    <cellStyle name="Output 2" xfId="9434"/>
    <cellStyle name="Output 2 10" xfId="9435"/>
    <cellStyle name="Output 2 10 2" xfId="9436"/>
    <cellStyle name="Output 2 10 3" xfId="9437"/>
    <cellStyle name="Output 2 10 4" xfId="9438"/>
    <cellStyle name="Output 2 10 5" xfId="9439"/>
    <cellStyle name="Output 2 10 6" xfId="9440"/>
    <cellStyle name="Output 2 10 7" xfId="9441"/>
    <cellStyle name="Output 2 11" xfId="9442"/>
    <cellStyle name="Output 2 11 2" xfId="9443"/>
    <cellStyle name="Output 2 11 3" xfId="9444"/>
    <cellStyle name="Output 2 11 4" xfId="9445"/>
    <cellStyle name="Output 2 11 5" xfId="9446"/>
    <cellStyle name="Output 2 11 6" xfId="9447"/>
    <cellStyle name="Output 2 11 7" xfId="9448"/>
    <cellStyle name="Output 2 12" xfId="9449"/>
    <cellStyle name="Output 2 12 2" xfId="9450"/>
    <cellStyle name="Output 2 12 3" xfId="9451"/>
    <cellStyle name="Output 2 12 4" xfId="9452"/>
    <cellStyle name="Output 2 12 5" xfId="9453"/>
    <cellStyle name="Output 2 12 6" xfId="9454"/>
    <cellStyle name="Output 2 12 7" xfId="9455"/>
    <cellStyle name="Output 2 13" xfId="9456"/>
    <cellStyle name="Output 2 13 2" xfId="9457"/>
    <cellStyle name="Output 2 13 3" xfId="9458"/>
    <cellStyle name="Output 2 13 4" xfId="9459"/>
    <cellStyle name="Output 2 13 5" xfId="9460"/>
    <cellStyle name="Output 2 13 6" xfId="9461"/>
    <cellStyle name="Output 2 13 7" xfId="9462"/>
    <cellStyle name="Output 2 14" xfId="9463"/>
    <cellStyle name="Output 2 14 2" xfId="9464"/>
    <cellStyle name="Output 2 14 3" xfId="9465"/>
    <cellStyle name="Output 2 14 4" xfId="9466"/>
    <cellStyle name="Output 2 14 5" xfId="9467"/>
    <cellStyle name="Output 2 14 6" xfId="9468"/>
    <cellStyle name="Output 2 14 7" xfId="9469"/>
    <cellStyle name="Output 2 15" xfId="9470"/>
    <cellStyle name="Output 2 15 2" xfId="9471"/>
    <cellStyle name="Output 2 15 3" xfId="9472"/>
    <cellStyle name="Output 2 15 4" xfId="9473"/>
    <cellStyle name="Output 2 15 5" xfId="9474"/>
    <cellStyle name="Output 2 15 6" xfId="9475"/>
    <cellStyle name="Output 2 15 7" xfId="9476"/>
    <cellStyle name="Output 2 16" xfId="9477"/>
    <cellStyle name="Output 2 17" xfId="9478"/>
    <cellStyle name="Output 2 18" xfId="9479"/>
    <cellStyle name="Output 2 2" xfId="9480"/>
    <cellStyle name="Output 2 2 10" xfId="9481"/>
    <cellStyle name="Output 2 2 10 2" xfId="9482"/>
    <cellStyle name="Output 2 2 10 3" xfId="9483"/>
    <cellStyle name="Output 2 2 10 4" xfId="9484"/>
    <cellStyle name="Output 2 2 10 5" xfId="9485"/>
    <cellStyle name="Output 2 2 10 6" xfId="9486"/>
    <cellStyle name="Output 2 2 10 7" xfId="9487"/>
    <cellStyle name="Output 2 2 11" xfId="9488"/>
    <cellStyle name="Output 2 2 11 2" xfId="9489"/>
    <cellStyle name="Output 2 2 11 3" xfId="9490"/>
    <cellStyle name="Output 2 2 11 4" xfId="9491"/>
    <cellStyle name="Output 2 2 11 5" xfId="9492"/>
    <cellStyle name="Output 2 2 11 6" xfId="9493"/>
    <cellStyle name="Output 2 2 11 7" xfId="9494"/>
    <cellStyle name="Output 2 2 12" xfId="9495"/>
    <cellStyle name="Output 2 2 12 2" xfId="9496"/>
    <cellStyle name="Output 2 2 12 3" xfId="9497"/>
    <cellStyle name="Output 2 2 12 4" xfId="9498"/>
    <cellStyle name="Output 2 2 12 5" xfId="9499"/>
    <cellStyle name="Output 2 2 12 6" xfId="9500"/>
    <cellStyle name="Output 2 2 12 7" xfId="9501"/>
    <cellStyle name="Output 2 2 13" xfId="9502"/>
    <cellStyle name="Output 2 2 13 2" xfId="9503"/>
    <cellStyle name="Output 2 2 13 3" xfId="9504"/>
    <cellStyle name="Output 2 2 13 4" xfId="9505"/>
    <cellStyle name="Output 2 2 13 5" xfId="9506"/>
    <cellStyle name="Output 2 2 13 6" xfId="9507"/>
    <cellStyle name="Output 2 2 13 7" xfId="9508"/>
    <cellStyle name="Output 2 2 14" xfId="9509"/>
    <cellStyle name="Output 2 2 14 2" xfId="9510"/>
    <cellStyle name="Output 2 2 14 3" xfId="9511"/>
    <cellStyle name="Output 2 2 14 4" xfId="9512"/>
    <cellStyle name="Output 2 2 14 5" xfId="9513"/>
    <cellStyle name="Output 2 2 14 6" xfId="9514"/>
    <cellStyle name="Output 2 2 14 7" xfId="9515"/>
    <cellStyle name="Output 2 2 15" xfId="9516"/>
    <cellStyle name="Output 2 2 16" xfId="9517"/>
    <cellStyle name="Output 2 2 17" xfId="9518"/>
    <cellStyle name="Output 2 2 2" xfId="9519"/>
    <cellStyle name="Output 2 2 2 10" xfId="9520"/>
    <cellStyle name="Output 2 2 2 10 2" xfId="9521"/>
    <cellStyle name="Output 2 2 2 10 3" xfId="9522"/>
    <cellStyle name="Output 2 2 2 10 4" xfId="9523"/>
    <cellStyle name="Output 2 2 2 10 5" xfId="9524"/>
    <cellStyle name="Output 2 2 2 10 6" xfId="9525"/>
    <cellStyle name="Output 2 2 2 10 7" xfId="9526"/>
    <cellStyle name="Output 2 2 2 11" xfId="9527"/>
    <cellStyle name="Output 2 2 2 11 2" xfId="9528"/>
    <cellStyle name="Output 2 2 2 11 3" xfId="9529"/>
    <cellStyle name="Output 2 2 2 11 4" xfId="9530"/>
    <cellStyle name="Output 2 2 2 11 5" xfId="9531"/>
    <cellStyle name="Output 2 2 2 11 6" xfId="9532"/>
    <cellStyle name="Output 2 2 2 11 7" xfId="9533"/>
    <cellStyle name="Output 2 2 2 12" xfId="9534"/>
    <cellStyle name="Output 2 2 2 12 2" xfId="9535"/>
    <cellStyle name="Output 2 2 2 12 3" xfId="9536"/>
    <cellStyle name="Output 2 2 2 12 4" xfId="9537"/>
    <cellStyle name="Output 2 2 2 12 5" xfId="9538"/>
    <cellStyle name="Output 2 2 2 12 6" xfId="9539"/>
    <cellStyle name="Output 2 2 2 12 7" xfId="9540"/>
    <cellStyle name="Output 2 2 2 13" xfId="9541"/>
    <cellStyle name="Output 2 2 2 13 2" xfId="9542"/>
    <cellStyle name="Output 2 2 2 13 3" xfId="9543"/>
    <cellStyle name="Output 2 2 2 13 4" xfId="9544"/>
    <cellStyle name="Output 2 2 2 13 5" xfId="9545"/>
    <cellStyle name="Output 2 2 2 13 6" xfId="9546"/>
    <cellStyle name="Output 2 2 2 13 7" xfId="9547"/>
    <cellStyle name="Output 2 2 2 14" xfId="9548"/>
    <cellStyle name="Output 2 2 2 15" xfId="9549"/>
    <cellStyle name="Output 2 2 2 16" xfId="9550"/>
    <cellStyle name="Output 2 2 2 2" xfId="9551"/>
    <cellStyle name="Output 2 2 2 2 10" xfId="9552"/>
    <cellStyle name="Output 2 2 2 2 10 2" xfId="9553"/>
    <cellStyle name="Output 2 2 2 2 10 3" xfId="9554"/>
    <cellStyle name="Output 2 2 2 2 10 4" xfId="9555"/>
    <cellStyle name="Output 2 2 2 2 10 5" xfId="9556"/>
    <cellStyle name="Output 2 2 2 2 10 6" xfId="9557"/>
    <cellStyle name="Output 2 2 2 2 10 7" xfId="9558"/>
    <cellStyle name="Output 2 2 2 2 11" xfId="9559"/>
    <cellStyle name="Output 2 2 2 2 11 2" xfId="9560"/>
    <cellStyle name="Output 2 2 2 2 11 3" xfId="9561"/>
    <cellStyle name="Output 2 2 2 2 11 4" xfId="9562"/>
    <cellStyle name="Output 2 2 2 2 11 5" xfId="9563"/>
    <cellStyle name="Output 2 2 2 2 11 6" xfId="9564"/>
    <cellStyle name="Output 2 2 2 2 11 7" xfId="9565"/>
    <cellStyle name="Output 2 2 2 2 12" xfId="9566"/>
    <cellStyle name="Output 2 2 2 2 12 2" xfId="9567"/>
    <cellStyle name="Output 2 2 2 2 12 3" xfId="9568"/>
    <cellStyle name="Output 2 2 2 2 12 4" xfId="9569"/>
    <cellStyle name="Output 2 2 2 2 12 5" xfId="9570"/>
    <cellStyle name="Output 2 2 2 2 12 6" xfId="9571"/>
    <cellStyle name="Output 2 2 2 2 12 7" xfId="9572"/>
    <cellStyle name="Output 2 2 2 2 13" xfId="9573"/>
    <cellStyle name="Output 2 2 2 2 13 2" xfId="9574"/>
    <cellStyle name="Output 2 2 2 2 13 3" xfId="9575"/>
    <cellStyle name="Output 2 2 2 2 13 4" xfId="9576"/>
    <cellStyle name="Output 2 2 2 2 13 5" xfId="9577"/>
    <cellStyle name="Output 2 2 2 2 13 6" xfId="9578"/>
    <cellStyle name="Output 2 2 2 2 13 7" xfId="9579"/>
    <cellStyle name="Output 2 2 2 2 14" xfId="9580"/>
    <cellStyle name="Output 2 2 2 2 15" xfId="9581"/>
    <cellStyle name="Output 2 2 2 2 16" xfId="9582"/>
    <cellStyle name="Output 2 2 2 2 17" xfId="9583"/>
    <cellStyle name="Output 2 2 2 2 2" xfId="9584"/>
    <cellStyle name="Output 2 2 2 2 2 10" xfId="9585"/>
    <cellStyle name="Output 2 2 2 2 2 10 2" xfId="9586"/>
    <cellStyle name="Output 2 2 2 2 2 10 3" xfId="9587"/>
    <cellStyle name="Output 2 2 2 2 2 10 4" xfId="9588"/>
    <cellStyle name="Output 2 2 2 2 2 10 5" xfId="9589"/>
    <cellStyle name="Output 2 2 2 2 2 10 6" xfId="9590"/>
    <cellStyle name="Output 2 2 2 2 2 10 7" xfId="9591"/>
    <cellStyle name="Output 2 2 2 2 2 11" xfId="9592"/>
    <cellStyle name="Output 2 2 2 2 2 12" xfId="9593"/>
    <cellStyle name="Output 2 2 2 2 2 13" xfId="9594"/>
    <cellStyle name="Output 2 2 2 2 2 14" xfId="9595"/>
    <cellStyle name="Output 2 2 2 2 2 2" xfId="9596"/>
    <cellStyle name="Output 2 2 2 2 2 2 2" xfId="9597"/>
    <cellStyle name="Output 2 2 2 2 2 2 3" xfId="9598"/>
    <cellStyle name="Output 2 2 2 2 2 2 4" xfId="9599"/>
    <cellStyle name="Output 2 2 2 2 2 2 5" xfId="9600"/>
    <cellStyle name="Output 2 2 2 2 2 2 6" xfId="9601"/>
    <cellStyle name="Output 2 2 2 2 2 2 7" xfId="9602"/>
    <cellStyle name="Output 2 2 2 2 2 3" xfId="9603"/>
    <cellStyle name="Output 2 2 2 2 2 3 2" xfId="9604"/>
    <cellStyle name="Output 2 2 2 2 2 3 3" xfId="9605"/>
    <cellStyle name="Output 2 2 2 2 2 3 4" xfId="9606"/>
    <cellStyle name="Output 2 2 2 2 2 3 5" xfId="9607"/>
    <cellStyle name="Output 2 2 2 2 2 3 6" xfId="9608"/>
    <cellStyle name="Output 2 2 2 2 2 3 7" xfId="9609"/>
    <cellStyle name="Output 2 2 2 2 2 4" xfId="9610"/>
    <cellStyle name="Output 2 2 2 2 2 4 2" xfId="9611"/>
    <cellStyle name="Output 2 2 2 2 2 4 3" xfId="9612"/>
    <cellStyle name="Output 2 2 2 2 2 4 4" xfId="9613"/>
    <cellStyle name="Output 2 2 2 2 2 4 5" xfId="9614"/>
    <cellStyle name="Output 2 2 2 2 2 4 6" xfId="9615"/>
    <cellStyle name="Output 2 2 2 2 2 4 7" xfId="9616"/>
    <cellStyle name="Output 2 2 2 2 2 5" xfId="9617"/>
    <cellStyle name="Output 2 2 2 2 2 5 2" xfId="9618"/>
    <cellStyle name="Output 2 2 2 2 2 5 3" xfId="9619"/>
    <cellStyle name="Output 2 2 2 2 2 5 4" xfId="9620"/>
    <cellStyle name="Output 2 2 2 2 2 5 5" xfId="9621"/>
    <cellStyle name="Output 2 2 2 2 2 5 6" xfId="9622"/>
    <cellStyle name="Output 2 2 2 2 2 5 7" xfId="9623"/>
    <cellStyle name="Output 2 2 2 2 2 6" xfId="9624"/>
    <cellStyle name="Output 2 2 2 2 2 6 2" xfId="9625"/>
    <cellStyle name="Output 2 2 2 2 2 6 3" xfId="9626"/>
    <cellStyle name="Output 2 2 2 2 2 6 4" xfId="9627"/>
    <cellStyle name="Output 2 2 2 2 2 6 5" xfId="9628"/>
    <cellStyle name="Output 2 2 2 2 2 6 6" xfId="9629"/>
    <cellStyle name="Output 2 2 2 2 2 6 7" xfId="9630"/>
    <cellStyle name="Output 2 2 2 2 2 7" xfId="9631"/>
    <cellStyle name="Output 2 2 2 2 2 7 2" xfId="9632"/>
    <cellStyle name="Output 2 2 2 2 2 7 3" xfId="9633"/>
    <cellStyle name="Output 2 2 2 2 2 7 4" xfId="9634"/>
    <cellStyle name="Output 2 2 2 2 2 7 5" xfId="9635"/>
    <cellStyle name="Output 2 2 2 2 2 7 6" xfId="9636"/>
    <cellStyle name="Output 2 2 2 2 2 7 7" xfId="9637"/>
    <cellStyle name="Output 2 2 2 2 2 8" xfId="9638"/>
    <cellStyle name="Output 2 2 2 2 2 8 2" xfId="9639"/>
    <cellStyle name="Output 2 2 2 2 2 8 3" xfId="9640"/>
    <cellStyle name="Output 2 2 2 2 2 8 4" xfId="9641"/>
    <cellStyle name="Output 2 2 2 2 2 8 5" xfId="9642"/>
    <cellStyle name="Output 2 2 2 2 2 8 6" xfId="9643"/>
    <cellStyle name="Output 2 2 2 2 2 8 7" xfId="9644"/>
    <cellStyle name="Output 2 2 2 2 2 9" xfId="9645"/>
    <cellStyle name="Output 2 2 2 2 2 9 2" xfId="9646"/>
    <cellStyle name="Output 2 2 2 2 2 9 3" xfId="9647"/>
    <cellStyle name="Output 2 2 2 2 2 9 4" xfId="9648"/>
    <cellStyle name="Output 2 2 2 2 2 9 5" xfId="9649"/>
    <cellStyle name="Output 2 2 2 2 2 9 6" xfId="9650"/>
    <cellStyle name="Output 2 2 2 2 2 9 7" xfId="9651"/>
    <cellStyle name="Output 2 2 2 2 3" xfId="9652"/>
    <cellStyle name="Output 2 2 2 2 3 10" xfId="9653"/>
    <cellStyle name="Output 2 2 2 2 3 10 2" xfId="9654"/>
    <cellStyle name="Output 2 2 2 2 3 10 3" xfId="9655"/>
    <cellStyle name="Output 2 2 2 2 3 10 4" xfId="9656"/>
    <cellStyle name="Output 2 2 2 2 3 10 5" xfId="9657"/>
    <cellStyle name="Output 2 2 2 2 3 10 6" xfId="9658"/>
    <cellStyle name="Output 2 2 2 2 3 10 7" xfId="9659"/>
    <cellStyle name="Output 2 2 2 2 3 11" xfId="9660"/>
    <cellStyle name="Output 2 2 2 2 3 12" xfId="9661"/>
    <cellStyle name="Output 2 2 2 2 3 13" xfId="9662"/>
    <cellStyle name="Output 2 2 2 2 3 14" xfId="9663"/>
    <cellStyle name="Output 2 2 2 2 3 2" xfId="9664"/>
    <cellStyle name="Output 2 2 2 2 3 2 2" xfId="9665"/>
    <cellStyle name="Output 2 2 2 2 3 2 3" xfId="9666"/>
    <cellStyle name="Output 2 2 2 2 3 2 4" xfId="9667"/>
    <cellStyle name="Output 2 2 2 2 3 2 5" xfId="9668"/>
    <cellStyle name="Output 2 2 2 2 3 2 6" xfId="9669"/>
    <cellStyle name="Output 2 2 2 2 3 2 7" xfId="9670"/>
    <cellStyle name="Output 2 2 2 2 3 3" xfId="9671"/>
    <cellStyle name="Output 2 2 2 2 3 3 2" xfId="9672"/>
    <cellStyle name="Output 2 2 2 2 3 3 3" xfId="9673"/>
    <cellStyle name="Output 2 2 2 2 3 3 4" xfId="9674"/>
    <cellStyle name="Output 2 2 2 2 3 3 5" xfId="9675"/>
    <cellStyle name="Output 2 2 2 2 3 3 6" xfId="9676"/>
    <cellStyle name="Output 2 2 2 2 3 3 7" xfId="9677"/>
    <cellStyle name="Output 2 2 2 2 3 4" xfId="9678"/>
    <cellStyle name="Output 2 2 2 2 3 4 2" xfId="9679"/>
    <cellStyle name="Output 2 2 2 2 3 4 3" xfId="9680"/>
    <cellStyle name="Output 2 2 2 2 3 4 4" xfId="9681"/>
    <cellStyle name="Output 2 2 2 2 3 4 5" xfId="9682"/>
    <cellStyle name="Output 2 2 2 2 3 4 6" xfId="9683"/>
    <cellStyle name="Output 2 2 2 2 3 4 7" xfId="9684"/>
    <cellStyle name="Output 2 2 2 2 3 5" xfId="9685"/>
    <cellStyle name="Output 2 2 2 2 3 5 2" xfId="9686"/>
    <cellStyle name="Output 2 2 2 2 3 5 3" xfId="9687"/>
    <cellStyle name="Output 2 2 2 2 3 5 4" xfId="9688"/>
    <cellStyle name="Output 2 2 2 2 3 5 5" xfId="9689"/>
    <cellStyle name="Output 2 2 2 2 3 5 6" xfId="9690"/>
    <cellStyle name="Output 2 2 2 2 3 5 7" xfId="9691"/>
    <cellStyle name="Output 2 2 2 2 3 6" xfId="9692"/>
    <cellStyle name="Output 2 2 2 2 3 6 2" xfId="9693"/>
    <cellStyle name="Output 2 2 2 2 3 6 3" xfId="9694"/>
    <cellStyle name="Output 2 2 2 2 3 6 4" xfId="9695"/>
    <cellStyle name="Output 2 2 2 2 3 6 5" xfId="9696"/>
    <cellStyle name="Output 2 2 2 2 3 6 6" xfId="9697"/>
    <cellStyle name="Output 2 2 2 2 3 6 7" xfId="9698"/>
    <cellStyle name="Output 2 2 2 2 3 7" xfId="9699"/>
    <cellStyle name="Output 2 2 2 2 3 7 2" xfId="9700"/>
    <cellStyle name="Output 2 2 2 2 3 7 3" xfId="9701"/>
    <cellStyle name="Output 2 2 2 2 3 7 4" xfId="9702"/>
    <cellStyle name="Output 2 2 2 2 3 7 5" xfId="9703"/>
    <cellStyle name="Output 2 2 2 2 3 7 6" xfId="9704"/>
    <cellStyle name="Output 2 2 2 2 3 7 7" xfId="9705"/>
    <cellStyle name="Output 2 2 2 2 3 8" xfId="9706"/>
    <cellStyle name="Output 2 2 2 2 3 8 2" xfId="9707"/>
    <cellStyle name="Output 2 2 2 2 3 8 3" xfId="9708"/>
    <cellStyle name="Output 2 2 2 2 3 8 4" xfId="9709"/>
    <cellStyle name="Output 2 2 2 2 3 8 5" xfId="9710"/>
    <cellStyle name="Output 2 2 2 2 3 8 6" xfId="9711"/>
    <cellStyle name="Output 2 2 2 2 3 8 7" xfId="9712"/>
    <cellStyle name="Output 2 2 2 2 3 9" xfId="9713"/>
    <cellStyle name="Output 2 2 2 2 3 9 2" xfId="9714"/>
    <cellStyle name="Output 2 2 2 2 3 9 3" xfId="9715"/>
    <cellStyle name="Output 2 2 2 2 3 9 4" xfId="9716"/>
    <cellStyle name="Output 2 2 2 2 3 9 5" xfId="9717"/>
    <cellStyle name="Output 2 2 2 2 3 9 6" xfId="9718"/>
    <cellStyle name="Output 2 2 2 2 3 9 7" xfId="9719"/>
    <cellStyle name="Output 2 2 2 2 4" xfId="9720"/>
    <cellStyle name="Output 2 2 2 2 4 10" xfId="9721"/>
    <cellStyle name="Output 2 2 2 2 4 10 2" xfId="9722"/>
    <cellStyle name="Output 2 2 2 2 4 10 3" xfId="9723"/>
    <cellStyle name="Output 2 2 2 2 4 10 4" xfId="9724"/>
    <cellStyle name="Output 2 2 2 2 4 10 5" xfId="9725"/>
    <cellStyle name="Output 2 2 2 2 4 10 6" xfId="9726"/>
    <cellStyle name="Output 2 2 2 2 4 10 7" xfId="9727"/>
    <cellStyle name="Output 2 2 2 2 4 11" xfId="9728"/>
    <cellStyle name="Output 2 2 2 2 4 12" xfId="9729"/>
    <cellStyle name="Output 2 2 2 2 4 13" xfId="9730"/>
    <cellStyle name="Output 2 2 2 2 4 14" xfId="9731"/>
    <cellStyle name="Output 2 2 2 2 4 2" xfId="9732"/>
    <cellStyle name="Output 2 2 2 2 4 2 2" xfId="9733"/>
    <cellStyle name="Output 2 2 2 2 4 2 3" xfId="9734"/>
    <cellStyle name="Output 2 2 2 2 4 2 4" xfId="9735"/>
    <cellStyle name="Output 2 2 2 2 4 2 5" xfId="9736"/>
    <cellStyle name="Output 2 2 2 2 4 2 6" xfId="9737"/>
    <cellStyle name="Output 2 2 2 2 4 2 7" xfId="9738"/>
    <cellStyle name="Output 2 2 2 2 4 3" xfId="9739"/>
    <cellStyle name="Output 2 2 2 2 4 3 2" xfId="9740"/>
    <cellStyle name="Output 2 2 2 2 4 3 3" xfId="9741"/>
    <cellStyle name="Output 2 2 2 2 4 3 4" xfId="9742"/>
    <cellStyle name="Output 2 2 2 2 4 3 5" xfId="9743"/>
    <cellStyle name="Output 2 2 2 2 4 3 6" xfId="9744"/>
    <cellStyle name="Output 2 2 2 2 4 3 7" xfId="9745"/>
    <cellStyle name="Output 2 2 2 2 4 4" xfId="9746"/>
    <cellStyle name="Output 2 2 2 2 4 4 2" xfId="9747"/>
    <cellStyle name="Output 2 2 2 2 4 4 3" xfId="9748"/>
    <cellStyle name="Output 2 2 2 2 4 4 4" xfId="9749"/>
    <cellStyle name="Output 2 2 2 2 4 4 5" xfId="9750"/>
    <cellStyle name="Output 2 2 2 2 4 4 6" xfId="9751"/>
    <cellStyle name="Output 2 2 2 2 4 4 7" xfId="9752"/>
    <cellStyle name="Output 2 2 2 2 4 5" xfId="9753"/>
    <cellStyle name="Output 2 2 2 2 4 5 2" xfId="9754"/>
    <cellStyle name="Output 2 2 2 2 4 5 3" xfId="9755"/>
    <cellStyle name="Output 2 2 2 2 4 5 4" xfId="9756"/>
    <cellStyle name="Output 2 2 2 2 4 5 5" xfId="9757"/>
    <cellStyle name="Output 2 2 2 2 4 5 6" xfId="9758"/>
    <cellStyle name="Output 2 2 2 2 4 5 7" xfId="9759"/>
    <cellStyle name="Output 2 2 2 2 4 6" xfId="9760"/>
    <cellStyle name="Output 2 2 2 2 4 6 2" xfId="9761"/>
    <cellStyle name="Output 2 2 2 2 4 6 3" xfId="9762"/>
    <cellStyle name="Output 2 2 2 2 4 6 4" xfId="9763"/>
    <cellStyle name="Output 2 2 2 2 4 6 5" xfId="9764"/>
    <cellStyle name="Output 2 2 2 2 4 6 6" xfId="9765"/>
    <cellStyle name="Output 2 2 2 2 4 6 7" xfId="9766"/>
    <cellStyle name="Output 2 2 2 2 4 7" xfId="9767"/>
    <cellStyle name="Output 2 2 2 2 4 7 2" xfId="9768"/>
    <cellStyle name="Output 2 2 2 2 4 7 3" xfId="9769"/>
    <cellStyle name="Output 2 2 2 2 4 7 4" xfId="9770"/>
    <cellStyle name="Output 2 2 2 2 4 7 5" xfId="9771"/>
    <cellStyle name="Output 2 2 2 2 4 7 6" xfId="9772"/>
    <cellStyle name="Output 2 2 2 2 4 7 7" xfId="9773"/>
    <cellStyle name="Output 2 2 2 2 4 8" xfId="9774"/>
    <cellStyle name="Output 2 2 2 2 4 8 2" xfId="9775"/>
    <cellStyle name="Output 2 2 2 2 4 8 3" xfId="9776"/>
    <cellStyle name="Output 2 2 2 2 4 8 4" xfId="9777"/>
    <cellStyle name="Output 2 2 2 2 4 8 5" xfId="9778"/>
    <cellStyle name="Output 2 2 2 2 4 8 6" xfId="9779"/>
    <cellStyle name="Output 2 2 2 2 4 8 7" xfId="9780"/>
    <cellStyle name="Output 2 2 2 2 4 9" xfId="9781"/>
    <cellStyle name="Output 2 2 2 2 4 9 2" xfId="9782"/>
    <cellStyle name="Output 2 2 2 2 4 9 3" xfId="9783"/>
    <cellStyle name="Output 2 2 2 2 4 9 4" xfId="9784"/>
    <cellStyle name="Output 2 2 2 2 4 9 5" xfId="9785"/>
    <cellStyle name="Output 2 2 2 2 4 9 6" xfId="9786"/>
    <cellStyle name="Output 2 2 2 2 4 9 7" xfId="9787"/>
    <cellStyle name="Output 2 2 2 2 5" xfId="9788"/>
    <cellStyle name="Output 2 2 2 2 5 10" xfId="9789"/>
    <cellStyle name="Output 2 2 2 2 5 10 2" xfId="9790"/>
    <cellStyle name="Output 2 2 2 2 5 10 3" xfId="9791"/>
    <cellStyle name="Output 2 2 2 2 5 10 4" xfId="9792"/>
    <cellStyle name="Output 2 2 2 2 5 10 5" xfId="9793"/>
    <cellStyle name="Output 2 2 2 2 5 10 6" xfId="9794"/>
    <cellStyle name="Output 2 2 2 2 5 10 7" xfId="9795"/>
    <cellStyle name="Output 2 2 2 2 5 11" xfId="9796"/>
    <cellStyle name="Output 2 2 2 2 5 12" xfId="9797"/>
    <cellStyle name="Output 2 2 2 2 5 13" xfId="9798"/>
    <cellStyle name="Output 2 2 2 2 5 14" xfId="9799"/>
    <cellStyle name="Output 2 2 2 2 5 2" xfId="9800"/>
    <cellStyle name="Output 2 2 2 2 5 2 2" xfId="9801"/>
    <cellStyle name="Output 2 2 2 2 5 2 3" xfId="9802"/>
    <cellStyle name="Output 2 2 2 2 5 2 4" xfId="9803"/>
    <cellStyle name="Output 2 2 2 2 5 2 5" xfId="9804"/>
    <cellStyle name="Output 2 2 2 2 5 2 6" xfId="9805"/>
    <cellStyle name="Output 2 2 2 2 5 2 7" xfId="9806"/>
    <cellStyle name="Output 2 2 2 2 5 3" xfId="9807"/>
    <cellStyle name="Output 2 2 2 2 5 3 2" xfId="9808"/>
    <cellStyle name="Output 2 2 2 2 5 3 3" xfId="9809"/>
    <cellStyle name="Output 2 2 2 2 5 3 4" xfId="9810"/>
    <cellStyle name="Output 2 2 2 2 5 3 5" xfId="9811"/>
    <cellStyle name="Output 2 2 2 2 5 3 6" xfId="9812"/>
    <cellStyle name="Output 2 2 2 2 5 3 7" xfId="9813"/>
    <cellStyle name="Output 2 2 2 2 5 4" xfId="9814"/>
    <cellStyle name="Output 2 2 2 2 5 4 2" xfId="9815"/>
    <cellStyle name="Output 2 2 2 2 5 4 3" xfId="9816"/>
    <cellStyle name="Output 2 2 2 2 5 4 4" xfId="9817"/>
    <cellStyle name="Output 2 2 2 2 5 4 5" xfId="9818"/>
    <cellStyle name="Output 2 2 2 2 5 4 6" xfId="9819"/>
    <cellStyle name="Output 2 2 2 2 5 4 7" xfId="9820"/>
    <cellStyle name="Output 2 2 2 2 5 5" xfId="9821"/>
    <cellStyle name="Output 2 2 2 2 5 5 2" xfId="9822"/>
    <cellStyle name="Output 2 2 2 2 5 5 3" xfId="9823"/>
    <cellStyle name="Output 2 2 2 2 5 5 4" xfId="9824"/>
    <cellStyle name="Output 2 2 2 2 5 5 5" xfId="9825"/>
    <cellStyle name="Output 2 2 2 2 5 5 6" xfId="9826"/>
    <cellStyle name="Output 2 2 2 2 5 5 7" xfId="9827"/>
    <cellStyle name="Output 2 2 2 2 5 6" xfId="9828"/>
    <cellStyle name="Output 2 2 2 2 5 6 2" xfId="9829"/>
    <cellStyle name="Output 2 2 2 2 5 6 3" xfId="9830"/>
    <cellStyle name="Output 2 2 2 2 5 6 4" xfId="9831"/>
    <cellStyle name="Output 2 2 2 2 5 6 5" xfId="9832"/>
    <cellStyle name="Output 2 2 2 2 5 6 6" xfId="9833"/>
    <cellStyle name="Output 2 2 2 2 5 6 7" xfId="9834"/>
    <cellStyle name="Output 2 2 2 2 5 7" xfId="9835"/>
    <cellStyle name="Output 2 2 2 2 5 7 2" xfId="9836"/>
    <cellStyle name="Output 2 2 2 2 5 7 3" xfId="9837"/>
    <cellStyle name="Output 2 2 2 2 5 7 4" xfId="9838"/>
    <cellStyle name="Output 2 2 2 2 5 7 5" xfId="9839"/>
    <cellStyle name="Output 2 2 2 2 5 7 6" xfId="9840"/>
    <cellStyle name="Output 2 2 2 2 5 7 7" xfId="9841"/>
    <cellStyle name="Output 2 2 2 2 5 8" xfId="9842"/>
    <cellStyle name="Output 2 2 2 2 5 8 2" xfId="9843"/>
    <cellStyle name="Output 2 2 2 2 5 8 3" xfId="9844"/>
    <cellStyle name="Output 2 2 2 2 5 8 4" xfId="9845"/>
    <cellStyle name="Output 2 2 2 2 5 8 5" xfId="9846"/>
    <cellStyle name="Output 2 2 2 2 5 8 6" xfId="9847"/>
    <cellStyle name="Output 2 2 2 2 5 8 7" xfId="9848"/>
    <cellStyle name="Output 2 2 2 2 5 9" xfId="9849"/>
    <cellStyle name="Output 2 2 2 2 5 9 2" xfId="9850"/>
    <cellStyle name="Output 2 2 2 2 5 9 3" xfId="9851"/>
    <cellStyle name="Output 2 2 2 2 5 9 4" xfId="9852"/>
    <cellStyle name="Output 2 2 2 2 5 9 5" xfId="9853"/>
    <cellStyle name="Output 2 2 2 2 5 9 6" xfId="9854"/>
    <cellStyle name="Output 2 2 2 2 5 9 7" xfId="9855"/>
    <cellStyle name="Output 2 2 2 2 6" xfId="9856"/>
    <cellStyle name="Output 2 2 2 2 6 2" xfId="9857"/>
    <cellStyle name="Output 2 2 2 2 6 3" xfId="9858"/>
    <cellStyle name="Output 2 2 2 2 6 4" xfId="9859"/>
    <cellStyle name="Output 2 2 2 2 6 5" xfId="9860"/>
    <cellStyle name="Output 2 2 2 2 6 6" xfId="9861"/>
    <cellStyle name="Output 2 2 2 2 6 7" xfId="9862"/>
    <cellStyle name="Output 2 2 2 2 7" xfId="9863"/>
    <cellStyle name="Output 2 2 2 2 7 2" xfId="9864"/>
    <cellStyle name="Output 2 2 2 2 7 3" xfId="9865"/>
    <cellStyle name="Output 2 2 2 2 7 4" xfId="9866"/>
    <cellStyle name="Output 2 2 2 2 7 5" xfId="9867"/>
    <cellStyle name="Output 2 2 2 2 7 6" xfId="9868"/>
    <cellStyle name="Output 2 2 2 2 7 7" xfId="9869"/>
    <cellStyle name="Output 2 2 2 2 8" xfId="9870"/>
    <cellStyle name="Output 2 2 2 2 8 2" xfId="9871"/>
    <cellStyle name="Output 2 2 2 2 8 3" xfId="9872"/>
    <cellStyle name="Output 2 2 2 2 8 4" xfId="9873"/>
    <cellStyle name="Output 2 2 2 2 8 5" xfId="9874"/>
    <cellStyle name="Output 2 2 2 2 8 6" xfId="9875"/>
    <cellStyle name="Output 2 2 2 2 8 7" xfId="9876"/>
    <cellStyle name="Output 2 2 2 2 9" xfId="9877"/>
    <cellStyle name="Output 2 2 2 2 9 2" xfId="9878"/>
    <cellStyle name="Output 2 2 2 2 9 3" xfId="9879"/>
    <cellStyle name="Output 2 2 2 2 9 4" xfId="9880"/>
    <cellStyle name="Output 2 2 2 2 9 5" xfId="9881"/>
    <cellStyle name="Output 2 2 2 2 9 6" xfId="9882"/>
    <cellStyle name="Output 2 2 2 2 9 7" xfId="9883"/>
    <cellStyle name="Output 2 2 2 3" xfId="9884"/>
    <cellStyle name="Output 2 2 2 3 10" xfId="9885"/>
    <cellStyle name="Output 2 2 2 3 10 2" xfId="9886"/>
    <cellStyle name="Output 2 2 2 3 10 3" xfId="9887"/>
    <cellStyle name="Output 2 2 2 3 10 4" xfId="9888"/>
    <cellStyle name="Output 2 2 2 3 10 5" xfId="9889"/>
    <cellStyle name="Output 2 2 2 3 10 6" xfId="9890"/>
    <cellStyle name="Output 2 2 2 3 10 7" xfId="9891"/>
    <cellStyle name="Output 2 2 2 3 11" xfId="9892"/>
    <cellStyle name="Output 2 2 2 3 12" xfId="9893"/>
    <cellStyle name="Output 2 2 2 3 13" xfId="9894"/>
    <cellStyle name="Output 2 2 2 3 14" xfId="9895"/>
    <cellStyle name="Output 2 2 2 3 2" xfId="9896"/>
    <cellStyle name="Output 2 2 2 3 2 2" xfId="9897"/>
    <cellStyle name="Output 2 2 2 3 2 3" xfId="9898"/>
    <cellStyle name="Output 2 2 2 3 2 4" xfId="9899"/>
    <cellStyle name="Output 2 2 2 3 2 5" xfId="9900"/>
    <cellStyle name="Output 2 2 2 3 2 6" xfId="9901"/>
    <cellStyle name="Output 2 2 2 3 2 7" xfId="9902"/>
    <cellStyle name="Output 2 2 2 3 3" xfId="9903"/>
    <cellStyle name="Output 2 2 2 3 3 2" xfId="9904"/>
    <cellStyle name="Output 2 2 2 3 3 3" xfId="9905"/>
    <cellStyle name="Output 2 2 2 3 3 4" xfId="9906"/>
    <cellStyle name="Output 2 2 2 3 3 5" xfId="9907"/>
    <cellStyle name="Output 2 2 2 3 3 6" xfId="9908"/>
    <cellStyle name="Output 2 2 2 3 3 7" xfId="9909"/>
    <cellStyle name="Output 2 2 2 3 4" xfId="9910"/>
    <cellStyle name="Output 2 2 2 3 4 2" xfId="9911"/>
    <cellStyle name="Output 2 2 2 3 4 3" xfId="9912"/>
    <cellStyle name="Output 2 2 2 3 4 4" xfId="9913"/>
    <cellStyle name="Output 2 2 2 3 4 5" xfId="9914"/>
    <cellStyle name="Output 2 2 2 3 4 6" xfId="9915"/>
    <cellStyle name="Output 2 2 2 3 4 7" xfId="9916"/>
    <cellStyle name="Output 2 2 2 3 5" xfId="9917"/>
    <cellStyle name="Output 2 2 2 3 5 2" xfId="9918"/>
    <cellStyle name="Output 2 2 2 3 5 3" xfId="9919"/>
    <cellStyle name="Output 2 2 2 3 5 4" xfId="9920"/>
    <cellStyle name="Output 2 2 2 3 5 5" xfId="9921"/>
    <cellStyle name="Output 2 2 2 3 5 6" xfId="9922"/>
    <cellStyle name="Output 2 2 2 3 5 7" xfId="9923"/>
    <cellStyle name="Output 2 2 2 3 6" xfId="9924"/>
    <cellStyle name="Output 2 2 2 3 6 2" xfId="9925"/>
    <cellStyle name="Output 2 2 2 3 6 3" xfId="9926"/>
    <cellStyle name="Output 2 2 2 3 6 4" xfId="9927"/>
    <cellStyle name="Output 2 2 2 3 6 5" xfId="9928"/>
    <cellStyle name="Output 2 2 2 3 6 6" xfId="9929"/>
    <cellStyle name="Output 2 2 2 3 6 7" xfId="9930"/>
    <cellStyle name="Output 2 2 2 3 7" xfId="9931"/>
    <cellStyle name="Output 2 2 2 3 7 2" xfId="9932"/>
    <cellStyle name="Output 2 2 2 3 7 3" xfId="9933"/>
    <cellStyle name="Output 2 2 2 3 7 4" xfId="9934"/>
    <cellStyle name="Output 2 2 2 3 7 5" xfId="9935"/>
    <cellStyle name="Output 2 2 2 3 7 6" xfId="9936"/>
    <cellStyle name="Output 2 2 2 3 7 7" xfId="9937"/>
    <cellStyle name="Output 2 2 2 3 8" xfId="9938"/>
    <cellStyle name="Output 2 2 2 3 8 2" xfId="9939"/>
    <cellStyle name="Output 2 2 2 3 8 3" xfId="9940"/>
    <cellStyle name="Output 2 2 2 3 8 4" xfId="9941"/>
    <cellStyle name="Output 2 2 2 3 8 5" xfId="9942"/>
    <cellStyle name="Output 2 2 2 3 8 6" xfId="9943"/>
    <cellStyle name="Output 2 2 2 3 8 7" xfId="9944"/>
    <cellStyle name="Output 2 2 2 3 9" xfId="9945"/>
    <cellStyle name="Output 2 2 2 3 9 2" xfId="9946"/>
    <cellStyle name="Output 2 2 2 3 9 3" xfId="9947"/>
    <cellStyle name="Output 2 2 2 3 9 4" xfId="9948"/>
    <cellStyle name="Output 2 2 2 3 9 5" xfId="9949"/>
    <cellStyle name="Output 2 2 2 3 9 6" xfId="9950"/>
    <cellStyle name="Output 2 2 2 3 9 7" xfId="9951"/>
    <cellStyle name="Output 2 2 2 4" xfId="9952"/>
    <cellStyle name="Output 2 2 2 4 10" xfId="9953"/>
    <cellStyle name="Output 2 2 2 4 10 2" xfId="9954"/>
    <cellStyle name="Output 2 2 2 4 10 3" xfId="9955"/>
    <cellStyle name="Output 2 2 2 4 10 4" xfId="9956"/>
    <cellStyle name="Output 2 2 2 4 10 5" xfId="9957"/>
    <cellStyle name="Output 2 2 2 4 10 6" xfId="9958"/>
    <cellStyle name="Output 2 2 2 4 10 7" xfId="9959"/>
    <cellStyle name="Output 2 2 2 4 11" xfId="9960"/>
    <cellStyle name="Output 2 2 2 4 12" xfId="9961"/>
    <cellStyle name="Output 2 2 2 4 13" xfId="9962"/>
    <cellStyle name="Output 2 2 2 4 14" xfId="9963"/>
    <cellStyle name="Output 2 2 2 4 2" xfId="9964"/>
    <cellStyle name="Output 2 2 2 4 2 2" xfId="9965"/>
    <cellStyle name="Output 2 2 2 4 2 3" xfId="9966"/>
    <cellStyle name="Output 2 2 2 4 2 4" xfId="9967"/>
    <cellStyle name="Output 2 2 2 4 2 5" xfId="9968"/>
    <cellStyle name="Output 2 2 2 4 2 6" xfId="9969"/>
    <cellStyle name="Output 2 2 2 4 2 7" xfId="9970"/>
    <cellStyle name="Output 2 2 2 4 3" xfId="9971"/>
    <cellStyle name="Output 2 2 2 4 3 2" xfId="9972"/>
    <cellStyle name="Output 2 2 2 4 3 3" xfId="9973"/>
    <cellStyle name="Output 2 2 2 4 3 4" xfId="9974"/>
    <cellStyle name="Output 2 2 2 4 3 5" xfId="9975"/>
    <cellStyle name="Output 2 2 2 4 3 6" xfId="9976"/>
    <cellStyle name="Output 2 2 2 4 3 7" xfId="9977"/>
    <cellStyle name="Output 2 2 2 4 4" xfId="9978"/>
    <cellStyle name="Output 2 2 2 4 4 2" xfId="9979"/>
    <cellStyle name="Output 2 2 2 4 4 3" xfId="9980"/>
    <cellStyle name="Output 2 2 2 4 4 4" xfId="9981"/>
    <cellStyle name="Output 2 2 2 4 4 5" xfId="9982"/>
    <cellStyle name="Output 2 2 2 4 4 6" xfId="9983"/>
    <cellStyle name="Output 2 2 2 4 4 7" xfId="9984"/>
    <cellStyle name="Output 2 2 2 4 5" xfId="9985"/>
    <cellStyle name="Output 2 2 2 4 5 2" xfId="9986"/>
    <cellStyle name="Output 2 2 2 4 5 3" xfId="9987"/>
    <cellStyle name="Output 2 2 2 4 5 4" xfId="9988"/>
    <cellStyle name="Output 2 2 2 4 5 5" xfId="9989"/>
    <cellStyle name="Output 2 2 2 4 5 6" xfId="9990"/>
    <cellStyle name="Output 2 2 2 4 5 7" xfId="9991"/>
    <cellStyle name="Output 2 2 2 4 6" xfId="9992"/>
    <cellStyle name="Output 2 2 2 4 6 2" xfId="9993"/>
    <cellStyle name="Output 2 2 2 4 6 3" xfId="9994"/>
    <cellStyle name="Output 2 2 2 4 6 4" xfId="9995"/>
    <cellStyle name="Output 2 2 2 4 6 5" xfId="9996"/>
    <cellStyle name="Output 2 2 2 4 6 6" xfId="9997"/>
    <cellStyle name="Output 2 2 2 4 6 7" xfId="9998"/>
    <cellStyle name="Output 2 2 2 4 7" xfId="9999"/>
    <cellStyle name="Output 2 2 2 4 7 2" xfId="10000"/>
    <cellStyle name="Output 2 2 2 4 7 3" xfId="10001"/>
    <cellStyle name="Output 2 2 2 4 7 4" xfId="10002"/>
    <cellStyle name="Output 2 2 2 4 7 5" xfId="10003"/>
    <cellStyle name="Output 2 2 2 4 7 6" xfId="10004"/>
    <cellStyle name="Output 2 2 2 4 7 7" xfId="10005"/>
    <cellStyle name="Output 2 2 2 4 8" xfId="10006"/>
    <cellStyle name="Output 2 2 2 4 8 2" xfId="10007"/>
    <cellStyle name="Output 2 2 2 4 8 3" xfId="10008"/>
    <cellStyle name="Output 2 2 2 4 8 4" xfId="10009"/>
    <cellStyle name="Output 2 2 2 4 8 5" xfId="10010"/>
    <cellStyle name="Output 2 2 2 4 8 6" xfId="10011"/>
    <cellStyle name="Output 2 2 2 4 8 7" xfId="10012"/>
    <cellStyle name="Output 2 2 2 4 9" xfId="10013"/>
    <cellStyle name="Output 2 2 2 4 9 2" xfId="10014"/>
    <cellStyle name="Output 2 2 2 4 9 3" xfId="10015"/>
    <cellStyle name="Output 2 2 2 4 9 4" xfId="10016"/>
    <cellStyle name="Output 2 2 2 4 9 5" xfId="10017"/>
    <cellStyle name="Output 2 2 2 4 9 6" xfId="10018"/>
    <cellStyle name="Output 2 2 2 4 9 7" xfId="10019"/>
    <cellStyle name="Output 2 2 2 5" xfId="10020"/>
    <cellStyle name="Output 2 2 2 5 10" xfId="10021"/>
    <cellStyle name="Output 2 2 2 5 10 2" xfId="10022"/>
    <cellStyle name="Output 2 2 2 5 10 3" xfId="10023"/>
    <cellStyle name="Output 2 2 2 5 10 4" xfId="10024"/>
    <cellStyle name="Output 2 2 2 5 10 5" xfId="10025"/>
    <cellStyle name="Output 2 2 2 5 10 6" xfId="10026"/>
    <cellStyle name="Output 2 2 2 5 10 7" xfId="10027"/>
    <cellStyle name="Output 2 2 2 5 11" xfId="10028"/>
    <cellStyle name="Output 2 2 2 5 12" xfId="10029"/>
    <cellStyle name="Output 2 2 2 5 13" xfId="10030"/>
    <cellStyle name="Output 2 2 2 5 14" xfId="10031"/>
    <cellStyle name="Output 2 2 2 5 2" xfId="10032"/>
    <cellStyle name="Output 2 2 2 5 2 2" xfId="10033"/>
    <cellStyle name="Output 2 2 2 5 2 3" xfId="10034"/>
    <cellStyle name="Output 2 2 2 5 2 4" xfId="10035"/>
    <cellStyle name="Output 2 2 2 5 2 5" xfId="10036"/>
    <cellStyle name="Output 2 2 2 5 2 6" xfId="10037"/>
    <cellStyle name="Output 2 2 2 5 2 7" xfId="10038"/>
    <cellStyle name="Output 2 2 2 5 3" xfId="10039"/>
    <cellStyle name="Output 2 2 2 5 3 2" xfId="10040"/>
    <cellStyle name="Output 2 2 2 5 3 3" xfId="10041"/>
    <cellStyle name="Output 2 2 2 5 3 4" xfId="10042"/>
    <cellStyle name="Output 2 2 2 5 3 5" xfId="10043"/>
    <cellStyle name="Output 2 2 2 5 3 6" xfId="10044"/>
    <cellStyle name="Output 2 2 2 5 3 7" xfId="10045"/>
    <cellStyle name="Output 2 2 2 5 4" xfId="10046"/>
    <cellStyle name="Output 2 2 2 5 4 2" xfId="10047"/>
    <cellStyle name="Output 2 2 2 5 4 3" xfId="10048"/>
    <cellStyle name="Output 2 2 2 5 4 4" xfId="10049"/>
    <cellStyle name="Output 2 2 2 5 4 5" xfId="10050"/>
    <cellStyle name="Output 2 2 2 5 4 6" xfId="10051"/>
    <cellStyle name="Output 2 2 2 5 4 7" xfId="10052"/>
    <cellStyle name="Output 2 2 2 5 5" xfId="10053"/>
    <cellStyle name="Output 2 2 2 5 5 2" xfId="10054"/>
    <cellStyle name="Output 2 2 2 5 5 3" xfId="10055"/>
    <cellStyle name="Output 2 2 2 5 5 4" xfId="10056"/>
    <cellStyle name="Output 2 2 2 5 5 5" xfId="10057"/>
    <cellStyle name="Output 2 2 2 5 5 6" xfId="10058"/>
    <cellStyle name="Output 2 2 2 5 5 7" xfId="10059"/>
    <cellStyle name="Output 2 2 2 5 6" xfId="10060"/>
    <cellStyle name="Output 2 2 2 5 6 2" xfId="10061"/>
    <cellStyle name="Output 2 2 2 5 6 3" xfId="10062"/>
    <cellStyle name="Output 2 2 2 5 6 4" xfId="10063"/>
    <cellStyle name="Output 2 2 2 5 6 5" xfId="10064"/>
    <cellStyle name="Output 2 2 2 5 6 6" xfId="10065"/>
    <cellStyle name="Output 2 2 2 5 6 7" xfId="10066"/>
    <cellStyle name="Output 2 2 2 5 7" xfId="10067"/>
    <cellStyle name="Output 2 2 2 5 7 2" xfId="10068"/>
    <cellStyle name="Output 2 2 2 5 7 3" xfId="10069"/>
    <cellStyle name="Output 2 2 2 5 7 4" xfId="10070"/>
    <cellStyle name="Output 2 2 2 5 7 5" xfId="10071"/>
    <cellStyle name="Output 2 2 2 5 7 6" xfId="10072"/>
    <cellStyle name="Output 2 2 2 5 7 7" xfId="10073"/>
    <cellStyle name="Output 2 2 2 5 8" xfId="10074"/>
    <cellStyle name="Output 2 2 2 5 8 2" xfId="10075"/>
    <cellStyle name="Output 2 2 2 5 8 3" xfId="10076"/>
    <cellStyle name="Output 2 2 2 5 8 4" xfId="10077"/>
    <cellStyle name="Output 2 2 2 5 8 5" xfId="10078"/>
    <cellStyle name="Output 2 2 2 5 8 6" xfId="10079"/>
    <cellStyle name="Output 2 2 2 5 8 7" xfId="10080"/>
    <cellStyle name="Output 2 2 2 5 9" xfId="10081"/>
    <cellStyle name="Output 2 2 2 5 9 2" xfId="10082"/>
    <cellStyle name="Output 2 2 2 5 9 3" xfId="10083"/>
    <cellStyle name="Output 2 2 2 5 9 4" xfId="10084"/>
    <cellStyle name="Output 2 2 2 5 9 5" xfId="10085"/>
    <cellStyle name="Output 2 2 2 5 9 6" xfId="10086"/>
    <cellStyle name="Output 2 2 2 5 9 7" xfId="10087"/>
    <cellStyle name="Output 2 2 2 6" xfId="10088"/>
    <cellStyle name="Output 2 2 2 6 10" xfId="10089"/>
    <cellStyle name="Output 2 2 2 6 10 2" xfId="10090"/>
    <cellStyle name="Output 2 2 2 6 10 3" xfId="10091"/>
    <cellStyle name="Output 2 2 2 6 10 4" xfId="10092"/>
    <cellStyle name="Output 2 2 2 6 10 5" xfId="10093"/>
    <cellStyle name="Output 2 2 2 6 10 6" xfId="10094"/>
    <cellStyle name="Output 2 2 2 6 10 7" xfId="10095"/>
    <cellStyle name="Output 2 2 2 6 11" xfId="10096"/>
    <cellStyle name="Output 2 2 2 6 12" xfId="10097"/>
    <cellStyle name="Output 2 2 2 6 13" xfId="10098"/>
    <cellStyle name="Output 2 2 2 6 14" xfId="10099"/>
    <cellStyle name="Output 2 2 2 6 2" xfId="10100"/>
    <cellStyle name="Output 2 2 2 6 2 2" xfId="10101"/>
    <cellStyle name="Output 2 2 2 6 2 3" xfId="10102"/>
    <cellStyle name="Output 2 2 2 6 2 4" xfId="10103"/>
    <cellStyle name="Output 2 2 2 6 2 5" xfId="10104"/>
    <cellStyle name="Output 2 2 2 6 2 6" xfId="10105"/>
    <cellStyle name="Output 2 2 2 6 2 7" xfId="10106"/>
    <cellStyle name="Output 2 2 2 6 3" xfId="10107"/>
    <cellStyle name="Output 2 2 2 6 3 2" xfId="10108"/>
    <cellStyle name="Output 2 2 2 6 3 3" xfId="10109"/>
    <cellStyle name="Output 2 2 2 6 3 4" xfId="10110"/>
    <cellStyle name="Output 2 2 2 6 3 5" xfId="10111"/>
    <cellStyle name="Output 2 2 2 6 3 6" xfId="10112"/>
    <cellStyle name="Output 2 2 2 6 3 7" xfId="10113"/>
    <cellStyle name="Output 2 2 2 6 4" xfId="10114"/>
    <cellStyle name="Output 2 2 2 6 4 2" xfId="10115"/>
    <cellStyle name="Output 2 2 2 6 4 3" xfId="10116"/>
    <cellStyle name="Output 2 2 2 6 4 4" xfId="10117"/>
    <cellStyle name="Output 2 2 2 6 4 5" xfId="10118"/>
    <cellStyle name="Output 2 2 2 6 4 6" xfId="10119"/>
    <cellStyle name="Output 2 2 2 6 4 7" xfId="10120"/>
    <cellStyle name="Output 2 2 2 6 5" xfId="10121"/>
    <cellStyle name="Output 2 2 2 6 5 2" xfId="10122"/>
    <cellStyle name="Output 2 2 2 6 5 3" xfId="10123"/>
    <cellStyle name="Output 2 2 2 6 5 4" xfId="10124"/>
    <cellStyle name="Output 2 2 2 6 5 5" xfId="10125"/>
    <cellStyle name="Output 2 2 2 6 5 6" xfId="10126"/>
    <cellStyle name="Output 2 2 2 6 5 7" xfId="10127"/>
    <cellStyle name="Output 2 2 2 6 6" xfId="10128"/>
    <cellStyle name="Output 2 2 2 6 6 2" xfId="10129"/>
    <cellStyle name="Output 2 2 2 6 6 3" xfId="10130"/>
    <cellStyle name="Output 2 2 2 6 6 4" xfId="10131"/>
    <cellStyle name="Output 2 2 2 6 6 5" xfId="10132"/>
    <cellStyle name="Output 2 2 2 6 6 6" xfId="10133"/>
    <cellStyle name="Output 2 2 2 6 6 7" xfId="10134"/>
    <cellStyle name="Output 2 2 2 6 7" xfId="10135"/>
    <cellStyle name="Output 2 2 2 6 7 2" xfId="10136"/>
    <cellStyle name="Output 2 2 2 6 7 3" xfId="10137"/>
    <cellStyle name="Output 2 2 2 6 7 4" xfId="10138"/>
    <cellStyle name="Output 2 2 2 6 7 5" xfId="10139"/>
    <cellStyle name="Output 2 2 2 6 7 6" xfId="10140"/>
    <cellStyle name="Output 2 2 2 6 7 7" xfId="10141"/>
    <cellStyle name="Output 2 2 2 6 8" xfId="10142"/>
    <cellStyle name="Output 2 2 2 6 8 2" xfId="10143"/>
    <cellStyle name="Output 2 2 2 6 8 3" xfId="10144"/>
    <cellStyle name="Output 2 2 2 6 8 4" xfId="10145"/>
    <cellStyle name="Output 2 2 2 6 8 5" xfId="10146"/>
    <cellStyle name="Output 2 2 2 6 8 6" xfId="10147"/>
    <cellStyle name="Output 2 2 2 6 8 7" xfId="10148"/>
    <cellStyle name="Output 2 2 2 6 9" xfId="10149"/>
    <cellStyle name="Output 2 2 2 6 9 2" xfId="10150"/>
    <cellStyle name="Output 2 2 2 6 9 3" xfId="10151"/>
    <cellStyle name="Output 2 2 2 6 9 4" xfId="10152"/>
    <cellStyle name="Output 2 2 2 6 9 5" xfId="10153"/>
    <cellStyle name="Output 2 2 2 6 9 6" xfId="10154"/>
    <cellStyle name="Output 2 2 2 6 9 7" xfId="10155"/>
    <cellStyle name="Output 2 2 2 7" xfId="10156"/>
    <cellStyle name="Output 2 2 2 7 2" xfId="10157"/>
    <cellStyle name="Output 2 2 2 7 3" xfId="10158"/>
    <cellStyle name="Output 2 2 2 7 4" xfId="10159"/>
    <cellStyle name="Output 2 2 2 7 5" xfId="10160"/>
    <cellStyle name="Output 2 2 2 7 6" xfId="10161"/>
    <cellStyle name="Output 2 2 2 7 7" xfId="10162"/>
    <cellStyle name="Output 2 2 2 8" xfId="10163"/>
    <cellStyle name="Output 2 2 2 8 2" xfId="10164"/>
    <cellStyle name="Output 2 2 2 8 3" xfId="10165"/>
    <cellStyle name="Output 2 2 2 8 4" xfId="10166"/>
    <cellStyle name="Output 2 2 2 8 5" xfId="10167"/>
    <cellStyle name="Output 2 2 2 8 6" xfId="10168"/>
    <cellStyle name="Output 2 2 2 8 7" xfId="10169"/>
    <cellStyle name="Output 2 2 2 9" xfId="10170"/>
    <cellStyle name="Output 2 2 2 9 2" xfId="10171"/>
    <cellStyle name="Output 2 2 2 9 3" xfId="10172"/>
    <cellStyle name="Output 2 2 2 9 4" xfId="10173"/>
    <cellStyle name="Output 2 2 2 9 5" xfId="10174"/>
    <cellStyle name="Output 2 2 2 9 6" xfId="10175"/>
    <cellStyle name="Output 2 2 2 9 7" xfId="10176"/>
    <cellStyle name="Output 2 2 3" xfId="10177"/>
    <cellStyle name="Output 2 2 3 10" xfId="10178"/>
    <cellStyle name="Output 2 2 3 10 2" xfId="10179"/>
    <cellStyle name="Output 2 2 3 10 3" xfId="10180"/>
    <cellStyle name="Output 2 2 3 10 4" xfId="10181"/>
    <cellStyle name="Output 2 2 3 10 5" xfId="10182"/>
    <cellStyle name="Output 2 2 3 10 6" xfId="10183"/>
    <cellStyle name="Output 2 2 3 10 7" xfId="10184"/>
    <cellStyle name="Output 2 2 3 11" xfId="10185"/>
    <cellStyle name="Output 2 2 3 11 2" xfId="10186"/>
    <cellStyle name="Output 2 2 3 11 3" xfId="10187"/>
    <cellStyle name="Output 2 2 3 11 4" xfId="10188"/>
    <cellStyle name="Output 2 2 3 11 5" xfId="10189"/>
    <cellStyle name="Output 2 2 3 11 6" xfId="10190"/>
    <cellStyle name="Output 2 2 3 11 7" xfId="10191"/>
    <cellStyle name="Output 2 2 3 12" xfId="10192"/>
    <cellStyle name="Output 2 2 3 12 2" xfId="10193"/>
    <cellStyle name="Output 2 2 3 12 3" xfId="10194"/>
    <cellStyle name="Output 2 2 3 12 4" xfId="10195"/>
    <cellStyle name="Output 2 2 3 12 5" xfId="10196"/>
    <cellStyle name="Output 2 2 3 12 6" xfId="10197"/>
    <cellStyle name="Output 2 2 3 12 7" xfId="10198"/>
    <cellStyle name="Output 2 2 3 13" xfId="10199"/>
    <cellStyle name="Output 2 2 3 13 2" xfId="10200"/>
    <cellStyle name="Output 2 2 3 13 3" xfId="10201"/>
    <cellStyle name="Output 2 2 3 13 4" xfId="10202"/>
    <cellStyle name="Output 2 2 3 13 5" xfId="10203"/>
    <cellStyle name="Output 2 2 3 13 6" xfId="10204"/>
    <cellStyle name="Output 2 2 3 13 7" xfId="10205"/>
    <cellStyle name="Output 2 2 3 14" xfId="10206"/>
    <cellStyle name="Output 2 2 3 15" xfId="10207"/>
    <cellStyle name="Output 2 2 3 16" xfId="10208"/>
    <cellStyle name="Output 2 2 3 17" xfId="10209"/>
    <cellStyle name="Output 2 2 3 2" xfId="10210"/>
    <cellStyle name="Output 2 2 3 2 10" xfId="10211"/>
    <cellStyle name="Output 2 2 3 2 10 2" xfId="10212"/>
    <cellStyle name="Output 2 2 3 2 10 3" xfId="10213"/>
    <cellStyle name="Output 2 2 3 2 10 4" xfId="10214"/>
    <cellStyle name="Output 2 2 3 2 10 5" xfId="10215"/>
    <cellStyle name="Output 2 2 3 2 10 6" xfId="10216"/>
    <cellStyle name="Output 2 2 3 2 10 7" xfId="10217"/>
    <cellStyle name="Output 2 2 3 2 11" xfId="10218"/>
    <cellStyle name="Output 2 2 3 2 12" xfId="10219"/>
    <cellStyle name="Output 2 2 3 2 13" xfId="10220"/>
    <cellStyle name="Output 2 2 3 2 14" xfId="10221"/>
    <cellStyle name="Output 2 2 3 2 2" xfId="10222"/>
    <cellStyle name="Output 2 2 3 2 2 2" xfId="10223"/>
    <cellStyle name="Output 2 2 3 2 2 3" xfId="10224"/>
    <cellStyle name="Output 2 2 3 2 2 4" xfId="10225"/>
    <cellStyle name="Output 2 2 3 2 2 5" xfId="10226"/>
    <cellStyle name="Output 2 2 3 2 2 6" xfId="10227"/>
    <cellStyle name="Output 2 2 3 2 2 7" xfId="10228"/>
    <cellStyle name="Output 2 2 3 2 3" xfId="10229"/>
    <cellStyle name="Output 2 2 3 2 3 2" xfId="10230"/>
    <cellStyle name="Output 2 2 3 2 3 3" xfId="10231"/>
    <cellStyle name="Output 2 2 3 2 3 4" xfId="10232"/>
    <cellStyle name="Output 2 2 3 2 3 5" xfId="10233"/>
    <cellStyle name="Output 2 2 3 2 3 6" xfId="10234"/>
    <cellStyle name="Output 2 2 3 2 3 7" xfId="10235"/>
    <cellStyle name="Output 2 2 3 2 4" xfId="10236"/>
    <cellStyle name="Output 2 2 3 2 4 2" xfId="10237"/>
    <cellStyle name="Output 2 2 3 2 4 3" xfId="10238"/>
    <cellStyle name="Output 2 2 3 2 4 4" xfId="10239"/>
    <cellStyle name="Output 2 2 3 2 4 5" xfId="10240"/>
    <cellStyle name="Output 2 2 3 2 4 6" xfId="10241"/>
    <cellStyle name="Output 2 2 3 2 4 7" xfId="10242"/>
    <cellStyle name="Output 2 2 3 2 5" xfId="10243"/>
    <cellStyle name="Output 2 2 3 2 5 2" xfId="10244"/>
    <cellStyle name="Output 2 2 3 2 5 3" xfId="10245"/>
    <cellStyle name="Output 2 2 3 2 5 4" xfId="10246"/>
    <cellStyle name="Output 2 2 3 2 5 5" xfId="10247"/>
    <cellStyle name="Output 2 2 3 2 5 6" xfId="10248"/>
    <cellStyle name="Output 2 2 3 2 5 7" xfId="10249"/>
    <cellStyle name="Output 2 2 3 2 6" xfId="10250"/>
    <cellStyle name="Output 2 2 3 2 6 2" xfId="10251"/>
    <cellStyle name="Output 2 2 3 2 6 3" xfId="10252"/>
    <cellStyle name="Output 2 2 3 2 6 4" xfId="10253"/>
    <cellStyle name="Output 2 2 3 2 6 5" xfId="10254"/>
    <cellStyle name="Output 2 2 3 2 6 6" xfId="10255"/>
    <cellStyle name="Output 2 2 3 2 6 7" xfId="10256"/>
    <cellStyle name="Output 2 2 3 2 7" xfId="10257"/>
    <cellStyle name="Output 2 2 3 2 7 2" xfId="10258"/>
    <cellStyle name="Output 2 2 3 2 7 3" xfId="10259"/>
    <cellStyle name="Output 2 2 3 2 7 4" xfId="10260"/>
    <cellStyle name="Output 2 2 3 2 7 5" xfId="10261"/>
    <cellStyle name="Output 2 2 3 2 7 6" xfId="10262"/>
    <cellStyle name="Output 2 2 3 2 7 7" xfId="10263"/>
    <cellStyle name="Output 2 2 3 2 8" xfId="10264"/>
    <cellStyle name="Output 2 2 3 2 8 2" xfId="10265"/>
    <cellStyle name="Output 2 2 3 2 8 3" xfId="10266"/>
    <cellStyle name="Output 2 2 3 2 8 4" xfId="10267"/>
    <cellStyle name="Output 2 2 3 2 8 5" xfId="10268"/>
    <cellStyle name="Output 2 2 3 2 8 6" xfId="10269"/>
    <cellStyle name="Output 2 2 3 2 8 7" xfId="10270"/>
    <cellStyle name="Output 2 2 3 2 9" xfId="10271"/>
    <cellStyle name="Output 2 2 3 2 9 2" xfId="10272"/>
    <cellStyle name="Output 2 2 3 2 9 3" xfId="10273"/>
    <cellStyle name="Output 2 2 3 2 9 4" xfId="10274"/>
    <cellStyle name="Output 2 2 3 2 9 5" xfId="10275"/>
    <cellStyle name="Output 2 2 3 2 9 6" xfId="10276"/>
    <cellStyle name="Output 2 2 3 2 9 7" xfId="10277"/>
    <cellStyle name="Output 2 2 3 3" xfId="10278"/>
    <cellStyle name="Output 2 2 3 3 10" xfId="10279"/>
    <cellStyle name="Output 2 2 3 3 10 2" xfId="10280"/>
    <cellStyle name="Output 2 2 3 3 10 3" xfId="10281"/>
    <cellStyle name="Output 2 2 3 3 10 4" xfId="10282"/>
    <cellStyle name="Output 2 2 3 3 10 5" xfId="10283"/>
    <cellStyle name="Output 2 2 3 3 10 6" xfId="10284"/>
    <cellStyle name="Output 2 2 3 3 10 7" xfId="10285"/>
    <cellStyle name="Output 2 2 3 3 11" xfId="10286"/>
    <cellStyle name="Output 2 2 3 3 12" xfId="10287"/>
    <cellStyle name="Output 2 2 3 3 13" xfId="10288"/>
    <cellStyle name="Output 2 2 3 3 14" xfId="10289"/>
    <cellStyle name="Output 2 2 3 3 2" xfId="10290"/>
    <cellStyle name="Output 2 2 3 3 2 2" xfId="10291"/>
    <cellStyle name="Output 2 2 3 3 2 3" xfId="10292"/>
    <cellStyle name="Output 2 2 3 3 2 4" xfId="10293"/>
    <cellStyle name="Output 2 2 3 3 2 5" xfId="10294"/>
    <cellStyle name="Output 2 2 3 3 2 6" xfId="10295"/>
    <cellStyle name="Output 2 2 3 3 2 7" xfId="10296"/>
    <cellStyle name="Output 2 2 3 3 3" xfId="10297"/>
    <cellStyle name="Output 2 2 3 3 3 2" xfId="10298"/>
    <cellStyle name="Output 2 2 3 3 3 3" xfId="10299"/>
    <cellStyle name="Output 2 2 3 3 3 4" xfId="10300"/>
    <cellStyle name="Output 2 2 3 3 3 5" xfId="10301"/>
    <cellStyle name="Output 2 2 3 3 3 6" xfId="10302"/>
    <cellStyle name="Output 2 2 3 3 3 7" xfId="10303"/>
    <cellStyle name="Output 2 2 3 3 4" xfId="10304"/>
    <cellStyle name="Output 2 2 3 3 4 2" xfId="10305"/>
    <cellStyle name="Output 2 2 3 3 4 3" xfId="10306"/>
    <cellStyle name="Output 2 2 3 3 4 4" xfId="10307"/>
    <cellStyle name="Output 2 2 3 3 4 5" xfId="10308"/>
    <cellStyle name="Output 2 2 3 3 4 6" xfId="10309"/>
    <cellStyle name="Output 2 2 3 3 4 7" xfId="10310"/>
    <cellStyle name="Output 2 2 3 3 5" xfId="10311"/>
    <cellStyle name="Output 2 2 3 3 5 2" xfId="10312"/>
    <cellStyle name="Output 2 2 3 3 5 3" xfId="10313"/>
    <cellStyle name="Output 2 2 3 3 5 4" xfId="10314"/>
    <cellStyle name="Output 2 2 3 3 5 5" xfId="10315"/>
    <cellStyle name="Output 2 2 3 3 5 6" xfId="10316"/>
    <cellStyle name="Output 2 2 3 3 5 7" xfId="10317"/>
    <cellStyle name="Output 2 2 3 3 6" xfId="10318"/>
    <cellStyle name="Output 2 2 3 3 6 2" xfId="10319"/>
    <cellStyle name="Output 2 2 3 3 6 3" xfId="10320"/>
    <cellStyle name="Output 2 2 3 3 6 4" xfId="10321"/>
    <cellStyle name="Output 2 2 3 3 6 5" xfId="10322"/>
    <cellStyle name="Output 2 2 3 3 6 6" xfId="10323"/>
    <cellStyle name="Output 2 2 3 3 6 7" xfId="10324"/>
    <cellStyle name="Output 2 2 3 3 7" xfId="10325"/>
    <cellStyle name="Output 2 2 3 3 7 2" xfId="10326"/>
    <cellStyle name="Output 2 2 3 3 7 3" xfId="10327"/>
    <cellStyle name="Output 2 2 3 3 7 4" xfId="10328"/>
    <cellStyle name="Output 2 2 3 3 7 5" xfId="10329"/>
    <cellStyle name="Output 2 2 3 3 7 6" xfId="10330"/>
    <cellStyle name="Output 2 2 3 3 7 7" xfId="10331"/>
    <cellStyle name="Output 2 2 3 3 8" xfId="10332"/>
    <cellStyle name="Output 2 2 3 3 8 2" xfId="10333"/>
    <cellStyle name="Output 2 2 3 3 8 3" xfId="10334"/>
    <cellStyle name="Output 2 2 3 3 8 4" xfId="10335"/>
    <cellStyle name="Output 2 2 3 3 8 5" xfId="10336"/>
    <cellStyle name="Output 2 2 3 3 8 6" xfId="10337"/>
    <cellStyle name="Output 2 2 3 3 8 7" xfId="10338"/>
    <cellStyle name="Output 2 2 3 3 9" xfId="10339"/>
    <cellStyle name="Output 2 2 3 3 9 2" xfId="10340"/>
    <cellStyle name="Output 2 2 3 3 9 3" xfId="10341"/>
    <cellStyle name="Output 2 2 3 3 9 4" xfId="10342"/>
    <cellStyle name="Output 2 2 3 3 9 5" xfId="10343"/>
    <cellStyle name="Output 2 2 3 3 9 6" xfId="10344"/>
    <cellStyle name="Output 2 2 3 3 9 7" xfId="10345"/>
    <cellStyle name="Output 2 2 3 4" xfId="10346"/>
    <cellStyle name="Output 2 2 3 4 10" xfId="10347"/>
    <cellStyle name="Output 2 2 3 4 10 2" xfId="10348"/>
    <cellStyle name="Output 2 2 3 4 10 3" xfId="10349"/>
    <cellStyle name="Output 2 2 3 4 10 4" xfId="10350"/>
    <cellStyle name="Output 2 2 3 4 10 5" xfId="10351"/>
    <cellStyle name="Output 2 2 3 4 10 6" xfId="10352"/>
    <cellStyle name="Output 2 2 3 4 10 7" xfId="10353"/>
    <cellStyle name="Output 2 2 3 4 11" xfId="10354"/>
    <cellStyle name="Output 2 2 3 4 12" xfId="10355"/>
    <cellStyle name="Output 2 2 3 4 13" xfId="10356"/>
    <cellStyle name="Output 2 2 3 4 14" xfId="10357"/>
    <cellStyle name="Output 2 2 3 4 2" xfId="10358"/>
    <cellStyle name="Output 2 2 3 4 2 2" xfId="10359"/>
    <cellStyle name="Output 2 2 3 4 2 3" xfId="10360"/>
    <cellStyle name="Output 2 2 3 4 2 4" xfId="10361"/>
    <cellStyle name="Output 2 2 3 4 2 5" xfId="10362"/>
    <cellStyle name="Output 2 2 3 4 2 6" xfId="10363"/>
    <cellStyle name="Output 2 2 3 4 2 7" xfId="10364"/>
    <cellStyle name="Output 2 2 3 4 3" xfId="10365"/>
    <cellStyle name="Output 2 2 3 4 3 2" xfId="10366"/>
    <cellStyle name="Output 2 2 3 4 3 3" xfId="10367"/>
    <cellStyle name="Output 2 2 3 4 3 4" xfId="10368"/>
    <cellStyle name="Output 2 2 3 4 3 5" xfId="10369"/>
    <cellStyle name="Output 2 2 3 4 3 6" xfId="10370"/>
    <cellStyle name="Output 2 2 3 4 3 7" xfId="10371"/>
    <cellStyle name="Output 2 2 3 4 4" xfId="10372"/>
    <cellStyle name="Output 2 2 3 4 4 2" xfId="10373"/>
    <cellStyle name="Output 2 2 3 4 4 3" xfId="10374"/>
    <cellStyle name="Output 2 2 3 4 4 4" xfId="10375"/>
    <cellStyle name="Output 2 2 3 4 4 5" xfId="10376"/>
    <cellStyle name="Output 2 2 3 4 4 6" xfId="10377"/>
    <cellStyle name="Output 2 2 3 4 4 7" xfId="10378"/>
    <cellStyle name="Output 2 2 3 4 5" xfId="10379"/>
    <cellStyle name="Output 2 2 3 4 5 2" xfId="10380"/>
    <cellStyle name="Output 2 2 3 4 5 3" xfId="10381"/>
    <cellStyle name="Output 2 2 3 4 5 4" xfId="10382"/>
    <cellStyle name="Output 2 2 3 4 5 5" xfId="10383"/>
    <cellStyle name="Output 2 2 3 4 5 6" xfId="10384"/>
    <cellStyle name="Output 2 2 3 4 5 7" xfId="10385"/>
    <cellStyle name="Output 2 2 3 4 6" xfId="10386"/>
    <cellStyle name="Output 2 2 3 4 6 2" xfId="10387"/>
    <cellStyle name="Output 2 2 3 4 6 3" xfId="10388"/>
    <cellStyle name="Output 2 2 3 4 6 4" xfId="10389"/>
    <cellStyle name="Output 2 2 3 4 6 5" xfId="10390"/>
    <cellStyle name="Output 2 2 3 4 6 6" xfId="10391"/>
    <cellStyle name="Output 2 2 3 4 6 7" xfId="10392"/>
    <cellStyle name="Output 2 2 3 4 7" xfId="10393"/>
    <cellStyle name="Output 2 2 3 4 7 2" xfId="10394"/>
    <cellStyle name="Output 2 2 3 4 7 3" xfId="10395"/>
    <cellStyle name="Output 2 2 3 4 7 4" xfId="10396"/>
    <cellStyle name="Output 2 2 3 4 7 5" xfId="10397"/>
    <cellStyle name="Output 2 2 3 4 7 6" xfId="10398"/>
    <cellStyle name="Output 2 2 3 4 7 7" xfId="10399"/>
    <cellStyle name="Output 2 2 3 4 8" xfId="10400"/>
    <cellStyle name="Output 2 2 3 4 8 2" xfId="10401"/>
    <cellStyle name="Output 2 2 3 4 8 3" xfId="10402"/>
    <cellStyle name="Output 2 2 3 4 8 4" xfId="10403"/>
    <cellStyle name="Output 2 2 3 4 8 5" xfId="10404"/>
    <cellStyle name="Output 2 2 3 4 8 6" xfId="10405"/>
    <cellStyle name="Output 2 2 3 4 8 7" xfId="10406"/>
    <cellStyle name="Output 2 2 3 4 9" xfId="10407"/>
    <cellStyle name="Output 2 2 3 4 9 2" xfId="10408"/>
    <cellStyle name="Output 2 2 3 4 9 3" xfId="10409"/>
    <cellStyle name="Output 2 2 3 4 9 4" xfId="10410"/>
    <cellStyle name="Output 2 2 3 4 9 5" xfId="10411"/>
    <cellStyle name="Output 2 2 3 4 9 6" xfId="10412"/>
    <cellStyle name="Output 2 2 3 4 9 7" xfId="10413"/>
    <cellStyle name="Output 2 2 3 5" xfId="10414"/>
    <cellStyle name="Output 2 2 3 5 10" xfId="10415"/>
    <cellStyle name="Output 2 2 3 5 10 2" xfId="10416"/>
    <cellStyle name="Output 2 2 3 5 10 3" xfId="10417"/>
    <cellStyle name="Output 2 2 3 5 10 4" xfId="10418"/>
    <cellStyle name="Output 2 2 3 5 10 5" xfId="10419"/>
    <cellStyle name="Output 2 2 3 5 10 6" xfId="10420"/>
    <cellStyle name="Output 2 2 3 5 10 7" xfId="10421"/>
    <cellStyle name="Output 2 2 3 5 11" xfId="10422"/>
    <cellStyle name="Output 2 2 3 5 12" xfId="10423"/>
    <cellStyle name="Output 2 2 3 5 13" xfId="10424"/>
    <cellStyle name="Output 2 2 3 5 14" xfId="10425"/>
    <cellStyle name="Output 2 2 3 5 2" xfId="10426"/>
    <cellStyle name="Output 2 2 3 5 2 2" xfId="10427"/>
    <cellStyle name="Output 2 2 3 5 2 3" xfId="10428"/>
    <cellStyle name="Output 2 2 3 5 2 4" xfId="10429"/>
    <cellStyle name="Output 2 2 3 5 2 5" xfId="10430"/>
    <cellStyle name="Output 2 2 3 5 2 6" xfId="10431"/>
    <cellStyle name="Output 2 2 3 5 2 7" xfId="10432"/>
    <cellStyle name="Output 2 2 3 5 3" xfId="10433"/>
    <cellStyle name="Output 2 2 3 5 3 2" xfId="10434"/>
    <cellStyle name="Output 2 2 3 5 3 3" xfId="10435"/>
    <cellStyle name="Output 2 2 3 5 3 4" xfId="10436"/>
    <cellStyle name="Output 2 2 3 5 3 5" xfId="10437"/>
    <cellStyle name="Output 2 2 3 5 3 6" xfId="10438"/>
    <cellStyle name="Output 2 2 3 5 3 7" xfId="10439"/>
    <cellStyle name="Output 2 2 3 5 4" xfId="10440"/>
    <cellStyle name="Output 2 2 3 5 4 2" xfId="10441"/>
    <cellStyle name="Output 2 2 3 5 4 3" xfId="10442"/>
    <cellStyle name="Output 2 2 3 5 4 4" xfId="10443"/>
    <cellStyle name="Output 2 2 3 5 4 5" xfId="10444"/>
    <cellStyle name="Output 2 2 3 5 4 6" xfId="10445"/>
    <cellStyle name="Output 2 2 3 5 4 7" xfId="10446"/>
    <cellStyle name="Output 2 2 3 5 5" xfId="10447"/>
    <cellStyle name="Output 2 2 3 5 5 2" xfId="10448"/>
    <cellStyle name="Output 2 2 3 5 5 3" xfId="10449"/>
    <cellStyle name="Output 2 2 3 5 5 4" xfId="10450"/>
    <cellStyle name="Output 2 2 3 5 5 5" xfId="10451"/>
    <cellStyle name="Output 2 2 3 5 5 6" xfId="10452"/>
    <cellStyle name="Output 2 2 3 5 5 7" xfId="10453"/>
    <cellStyle name="Output 2 2 3 5 6" xfId="10454"/>
    <cellStyle name="Output 2 2 3 5 6 2" xfId="10455"/>
    <cellStyle name="Output 2 2 3 5 6 3" xfId="10456"/>
    <cellStyle name="Output 2 2 3 5 6 4" xfId="10457"/>
    <cellStyle name="Output 2 2 3 5 6 5" xfId="10458"/>
    <cellStyle name="Output 2 2 3 5 6 6" xfId="10459"/>
    <cellStyle name="Output 2 2 3 5 6 7" xfId="10460"/>
    <cellStyle name="Output 2 2 3 5 7" xfId="10461"/>
    <cellStyle name="Output 2 2 3 5 7 2" xfId="10462"/>
    <cellStyle name="Output 2 2 3 5 7 3" xfId="10463"/>
    <cellStyle name="Output 2 2 3 5 7 4" xfId="10464"/>
    <cellStyle name="Output 2 2 3 5 7 5" xfId="10465"/>
    <cellStyle name="Output 2 2 3 5 7 6" xfId="10466"/>
    <cellStyle name="Output 2 2 3 5 7 7" xfId="10467"/>
    <cellStyle name="Output 2 2 3 5 8" xfId="10468"/>
    <cellStyle name="Output 2 2 3 5 8 2" xfId="10469"/>
    <cellStyle name="Output 2 2 3 5 8 3" xfId="10470"/>
    <cellStyle name="Output 2 2 3 5 8 4" xfId="10471"/>
    <cellStyle name="Output 2 2 3 5 8 5" xfId="10472"/>
    <cellStyle name="Output 2 2 3 5 8 6" xfId="10473"/>
    <cellStyle name="Output 2 2 3 5 8 7" xfId="10474"/>
    <cellStyle name="Output 2 2 3 5 9" xfId="10475"/>
    <cellStyle name="Output 2 2 3 5 9 2" xfId="10476"/>
    <cellStyle name="Output 2 2 3 5 9 3" xfId="10477"/>
    <cellStyle name="Output 2 2 3 5 9 4" xfId="10478"/>
    <cellStyle name="Output 2 2 3 5 9 5" xfId="10479"/>
    <cellStyle name="Output 2 2 3 5 9 6" xfId="10480"/>
    <cellStyle name="Output 2 2 3 5 9 7" xfId="10481"/>
    <cellStyle name="Output 2 2 3 6" xfId="10482"/>
    <cellStyle name="Output 2 2 3 6 2" xfId="10483"/>
    <cellStyle name="Output 2 2 3 6 3" xfId="10484"/>
    <cellStyle name="Output 2 2 3 6 4" xfId="10485"/>
    <cellStyle name="Output 2 2 3 6 5" xfId="10486"/>
    <cellStyle name="Output 2 2 3 6 6" xfId="10487"/>
    <cellStyle name="Output 2 2 3 6 7" xfId="10488"/>
    <cellStyle name="Output 2 2 3 7" xfId="10489"/>
    <cellStyle name="Output 2 2 3 7 2" xfId="10490"/>
    <cellStyle name="Output 2 2 3 7 3" xfId="10491"/>
    <cellStyle name="Output 2 2 3 7 4" xfId="10492"/>
    <cellStyle name="Output 2 2 3 7 5" xfId="10493"/>
    <cellStyle name="Output 2 2 3 7 6" xfId="10494"/>
    <cellStyle name="Output 2 2 3 7 7" xfId="10495"/>
    <cellStyle name="Output 2 2 3 8" xfId="10496"/>
    <cellStyle name="Output 2 2 3 8 2" xfId="10497"/>
    <cellStyle name="Output 2 2 3 8 3" xfId="10498"/>
    <cellStyle name="Output 2 2 3 8 4" xfId="10499"/>
    <cellStyle name="Output 2 2 3 8 5" xfId="10500"/>
    <cellStyle name="Output 2 2 3 8 6" xfId="10501"/>
    <cellStyle name="Output 2 2 3 8 7" xfId="10502"/>
    <cellStyle name="Output 2 2 3 9" xfId="10503"/>
    <cellStyle name="Output 2 2 3 9 2" xfId="10504"/>
    <cellStyle name="Output 2 2 3 9 3" xfId="10505"/>
    <cellStyle name="Output 2 2 3 9 4" xfId="10506"/>
    <cellStyle name="Output 2 2 3 9 5" xfId="10507"/>
    <cellStyle name="Output 2 2 3 9 6" xfId="10508"/>
    <cellStyle name="Output 2 2 3 9 7" xfId="10509"/>
    <cellStyle name="Output 2 2 4" xfId="10510"/>
    <cellStyle name="Output 2 2 4 10" xfId="10511"/>
    <cellStyle name="Output 2 2 4 10 2" xfId="10512"/>
    <cellStyle name="Output 2 2 4 10 3" xfId="10513"/>
    <cellStyle name="Output 2 2 4 10 4" xfId="10514"/>
    <cellStyle name="Output 2 2 4 10 5" xfId="10515"/>
    <cellStyle name="Output 2 2 4 10 6" xfId="10516"/>
    <cellStyle name="Output 2 2 4 10 7" xfId="10517"/>
    <cellStyle name="Output 2 2 4 11" xfId="10518"/>
    <cellStyle name="Output 2 2 4 12" xfId="10519"/>
    <cellStyle name="Output 2 2 4 13" xfId="10520"/>
    <cellStyle name="Output 2 2 4 14" xfId="10521"/>
    <cellStyle name="Output 2 2 4 2" xfId="10522"/>
    <cellStyle name="Output 2 2 4 2 2" xfId="10523"/>
    <cellStyle name="Output 2 2 4 2 3" xfId="10524"/>
    <cellStyle name="Output 2 2 4 2 4" xfId="10525"/>
    <cellStyle name="Output 2 2 4 2 5" xfId="10526"/>
    <cellStyle name="Output 2 2 4 2 6" xfId="10527"/>
    <cellStyle name="Output 2 2 4 2 7" xfId="10528"/>
    <cellStyle name="Output 2 2 4 3" xfId="10529"/>
    <cellStyle name="Output 2 2 4 3 2" xfId="10530"/>
    <cellStyle name="Output 2 2 4 3 3" xfId="10531"/>
    <cellStyle name="Output 2 2 4 3 4" xfId="10532"/>
    <cellStyle name="Output 2 2 4 3 5" xfId="10533"/>
    <cellStyle name="Output 2 2 4 3 6" xfId="10534"/>
    <cellStyle name="Output 2 2 4 3 7" xfId="10535"/>
    <cellStyle name="Output 2 2 4 4" xfId="10536"/>
    <cellStyle name="Output 2 2 4 4 2" xfId="10537"/>
    <cellStyle name="Output 2 2 4 4 3" xfId="10538"/>
    <cellStyle name="Output 2 2 4 4 4" xfId="10539"/>
    <cellStyle name="Output 2 2 4 4 5" xfId="10540"/>
    <cellStyle name="Output 2 2 4 4 6" xfId="10541"/>
    <cellStyle name="Output 2 2 4 4 7" xfId="10542"/>
    <cellStyle name="Output 2 2 4 5" xfId="10543"/>
    <cellStyle name="Output 2 2 4 5 2" xfId="10544"/>
    <cellStyle name="Output 2 2 4 5 3" xfId="10545"/>
    <cellStyle name="Output 2 2 4 5 4" xfId="10546"/>
    <cellStyle name="Output 2 2 4 5 5" xfId="10547"/>
    <cellStyle name="Output 2 2 4 5 6" xfId="10548"/>
    <cellStyle name="Output 2 2 4 5 7" xfId="10549"/>
    <cellStyle name="Output 2 2 4 6" xfId="10550"/>
    <cellStyle name="Output 2 2 4 6 2" xfId="10551"/>
    <cellStyle name="Output 2 2 4 6 3" xfId="10552"/>
    <cellStyle name="Output 2 2 4 6 4" xfId="10553"/>
    <cellStyle name="Output 2 2 4 6 5" xfId="10554"/>
    <cellStyle name="Output 2 2 4 6 6" xfId="10555"/>
    <cellStyle name="Output 2 2 4 6 7" xfId="10556"/>
    <cellStyle name="Output 2 2 4 7" xfId="10557"/>
    <cellStyle name="Output 2 2 4 7 2" xfId="10558"/>
    <cellStyle name="Output 2 2 4 7 3" xfId="10559"/>
    <cellStyle name="Output 2 2 4 7 4" xfId="10560"/>
    <cellStyle name="Output 2 2 4 7 5" xfId="10561"/>
    <cellStyle name="Output 2 2 4 7 6" xfId="10562"/>
    <cellStyle name="Output 2 2 4 7 7" xfId="10563"/>
    <cellStyle name="Output 2 2 4 8" xfId="10564"/>
    <cellStyle name="Output 2 2 4 8 2" xfId="10565"/>
    <cellStyle name="Output 2 2 4 8 3" xfId="10566"/>
    <cellStyle name="Output 2 2 4 8 4" xfId="10567"/>
    <cellStyle name="Output 2 2 4 8 5" xfId="10568"/>
    <cellStyle name="Output 2 2 4 8 6" xfId="10569"/>
    <cellStyle name="Output 2 2 4 8 7" xfId="10570"/>
    <cellStyle name="Output 2 2 4 9" xfId="10571"/>
    <cellStyle name="Output 2 2 4 9 2" xfId="10572"/>
    <cellStyle name="Output 2 2 4 9 3" xfId="10573"/>
    <cellStyle name="Output 2 2 4 9 4" xfId="10574"/>
    <cellStyle name="Output 2 2 4 9 5" xfId="10575"/>
    <cellStyle name="Output 2 2 4 9 6" xfId="10576"/>
    <cellStyle name="Output 2 2 4 9 7" xfId="10577"/>
    <cellStyle name="Output 2 2 5" xfId="10578"/>
    <cellStyle name="Output 2 2 5 10" xfId="10579"/>
    <cellStyle name="Output 2 2 5 10 2" xfId="10580"/>
    <cellStyle name="Output 2 2 5 10 3" xfId="10581"/>
    <cellStyle name="Output 2 2 5 10 4" xfId="10582"/>
    <cellStyle name="Output 2 2 5 10 5" xfId="10583"/>
    <cellStyle name="Output 2 2 5 10 6" xfId="10584"/>
    <cellStyle name="Output 2 2 5 10 7" xfId="10585"/>
    <cellStyle name="Output 2 2 5 11" xfId="10586"/>
    <cellStyle name="Output 2 2 5 12" xfId="10587"/>
    <cellStyle name="Output 2 2 5 13" xfId="10588"/>
    <cellStyle name="Output 2 2 5 14" xfId="10589"/>
    <cellStyle name="Output 2 2 5 2" xfId="10590"/>
    <cellStyle name="Output 2 2 5 2 2" xfId="10591"/>
    <cellStyle name="Output 2 2 5 2 3" xfId="10592"/>
    <cellStyle name="Output 2 2 5 2 4" xfId="10593"/>
    <cellStyle name="Output 2 2 5 2 5" xfId="10594"/>
    <cellStyle name="Output 2 2 5 2 6" xfId="10595"/>
    <cellStyle name="Output 2 2 5 2 7" xfId="10596"/>
    <cellStyle name="Output 2 2 5 3" xfId="10597"/>
    <cellStyle name="Output 2 2 5 3 2" xfId="10598"/>
    <cellStyle name="Output 2 2 5 3 3" xfId="10599"/>
    <cellStyle name="Output 2 2 5 3 4" xfId="10600"/>
    <cellStyle name="Output 2 2 5 3 5" xfId="10601"/>
    <cellStyle name="Output 2 2 5 3 6" xfId="10602"/>
    <cellStyle name="Output 2 2 5 3 7" xfId="10603"/>
    <cellStyle name="Output 2 2 5 4" xfId="10604"/>
    <cellStyle name="Output 2 2 5 4 2" xfId="10605"/>
    <cellStyle name="Output 2 2 5 4 3" xfId="10606"/>
    <cellStyle name="Output 2 2 5 4 4" xfId="10607"/>
    <cellStyle name="Output 2 2 5 4 5" xfId="10608"/>
    <cellStyle name="Output 2 2 5 4 6" xfId="10609"/>
    <cellStyle name="Output 2 2 5 4 7" xfId="10610"/>
    <cellStyle name="Output 2 2 5 5" xfId="10611"/>
    <cellStyle name="Output 2 2 5 5 2" xfId="10612"/>
    <cellStyle name="Output 2 2 5 5 3" xfId="10613"/>
    <cellStyle name="Output 2 2 5 5 4" xfId="10614"/>
    <cellStyle name="Output 2 2 5 5 5" xfId="10615"/>
    <cellStyle name="Output 2 2 5 5 6" xfId="10616"/>
    <cellStyle name="Output 2 2 5 5 7" xfId="10617"/>
    <cellStyle name="Output 2 2 5 6" xfId="10618"/>
    <cellStyle name="Output 2 2 5 6 2" xfId="10619"/>
    <cellStyle name="Output 2 2 5 6 3" xfId="10620"/>
    <cellStyle name="Output 2 2 5 6 4" xfId="10621"/>
    <cellStyle name="Output 2 2 5 6 5" xfId="10622"/>
    <cellStyle name="Output 2 2 5 6 6" xfId="10623"/>
    <cellStyle name="Output 2 2 5 6 7" xfId="10624"/>
    <cellStyle name="Output 2 2 5 7" xfId="10625"/>
    <cellStyle name="Output 2 2 5 7 2" xfId="10626"/>
    <cellStyle name="Output 2 2 5 7 3" xfId="10627"/>
    <cellStyle name="Output 2 2 5 7 4" xfId="10628"/>
    <cellStyle name="Output 2 2 5 7 5" xfId="10629"/>
    <cellStyle name="Output 2 2 5 7 6" xfId="10630"/>
    <cellStyle name="Output 2 2 5 7 7" xfId="10631"/>
    <cellStyle name="Output 2 2 5 8" xfId="10632"/>
    <cellStyle name="Output 2 2 5 8 2" xfId="10633"/>
    <cellStyle name="Output 2 2 5 8 3" xfId="10634"/>
    <cellStyle name="Output 2 2 5 8 4" xfId="10635"/>
    <cellStyle name="Output 2 2 5 8 5" xfId="10636"/>
    <cellStyle name="Output 2 2 5 8 6" xfId="10637"/>
    <cellStyle name="Output 2 2 5 8 7" xfId="10638"/>
    <cellStyle name="Output 2 2 5 9" xfId="10639"/>
    <cellStyle name="Output 2 2 5 9 2" xfId="10640"/>
    <cellStyle name="Output 2 2 5 9 3" xfId="10641"/>
    <cellStyle name="Output 2 2 5 9 4" xfId="10642"/>
    <cellStyle name="Output 2 2 5 9 5" xfId="10643"/>
    <cellStyle name="Output 2 2 5 9 6" xfId="10644"/>
    <cellStyle name="Output 2 2 5 9 7" xfId="10645"/>
    <cellStyle name="Output 2 2 6" xfId="10646"/>
    <cellStyle name="Output 2 2 6 10" xfId="10647"/>
    <cellStyle name="Output 2 2 6 10 2" xfId="10648"/>
    <cellStyle name="Output 2 2 6 10 3" xfId="10649"/>
    <cellStyle name="Output 2 2 6 10 4" xfId="10650"/>
    <cellStyle name="Output 2 2 6 10 5" xfId="10651"/>
    <cellStyle name="Output 2 2 6 10 6" xfId="10652"/>
    <cellStyle name="Output 2 2 6 10 7" xfId="10653"/>
    <cellStyle name="Output 2 2 6 11" xfId="10654"/>
    <cellStyle name="Output 2 2 6 12" xfId="10655"/>
    <cellStyle name="Output 2 2 6 13" xfId="10656"/>
    <cellStyle name="Output 2 2 6 14" xfId="10657"/>
    <cellStyle name="Output 2 2 6 2" xfId="10658"/>
    <cellStyle name="Output 2 2 6 2 2" xfId="10659"/>
    <cellStyle name="Output 2 2 6 2 3" xfId="10660"/>
    <cellStyle name="Output 2 2 6 2 4" xfId="10661"/>
    <cellStyle name="Output 2 2 6 2 5" xfId="10662"/>
    <cellStyle name="Output 2 2 6 2 6" xfId="10663"/>
    <cellStyle name="Output 2 2 6 2 7" xfId="10664"/>
    <cellStyle name="Output 2 2 6 3" xfId="10665"/>
    <cellStyle name="Output 2 2 6 3 2" xfId="10666"/>
    <cellStyle name="Output 2 2 6 3 3" xfId="10667"/>
    <cellStyle name="Output 2 2 6 3 4" xfId="10668"/>
    <cellStyle name="Output 2 2 6 3 5" xfId="10669"/>
    <cellStyle name="Output 2 2 6 3 6" xfId="10670"/>
    <cellStyle name="Output 2 2 6 3 7" xfId="10671"/>
    <cellStyle name="Output 2 2 6 4" xfId="10672"/>
    <cellStyle name="Output 2 2 6 4 2" xfId="10673"/>
    <cellStyle name="Output 2 2 6 4 3" xfId="10674"/>
    <cellStyle name="Output 2 2 6 4 4" xfId="10675"/>
    <cellStyle name="Output 2 2 6 4 5" xfId="10676"/>
    <cellStyle name="Output 2 2 6 4 6" xfId="10677"/>
    <cellStyle name="Output 2 2 6 4 7" xfId="10678"/>
    <cellStyle name="Output 2 2 6 5" xfId="10679"/>
    <cellStyle name="Output 2 2 6 5 2" xfId="10680"/>
    <cellStyle name="Output 2 2 6 5 3" xfId="10681"/>
    <cellStyle name="Output 2 2 6 5 4" xfId="10682"/>
    <cellStyle name="Output 2 2 6 5 5" xfId="10683"/>
    <cellStyle name="Output 2 2 6 5 6" xfId="10684"/>
    <cellStyle name="Output 2 2 6 5 7" xfId="10685"/>
    <cellStyle name="Output 2 2 6 6" xfId="10686"/>
    <cellStyle name="Output 2 2 6 6 2" xfId="10687"/>
    <cellStyle name="Output 2 2 6 6 3" xfId="10688"/>
    <cellStyle name="Output 2 2 6 6 4" xfId="10689"/>
    <cellStyle name="Output 2 2 6 6 5" xfId="10690"/>
    <cellStyle name="Output 2 2 6 6 6" xfId="10691"/>
    <cellStyle name="Output 2 2 6 6 7" xfId="10692"/>
    <cellStyle name="Output 2 2 6 7" xfId="10693"/>
    <cellStyle name="Output 2 2 6 7 2" xfId="10694"/>
    <cellStyle name="Output 2 2 6 7 3" xfId="10695"/>
    <cellStyle name="Output 2 2 6 7 4" xfId="10696"/>
    <cellStyle name="Output 2 2 6 7 5" xfId="10697"/>
    <cellStyle name="Output 2 2 6 7 6" xfId="10698"/>
    <cellStyle name="Output 2 2 6 7 7" xfId="10699"/>
    <cellStyle name="Output 2 2 6 8" xfId="10700"/>
    <cellStyle name="Output 2 2 6 8 2" xfId="10701"/>
    <cellStyle name="Output 2 2 6 8 3" xfId="10702"/>
    <cellStyle name="Output 2 2 6 8 4" xfId="10703"/>
    <cellStyle name="Output 2 2 6 8 5" xfId="10704"/>
    <cellStyle name="Output 2 2 6 8 6" xfId="10705"/>
    <cellStyle name="Output 2 2 6 8 7" xfId="10706"/>
    <cellStyle name="Output 2 2 6 9" xfId="10707"/>
    <cellStyle name="Output 2 2 6 9 2" xfId="10708"/>
    <cellStyle name="Output 2 2 6 9 3" xfId="10709"/>
    <cellStyle name="Output 2 2 6 9 4" xfId="10710"/>
    <cellStyle name="Output 2 2 6 9 5" xfId="10711"/>
    <cellStyle name="Output 2 2 6 9 6" xfId="10712"/>
    <cellStyle name="Output 2 2 6 9 7" xfId="10713"/>
    <cellStyle name="Output 2 2 7" xfId="10714"/>
    <cellStyle name="Output 2 2 7 10" xfId="10715"/>
    <cellStyle name="Output 2 2 7 10 2" xfId="10716"/>
    <cellStyle name="Output 2 2 7 10 3" xfId="10717"/>
    <cellStyle name="Output 2 2 7 10 4" xfId="10718"/>
    <cellStyle name="Output 2 2 7 10 5" xfId="10719"/>
    <cellStyle name="Output 2 2 7 10 6" xfId="10720"/>
    <cellStyle name="Output 2 2 7 10 7" xfId="10721"/>
    <cellStyle name="Output 2 2 7 11" xfId="10722"/>
    <cellStyle name="Output 2 2 7 12" xfId="10723"/>
    <cellStyle name="Output 2 2 7 13" xfId="10724"/>
    <cellStyle name="Output 2 2 7 14" xfId="10725"/>
    <cellStyle name="Output 2 2 7 2" xfId="10726"/>
    <cellStyle name="Output 2 2 7 2 2" xfId="10727"/>
    <cellStyle name="Output 2 2 7 2 3" xfId="10728"/>
    <cellStyle name="Output 2 2 7 2 4" xfId="10729"/>
    <cellStyle name="Output 2 2 7 2 5" xfId="10730"/>
    <cellStyle name="Output 2 2 7 2 6" xfId="10731"/>
    <cellStyle name="Output 2 2 7 2 7" xfId="10732"/>
    <cellStyle name="Output 2 2 7 3" xfId="10733"/>
    <cellStyle name="Output 2 2 7 3 2" xfId="10734"/>
    <cellStyle name="Output 2 2 7 3 3" xfId="10735"/>
    <cellStyle name="Output 2 2 7 3 4" xfId="10736"/>
    <cellStyle name="Output 2 2 7 3 5" xfId="10737"/>
    <cellStyle name="Output 2 2 7 3 6" xfId="10738"/>
    <cellStyle name="Output 2 2 7 3 7" xfId="10739"/>
    <cellStyle name="Output 2 2 7 4" xfId="10740"/>
    <cellStyle name="Output 2 2 7 4 2" xfId="10741"/>
    <cellStyle name="Output 2 2 7 4 3" xfId="10742"/>
    <cellStyle name="Output 2 2 7 4 4" xfId="10743"/>
    <cellStyle name="Output 2 2 7 4 5" xfId="10744"/>
    <cellStyle name="Output 2 2 7 4 6" xfId="10745"/>
    <cellStyle name="Output 2 2 7 4 7" xfId="10746"/>
    <cellStyle name="Output 2 2 7 5" xfId="10747"/>
    <cellStyle name="Output 2 2 7 5 2" xfId="10748"/>
    <cellStyle name="Output 2 2 7 5 3" xfId="10749"/>
    <cellStyle name="Output 2 2 7 5 4" xfId="10750"/>
    <cellStyle name="Output 2 2 7 5 5" xfId="10751"/>
    <cellStyle name="Output 2 2 7 5 6" xfId="10752"/>
    <cellStyle name="Output 2 2 7 5 7" xfId="10753"/>
    <cellStyle name="Output 2 2 7 6" xfId="10754"/>
    <cellStyle name="Output 2 2 7 6 2" xfId="10755"/>
    <cellStyle name="Output 2 2 7 6 3" xfId="10756"/>
    <cellStyle name="Output 2 2 7 6 4" xfId="10757"/>
    <cellStyle name="Output 2 2 7 6 5" xfId="10758"/>
    <cellStyle name="Output 2 2 7 6 6" xfId="10759"/>
    <cellStyle name="Output 2 2 7 6 7" xfId="10760"/>
    <cellStyle name="Output 2 2 7 7" xfId="10761"/>
    <cellStyle name="Output 2 2 7 7 2" xfId="10762"/>
    <cellStyle name="Output 2 2 7 7 3" xfId="10763"/>
    <cellStyle name="Output 2 2 7 7 4" xfId="10764"/>
    <cellStyle name="Output 2 2 7 7 5" xfId="10765"/>
    <cellStyle name="Output 2 2 7 7 6" xfId="10766"/>
    <cellStyle name="Output 2 2 7 7 7" xfId="10767"/>
    <cellStyle name="Output 2 2 7 8" xfId="10768"/>
    <cellStyle name="Output 2 2 7 8 2" xfId="10769"/>
    <cellStyle name="Output 2 2 7 8 3" xfId="10770"/>
    <cellStyle name="Output 2 2 7 8 4" xfId="10771"/>
    <cellStyle name="Output 2 2 7 8 5" xfId="10772"/>
    <cellStyle name="Output 2 2 7 8 6" xfId="10773"/>
    <cellStyle name="Output 2 2 7 8 7" xfId="10774"/>
    <cellStyle name="Output 2 2 7 9" xfId="10775"/>
    <cellStyle name="Output 2 2 7 9 2" xfId="10776"/>
    <cellStyle name="Output 2 2 7 9 3" xfId="10777"/>
    <cellStyle name="Output 2 2 7 9 4" xfId="10778"/>
    <cellStyle name="Output 2 2 7 9 5" xfId="10779"/>
    <cellStyle name="Output 2 2 7 9 6" xfId="10780"/>
    <cellStyle name="Output 2 2 7 9 7" xfId="10781"/>
    <cellStyle name="Output 2 2 8" xfId="10782"/>
    <cellStyle name="Output 2 2 8 2" xfId="10783"/>
    <cellStyle name="Output 2 2 8 3" xfId="10784"/>
    <cellStyle name="Output 2 2 8 4" xfId="10785"/>
    <cellStyle name="Output 2 2 8 5" xfId="10786"/>
    <cellStyle name="Output 2 2 8 6" xfId="10787"/>
    <cellStyle name="Output 2 2 8 7" xfId="10788"/>
    <cellStyle name="Output 2 2 9" xfId="10789"/>
    <cellStyle name="Output 2 2 9 2" xfId="10790"/>
    <cellStyle name="Output 2 2 9 3" xfId="10791"/>
    <cellStyle name="Output 2 2 9 4" xfId="10792"/>
    <cellStyle name="Output 2 2 9 5" xfId="10793"/>
    <cellStyle name="Output 2 2 9 6" xfId="10794"/>
    <cellStyle name="Output 2 2 9 7" xfId="10795"/>
    <cellStyle name="Output 2 3" xfId="10796"/>
    <cellStyle name="Output 2 3 10" xfId="10797"/>
    <cellStyle name="Output 2 3 10 2" xfId="10798"/>
    <cellStyle name="Output 2 3 10 3" xfId="10799"/>
    <cellStyle name="Output 2 3 10 4" xfId="10800"/>
    <cellStyle name="Output 2 3 10 5" xfId="10801"/>
    <cellStyle name="Output 2 3 10 6" xfId="10802"/>
    <cellStyle name="Output 2 3 10 7" xfId="10803"/>
    <cellStyle name="Output 2 3 11" xfId="10804"/>
    <cellStyle name="Output 2 3 11 2" xfId="10805"/>
    <cellStyle name="Output 2 3 11 3" xfId="10806"/>
    <cellStyle name="Output 2 3 11 4" xfId="10807"/>
    <cellStyle name="Output 2 3 11 5" xfId="10808"/>
    <cellStyle name="Output 2 3 11 6" xfId="10809"/>
    <cellStyle name="Output 2 3 11 7" xfId="10810"/>
    <cellStyle name="Output 2 3 12" xfId="10811"/>
    <cellStyle name="Output 2 3 12 2" xfId="10812"/>
    <cellStyle name="Output 2 3 12 3" xfId="10813"/>
    <cellStyle name="Output 2 3 12 4" xfId="10814"/>
    <cellStyle name="Output 2 3 12 5" xfId="10815"/>
    <cellStyle name="Output 2 3 12 6" xfId="10816"/>
    <cellStyle name="Output 2 3 12 7" xfId="10817"/>
    <cellStyle name="Output 2 3 13" xfId="10818"/>
    <cellStyle name="Output 2 3 13 2" xfId="10819"/>
    <cellStyle name="Output 2 3 13 3" xfId="10820"/>
    <cellStyle name="Output 2 3 13 4" xfId="10821"/>
    <cellStyle name="Output 2 3 13 5" xfId="10822"/>
    <cellStyle name="Output 2 3 13 6" xfId="10823"/>
    <cellStyle name="Output 2 3 13 7" xfId="10824"/>
    <cellStyle name="Output 2 3 14" xfId="10825"/>
    <cellStyle name="Output 2 3 15" xfId="10826"/>
    <cellStyle name="Output 2 3 16" xfId="10827"/>
    <cellStyle name="Output 2 3 2" xfId="10828"/>
    <cellStyle name="Output 2 3 2 10" xfId="10829"/>
    <cellStyle name="Output 2 3 2 10 2" xfId="10830"/>
    <cellStyle name="Output 2 3 2 10 3" xfId="10831"/>
    <cellStyle name="Output 2 3 2 10 4" xfId="10832"/>
    <cellStyle name="Output 2 3 2 10 5" xfId="10833"/>
    <cellStyle name="Output 2 3 2 10 6" xfId="10834"/>
    <cellStyle name="Output 2 3 2 10 7" xfId="10835"/>
    <cellStyle name="Output 2 3 2 11" xfId="10836"/>
    <cellStyle name="Output 2 3 2 11 2" xfId="10837"/>
    <cellStyle name="Output 2 3 2 11 3" xfId="10838"/>
    <cellStyle name="Output 2 3 2 11 4" xfId="10839"/>
    <cellStyle name="Output 2 3 2 11 5" xfId="10840"/>
    <cellStyle name="Output 2 3 2 11 6" xfId="10841"/>
    <cellStyle name="Output 2 3 2 11 7" xfId="10842"/>
    <cellStyle name="Output 2 3 2 12" xfId="10843"/>
    <cellStyle name="Output 2 3 2 12 2" xfId="10844"/>
    <cellStyle name="Output 2 3 2 12 3" xfId="10845"/>
    <cellStyle name="Output 2 3 2 12 4" xfId="10846"/>
    <cellStyle name="Output 2 3 2 12 5" xfId="10847"/>
    <cellStyle name="Output 2 3 2 12 6" xfId="10848"/>
    <cellStyle name="Output 2 3 2 12 7" xfId="10849"/>
    <cellStyle name="Output 2 3 2 13" xfId="10850"/>
    <cellStyle name="Output 2 3 2 13 2" xfId="10851"/>
    <cellStyle name="Output 2 3 2 13 3" xfId="10852"/>
    <cellStyle name="Output 2 3 2 13 4" xfId="10853"/>
    <cellStyle name="Output 2 3 2 13 5" xfId="10854"/>
    <cellStyle name="Output 2 3 2 13 6" xfId="10855"/>
    <cellStyle name="Output 2 3 2 13 7" xfId="10856"/>
    <cellStyle name="Output 2 3 2 14" xfId="10857"/>
    <cellStyle name="Output 2 3 2 15" xfId="10858"/>
    <cellStyle name="Output 2 3 2 16" xfId="10859"/>
    <cellStyle name="Output 2 3 2 17" xfId="10860"/>
    <cellStyle name="Output 2 3 2 2" xfId="10861"/>
    <cellStyle name="Output 2 3 2 2 10" xfId="10862"/>
    <cellStyle name="Output 2 3 2 2 10 2" xfId="10863"/>
    <cellStyle name="Output 2 3 2 2 10 3" xfId="10864"/>
    <cellStyle name="Output 2 3 2 2 10 4" xfId="10865"/>
    <cellStyle name="Output 2 3 2 2 10 5" xfId="10866"/>
    <cellStyle name="Output 2 3 2 2 10 6" xfId="10867"/>
    <cellStyle name="Output 2 3 2 2 10 7" xfId="10868"/>
    <cellStyle name="Output 2 3 2 2 11" xfId="10869"/>
    <cellStyle name="Output 2 3 2 2 12" xfId="10870"/>
    <cellStyle name="Output 2 3 2 2 13" xfId="10871"/>
    <cellStyle name="Output 2 3 2 2 14" xfId="10872"/>
    <cellStyle name="Output 2 3 2 2 2" xfId="10873"/>
    <cellStyle name="Output 2 3 2 2 2 2" xfId="10874"/>
    <cellStyle name="Output 2 3 2 2 2 3" xfId="10875"/>
    <cellStyle name="Output 2 3 2 2 2 4" xfId="10876"/>
    <cellStyle name="Output 2 3 2 2 2 5" xfId="10877"/>
    <cellStyle name="Output 2 3 2 2 2 6" xfId="10878"/>
    <cellStyle name="Output 2 3 2 2 2 7" xfId="10879"/>
    <cellStyle name="Output 2 3 2 2 3" xfId="10880"/>
    <cellStyle name="Output 2 3 2 2 3 2" xfId="10881"/>
    <cellStyle name="Output 2 3 2 2 3 3" xfId="10882"/>
    <cellStyle name="Output 2 3 2 2 3 4" xfId="10883"/>
    <cellStyle name="Output 2 3 2 2 3 5" xfId="10884"/>
    <cellStyle name="Output 2 3 2 2 3 6" xfId="10885"/>
    <cellStyle name="Output 2 3 2 2 3 7" xfId="10886"/>
    <cellStyle name="Output 2 3 2 2 4" xfId="10887"/>
    <cellStyle name="Output 2 3 2 2 4 2" xfId="10888"/>
    <cellStyle name="Output 2 3 2 2 4 3" xfId="10889"/>
    <cellStyle name="Output 2 3 2 2 4 4" xfId="10890"/>
    <cellStyle name="Output 2 3 2 2 4 5" xfId="10891"/>
    <cellStyle name="Output 2 3 2 2 4 6" xfId="10892"/>
    <cellStyle name="Output 2 3 2 2 4 7" xfId="10893"/>
    <cellStyle name="Output 2 3 2 2 5" xfId="10894"/>
    <cellStyle name="Output 2 3 2 2 5 2" xfId="10895"/>
    <cellStyle name="Output 2 3 2 2 5 3" xfId="10896"/>
    <cellStyle name="Output 2 3 2 2 5 4" xfId="10897"/>
    <cellStyle name="Output 2 3 2 2 5 5" xfId="10898"/>
    <cellStyle name="Output 2 3 2 2 5 6" xfId="10899"/>
    <cellStyle name="Output 2 3 2 2 5 7" xfId="10900"/>
    <cellStyle name="Output 2 3 2 2 6" xfId="10901"/>
    <cellStyle name="Output 2 3 2 2 6 2" xfId="10902"/>
    <cellStyle name="Output 2 3 2 2 6 3" xfId="10903"/>
    <cellStyle name="Output 2 3 2 2 6 4" xfId="10904"/>
    <cellStyle name="Output 2 3 2 2 6 5" xfId="10905"/>
    <cellStyle name="Output 2 3 2 2 6 6" xfId="10906"/>
    <cellStyle name="Output 2 3 2 2 6 7" xfId="10907"/>
    <cellStyle name="Output 2 3 2 2 7" xfId="10908"/>
    <cellStyle name="Output 2 3 2 2 7 2" xfId="10909"/>
    <cellStyle name="Output 2 3 2 2 7 3" xfId="10910"/>
    <cellStyle name="Output 2 3 2 2 7 4" xfId="10911"/>
    <cellStyle name="Output 2 3 2 2 7 5" xfId="10912"/>
    <cellStyle name="Output 2 3 2 2 7 6" xfId="10913"/>
    <cellStyle name="Output 2 3 2 2 7 7" xfId="10914"/>
    <cellStyle name="Output 2 3 2 2 8" xfId="10915"/>
    <cellStyle name="Output 2 3 2 2 8 2" xfId="10916"/>
    <cellStyle name="Output 2 3 2 2 8 3" xfId="10917"/>
    <cellStyle name="Output 2 3 2 2 8 4" xfId="10918"/>
    <cellStyle name="Output 2 3 2 2 8 5" xfId="10919"/>
    <cellStyle name="Output 2 3 2 2 8 6" xfId="10920"/>
    <cellStyle name="Output 2 3 2 2 8 7" xfId="10921"/>
    <cellStyle name="Output 2 3 2 2 9" xfId="10922"/>
    <cellStyle name="Output 2 3 2 2 9 2" xfId="10923"/>
    <cellStyle name="Output 2 3 2 2 9 3" xfId="10924"/>
    <cellStyle name="Output 2 3 2 2 9 4" xfId="10925"/>
    <cellStyle name="Output 2 3 2 2 9 5" xfId="10926"/>
    <cellStyle name="Output 2 3 2 2 9 6" xfId="10927"/>
    <cellStyle name="Output 2 3 2 2 9 7" xfId="10928"/>
    <cellStyle name="Output 2 3 2 3" xfId="10929"/>
    <cellStyle name="Output 2 3 2 3 10" xfId="10930"/>
    <cellStyle name="Output 2 3 2 3 10 2" xfId="10931"/>
    <cellStyle name="Output 2 3 2 3 10 3" xfId="10932"/>
    <cellStyle name="Output 2 3 2 3 10 4" xfId="10933"/>
    <cellStyle name="Output 2 3 2 3 10 5" xfId="10934"/>
    <cellStyle name="Output 2 3 2 3 10 6" xfId="10935"/>
    <cellStyle name="Output 2 3 2 3 10 7" xfId="10936"/>
    <cellStyle name="Output 2 3 2 3 11" xfId="10937"/>
    <cellStyle name="Output 2 3 2 3 12" xfId="10938"/>
    <cellStyle name="Output 2 3 2 3 13" xfId="10939"/>
    <cellStyle name="Output 2 3 2 3 14" xfId="10940"/>
    <cellStyle name="Output 2 3 2 3 2" xfId="10941"/>
    <cellStyle name="Output 2 3 2 3 2 2" xfId="10942"/>
    <cellStyle name="Output 2 3 2 3 2 3" xfId="10943"/>
    <cellStyle name="Output 2 3 2 3 2 4" xfId="10944"/>
    <cellStyle name="Output 2 3 2 3 2 5" xfId="10945"/>
    <cellStyle name="Output 2 3 2 3 2 6" xfId="10946"/>
    <cellStyle name="Output 2 3 2 3 2 7" xfId="10947"/>
    <cellStyle name="Output 2 3 2 3 3" xfId="10948"/>
    <cellStyle name="Output 2 3 2 3 3 2" xfId="10949"/>
    <cellStyle name="Output 2 3 2 3 3 3" xfId="10950"/>
    <cellStyle name="Output 2 3 2 3 3 4" xfId="10951"/>
    <cellStyle name="Output 2 3 2 3 3 5" xfId="10952"/>
    <cellStyle name="Output 2 3 2 3 3 6" xfId="10953"/>
    <cellStyle name="Output 2 3 2 3 3 7" xfId="10954"/>
    <cellStyle name="Output 2 3 2 3 4" xfId="10955"/>
    <cellStyle name="Output 2 3 2 3 4 2" xfId="10956"/>
    <cellStyle name="Output 2 3 2 3 4 3" xfId="10957"/>
    <cellStyle name="Output 2 3 2 3 4 4" xfId="10958"/>
    <cellStyle name="Output 2 3 2 3 4 5" xfId="10959"/>
    <cellStyle name="Output 2 3 2 3 4 6" xfId="10960"/>
    <cellStyle name="Output 2 3 2 3 4 7" xfId="10961"/>
    <cellStyle name="Output 2 3 2 3 5" xfId="10962"/>
    <cellStyle name="Output 2 3 2 3 5 2" xfId="10963"/>
    <cellStyle name="Output 2 3 2 3 5 3" xfId="10964"/>
    <cellStyle name="Output 2 3 2 3 5 4" xfId="10965"/>
    <cellStyle name="Output 2 3 2 3 5 5" xfId="10966"/>
    <cellStyle name="Output 2 3 2 3 5 6" xfId="10967"/>
    <cellStyle name="Output 2 3 2 3 5 7" xfId="10968"/>
    <cellStyle name="Output 2 3 2 3 6" xfId="10969"/>
    <cellStyle name="Output 2 3 2 3 6 2" xfId="10970"/>
    <cellStyle name="Output 2 3 2 3 6 3" xfId="10971"/>
    <cellStyle name="Output 2 3 2 3 6 4" xfId="10972"/>
    <cellStyle name="Output 2 3 2 3 6 5" xfId="10973"/>
    <cellStyle name="Output 2 3 2 3 6 6" xfId="10974"/>
    <cellStyle name="Output 2 3 2 3 6 7" xfId="10975"/>
    <cellStyle name="Output 2 3 2 3 7" xfId="10976"/>
    <cellStyle name="Output 2 3 2 3 7 2" xfId="10977"/>
    <cellStyle name="Output 2 3 2 3 7 3" xfId="10978"/>
    <cellStyle name="Output 2 3 2 3 7 4" xfId="10979"/>
    <cellStyle name="Output 2 3 2 3 7 5" xfId="10980"/>
    <cellStyle name="Output 2 3 2 3 7 6" xfId="10981"/>
    <cellStyle name="Output 2 3 2 3 7 7" xfId="10982"/>
    <cellStyle name="Output 2 3 2 3 8" xfId="10983"/>
    <cellStyle name="Output 2 3 2 3 8 2" xfId="10984"/>
    <cellStyle name="Output 2 3 2 3 8 3" xfId="10985"/>
    <cellStyle name="Output 2 3 2 3 8 4" xfId="10986"/>
    <cellStyle name="Output 2 3 2 3 8 5" xfId="10987"/>
    <cellStyle name="Output 2 3 2 3 8 6" xfId="10988"/>
    <cellStyle name="Output 2 3 2 3 8 7" xfId="10989"/>
    <cellStyle name="Output 2 3 2 3 9" xfId="10990"/>
    <cellStyle name="Output 2 3 2 3 9 2" xfId="10991"/>
    <cellStyle name="Output 2 3 2 3 9 3" xfId="10992"/>
    <cellStyle name="Output 2 3 2 3 9 4" xfId="10993"/>
    <cellStyle name="Output 2 3 2 3 9 5" xfId="10994"/>
    <cellStyle name="Output 2 3 2 3 9 6" xfId="10995"/>
    <cellStyle name="Output 2 3 2 3 9 7" xfId="10996"/>
    <cellStyle name="Output 2 3 2 4" xfId="10997"/>
    <cellStyle name="Output 2 3 2 4 10" xfId="10998"/>
    <cellStyle name="Output 2 3 2 4 10 2" xfId="10999"/>
    <cellStyle name="Output 2 3 2 4 10 3" xfId="11000"/>
    <cellStyle name="Output 2 3 2 4 10 4" xfId="11001"/>
    <cellStyle name="Output 2 3 2 4 10 5" xfId="11002"/>
    <cellStyle name="Output 2 3 2 4 10 6" xfId="11003"/>
    <cellStyle name="Output 2 3 2 4 10 7" xfId="11004"/>
    <cellStyle name="Output 2 3 2 4 11" xfId="11005"/>
    <cellStyle name="Output 2 3 2 4 12" xfId="11006"/>
    <cellStyle name="Output 2 3 2 4 13" xfId="11007"/>
    <cellStyle name="Output 2 3 2 4 14" xfId="11008"/>
    <cellStyle name="Output 2 3 2 4 2" xfId="11009"/>
    <cellStyle name="Output 2 3 2 4 2 2" xfId="11010"/>
    <cellStyle name="Output 2 3 2 4 2 3" xfId="11011"/>
    <cellStyle name="Output 2 3 2 4 2 4" xfId="11012"/>
    <cellStyle name="Output 2 3 2 4 2 5" xfId="11013"/>
    <cellStyle name="Output 2 3 2 4 2 6" xfId="11014"/>
    <cellStyle name="Output 2 3 2 4 2 7" xfId="11015"/>
    <cellStyle name="Output 2 3 2 4 3" xfId="11016"/>
    <cellStyle name="Output 2 3 2 4 3 2" xfId="11017"/>
    <cellStyle name="Output 2 3 2 4 3 3" xfId="11018"/>
    <cellStyle name="Output 2 3 2 4 3 4" xfId="11019"/>
    <cellStyle name="Output 2 3 2 4 3 5" xfId="11020"/>
    <cellStyle name="Output 2 3 2 4 3 6" xfId="11021"/>
    <cellStyle name="Output 2 3 2 4 3 7" xfId="11022"/>
    <cellStyle name="Output 2 3 2 4 4" xfId="11023"/>
    <cellStyle name="Output 2 3 2 4 4 2" xfId="11024"/>
    <cellStyle name="Output 2 3 2 4 4 3" xfId="11025"/>
    <cellStyle name="Output 2 3 2 4 4 4" xfId="11026"/>
    <cellStyle name="Output 2 3 2 4 4 5" xfId="11027"/>
    <cellStyle name="Output 2 3 2 4 4 6" xfId="11028"/>
    <cellStyle name="Output 2 3 2 4 4 7" xfId="11029"/>
    <cellStyle name="Output 2 3 2 4 5" xfId="11030"/>
    <cellStyle name="Output 2 3 2 4 5 2" xfId="11031"/>
    <cellStyle name="Output 2 3 2 4 5 3" xfId="11032"/>
    <cellStyle name="Output 2 3 2 4 5 4" xfId="11033"/>
    <cellStyle name="Output 2 3 2 4 5 5" xfId="11034"/>
    <cellStyle name="Output 2 3 2 4 5 6" xfId="11035"/>
    <cellStyle name="Output 2 3 2 4 5 7" xfId="11036"/>
    <cellStyle name="Output 2 3 2 4 6" xfId="11037"/>
    <cellStyle name="Output 2 3 2 4 6 2" xfId="11038"/>
    <cellStyle name="Output 2 3 2 4 6 3" xfId="11039"/>
    <cellStyle name="Output 2 3 2 4 6 4" xfId="11040"/>
    <cellStyle name="Output 2 3 2 4 6 5" xfId="11041"/>
    <cellStyle name="Output 2 3 2 4 6 6" xfId="11042"/>
    <cellStyle name="Output 2 3 2 4 6 7" xfId="11043"/>
    <cellStyle name="Output 2 3 2 4 7" xfId="11044"/>
    <cellStyle name="Output 2 3 2 4 7 2" xfId="11045"/>
    <cellStyle name="Output 2 3 2 4 7 3" xfId="11046"/>
    <cellStyle name="Output 2 3 2 4 7 4" xfId="11047"/>
    <cellStyle name="Output 2 3 2 4 7 5" xfId="11048"/>
    <cellStyle name="Output 2 3 2 4 7 6" xfId="11049"/>
    <cellStyle name="Output 2 3 2 4 7 7" xfId="11050"/>
    <cellStyle name="Output 2 3 2 4 8" xfId="11051"/>
    <cellStyle name="Output 2 3 2 4 8 2" xfId="11052"/>
    <cellStyle name="Output 2 3 2 4 8 3" xfId="11053"/>
    <cellStyle name="Output 2 3 2 4 8 4" xfId="11054"/>
    <cellStyle name="Output 2 3 2 4 8 5" xfId="11055"/>
    <cellStyle name="Output 2 3 2 4 8 6" xfId="11056"/>
    <cellStyle name="Output 2 3 2 4 8 7" xfId="11057"/>
    <cellStyle name="Output 2 3 2 4 9" xfId="11058"/>
    <cellStyle name="Output 2 3 2 4 9 2" xfId="11059"/>
    <cellStyle name="Output 2 3 2 4 9 3" xfId="11060"/>
    <cellStyle name="Output 2 3 2 4 9 4" xfId="11061"/>
    <cellStyle name="Output 2 3 2 4 9 5" xfId="11062"/>
    <cellStyle name="Output 2 3 2 4 9 6" xfId="11063"/>
    <cellStyle name="Output 2 3 2 4 9 7" xfId="11064"/>
    <cellStyle name="Output 2 3 2 5" xfId="11065"/>
    <cellStyle name="Output 2 3 2 5 10" xfId="11066"/>
    <cellStyle name="Output 2 3 2 5 10 2" xfId="11067"/>
    <cellStyle name="Output 2 3 2 5 10 3" xfId="11068"/>
    <cellStyle name="Output 2 3 2 5 10 4" xfId="11069"/>
    <cellStyle name="Output 2 3 2 5 10 5" xfId="11070"/>
    <cellStyle name="Output 2 3 2 5 10 6" xfId="11071"/>
    <cellStyle name="Output 2 3 2 5 10 7" xfId="11072"/>
    <cellStyle name="Output 2 3 2 5 11" xfId="11073"/>
    <cellStyle name="Output 2 3 2 5 12" xfId="11074"/>
    <cellStyle name="Output 2 3 2 5 13" xfId="11075"/>
    <cellStyle name="Output 2 3 2 5 14" xfId="11076"/>
    <cellStyle name="Output 2 3 2 5 2" xfId="11077"/>
    <cellStyle name="Output 2 3 2 5 2 2" xfId="11078"/>
    <cellStyle name="Output 2 3 2 5 2 3" xfId="11079"/>
    <cellStyle name="Output 2 3 2 5 2 4" xfId="11080"/>
    <cellStyle name="Output 2 3 2 5 2 5" xfId="11081"/>
    <cellStyle name="Output 2 3 2 5 2 6" xfId="11082"/>
    <cellStyle name="Output 2 3 2 5 2 7" xfId="11083"/>
    <cellStyle name="Output 2 3 2 5 3" xfId="11084"/>
    <cellStyle name="Output 2 3 2 5 3 2" xfId="11085"/>
    <cellStyle name="Output 2 3 2 5 3 3" xfId="11086"/>
    <cellStyle name="Output 2 3 2 5 3 4" xfId="11087"/>
    <cellStyle name="Output 2 3 2 5 3 5" xfId="11088"/>
    <cellStyle name="Output 2 3 2 5 3 6" xfId="11089"/>
    <cellStyle name="Output 2 3 2 5 3 7" xfId="11090"/>
    <cellStyle name="Output 2 3 2 5 4" xfId="11091"/>
    <cellStyle name="Output 2 3 2 5 4 2" xfId="11092"/>
    <cellStyle name="Output 2 3 2 5 4 3" xfId="11093"/>
    <cellStyle name="Output 2 3 2 5 4 4" xfId="11094"/>
    <cellStyle name="Output 2 3 2 5 4 5" xfId="11095"/>
    <cellStyle name="Output 2 3 2 5 4 6" xfId="11096"/>
    <cellStyle name="Output 2 3 2 5 4 7" xfId="11097"/>
    <cellStyle name="Output 2 3 2 5 5" xfId="11098"/>
    <cellStyle name="Output 2 3 2 5 5 2" xfId="11099"/>
    <cellStyle name="Output 2 3 2 5 5 3" xfId="11100"/>
    <cellStyle name="Output 2 3 2 5 5 4" xfId="11101"/>
    <cellStyle name="Output 2 3 2 5 5 5" xfId="11102"/>
    <cellStyle name="Output 2 3 2 5 5 6" xfId="11103"/>
    <cellStyle name="Output 2 3 2 5 5 7" xfId="11104"/>
    <cellStyle name="Output 2 3 2 5 6" xfId="11105"/>
    <cellStyle name="Output 2 3 2 5 6 2" xfId="11106"/>
    <cellStyle name="Output 2 3 2 5 6 3" xfId="11107"/>
    <cellStyle name="Output 2 3 2 5 6 4" xfId="11108"/>
    <cellStyle name="Output 2 3 2 5 6 5" xfId="11109"/>
    <cellStyle name="Output 2 3 2 5 6 6" xfId="11110"/>
    <cellStyle name="Output 2 3 2 5 6 7" xfId="11111"/>
    <cellStyle name="Output 2 3 2 5 7" xfId="11112"/>
    <cellStyle name="Output 2 3 2 5 7 2" xfId="11113"/>
    <cellStyle name="Output 2 3 2 5 7 3" xfId="11114"/>
    <cellStyle name="Output 2 3 2 5 7 4" xfId="11115"/>
    <cellStyle name="Output 2 3 2 5 7 5" xfId="11116"/>
    <cellStyle name="Output 2 3 2 5 7 6" xfId="11117"/>
    <cellStyle name="Output 2 3 2 5 7 7" xfId="11118"/>
    <cellStyle name="Output 2 3 2 5 8" xfId="11119"/>
    <cellStyle name="Output 2 3 2 5 8 2" xfId="11120"/>
    <cellStyle name="Output 2 3 2 5 8 3" xfId="11121"/>
    <cellStyle name="Output 2 3 2 5 8 4" xfId="11122"/>
    <cellStyle name="Output 2 3 2 5 8 5" xfId="11123"/>
    <cellStyle name="Output 2 3 2 5 8 6" xfId="11124"/>
    <cellStyle name="Output 2 3 2 5 8 7" xfId="11125"/>
    <cellStyle name="Output 2 3 2 5 9" xfId="11126"/>
    <cellStyle name="Output 2 3 2 5 9 2" xfId="11127"/>
    <cellStyle name="Output 2 3 2 5 9 3" xfId="11128"/>
    <cellStyle name="Output 2 3 2 5 9 4" xfId="11129"/>
    <cellStyle name="Output 2 3 2 5 9 5" xfId="11130"/>
    <cellStyle name="Output 2 3 2 5 9 6" xfId="11131"/>
    <cellStyle name="Output 2 3 2 5 9 7" xfId="11132"/>
    <cellStyle name="Output 2 3 2 6" xfId="11133"/>
    <cellStyle name="Output 2 3 2 6 2" xfId="11134"/>
    <cellStyle name="Output 2 3 2 6 3" xfId="11135"/>
    <cellStyle name="Output 2 3 2 6 4" xfId="11136"/>
    <cellStyle name="Output 2 3 2 6 5" xfId="11137"/>
    <cellStyle name="Output 2 3 2 6 6" xfId="11138"/>
    <cellStyle name="Output 2 3 2 6 7" xfId="11139"/>
    <cellStyle name="Output 2 3 2 7" xfId="11140"/>
    <cellStyle name="Output 2 3 2 7 2" xfId="11141"/>
    <cellStyle name="Output 2 3 2 7 3" xfId="11142"/>
    <cellStyle name="Output 2 3 2 7 4" xfId="11143"/>
    <cellStyle name="Output 2 3 2 7 5" xfId="11144"/>
    <cellStyle name="Output 2 3 2 7 6" xfId="11145"/>
    <cellStyle name="Output 2 3 2 7 7" xfId="11146"/>
    <cellStyle name="Output 2 3 2 8" xfId="11147"/>
    <cellStyle name="Output 2 3 2 8 2" xfId="11148"/>
    <cellStyle name="Output 2 3 2 8 3" xfId="11149"/>
    <cellStyle name="Output 2 3 2 8 4" xfId="11150"/>
    <cellStyle name="Output 2 3 2 8 5" xfId="11151"/>
    <cellStyle name="Output 2 3 2 8 6" xfId="11152"/>
    <cellStyle name="Output 2 3 2 8 7" xfId="11153"/>
    <cellStyle name="Output 2 3 2 9" xfId="11154"/>
    <cellStyle name="Output 2 3 2 9 2" xfId="11155"/>
    <cellStyle name="Output 2 3 2 9 3" xfId="11156"/>
    <cellStyle name="Output 2 3 2 9 4" xfId="11157"/>
    <cellStyle name="Output 2 3 2 9 5" xfId="11158"/>
    <cellStyle name="Output 2 3 2 9 6" xfId="11159"/>
    <cellStyle name="Output 2 3 2 9 7" xfId="11160"/>
    <cellStyle name="Output 2 3 3" xfId="11161"/>
    <cellStyle name="Output 2 3 3 10" xfId="11162"/>
    <cellStyle name="Output 2 3 3 10 2" xfId="11163"/>
    <cellStyle name="Output 2 3 3 10 3" xfId="11164"/>
    <cellStyle name="Output 2 3 3 10 4" xfId="11165"/>
    <cellStyle name="Output 2 3 3 10 5" xfId="11166"/>
    <cellStyle name="Output 2 3 3 10 6" xfId="11167"/>
    <cellStyle name="Output 2 3 3 10 7" xfId="11168"/>
    <cellStyle name="Output 2 3 3 11" xfId="11169"/>
    <cellStyle name="Output 2 3 3 12" xfId="11170"/>
    <cellStyle name="Output 2 3 3 13" xfId="11171"/>
    <cellStyle name="Output 2 3 3 14" xfId="11172"/>
    <cellStyle name="Output 2 3 3 2" xfId="11173"/>
    <cellStyle name="Output 2 3 3 2 2" xfId="11174"/>
    <cellStyle name="Output 2 3 3 2 3" xfId="11175"/>
    <cellStyle name="Output 2 3 3 2 4" xfId="11176"/>
    <cellStyle name="Output 2 3 3 2 5" xfId="11177"/>
    <cellStyle name="Output 2 3 3 2 6" xfId="11178"/>
    <cellStyle name="Output 2 3 3 2 7" xfId="11179"/>
    <cellStyle name="Output 2 3 3 3" xfId="11180"/>
    <cellStyle name="Output 2 3 3 3 2" xfId="11181"/>
    <cellStyle name="Output 2 3 3 3 3" xfId="11182"/>
    <cellStyle name="Output 2 3 3 3 4" xfId="11183"/>
    <cellStyle name="Output 2 3 3 3 5" xfId="11184"/>
    <cellStyle name="Output 2 3 3 3 6" xfId="11185"/>
    <cellStyle name="Output 2 3 3 3 7" xfId="11186"/>
    <cellStyle name="Output 2 3 3 4" xfId="11187"/>
    <cellStyle name="Output 2 3 3 4 2" xfId="11188"/>
    <cellStyle name="Output 2 3 3 4 3" xfId="11189"/>
    <cellStyle name="Output 2 3 3 4 4" xfId="11190"/>
    <cellStyle name="Output 2 3 3 4 5" xfId="11191"/>
    <cellStyle name="Output 2 3 3 4 6" xfId="11192"/>
    <cellStyle name="Output 2 3 3 4 7" xfId="11193"/>
    <cellStyle name="Output 2 3 3 5" xfId="11194"/>
    <cellStyle name="Output 2 3 3 5 2" xfId="11195"/>
    <cellStyle name="Output 2 3 3 5 3" xfId="11196"/>
    <cellStyle name="Output 2 3 3 5 4" xfId="11197"/>
    <cellStyle name="Output 2 3 3 5 5" xfId="11198"/>
    <cellStyle name="Output 2 3 3 5 6" xfId="11199"/>
    <cellStyle name="Output 2 3 3 5 7" xfId="11200"/>
    <cellStyle name="Output 2 3 3 6" xfId="11201"/>
    <cellStyle name="Output 2 3 3 6 2" xfId="11202"/>
    <cellStyle name="Output 2 3 3 6 3" xfId="11203"/>
    <cellStyle name="Output 2 3 3 6 4" xfId="11204"/>
    <cellStyle name="Output 2 3 3 6 5" xfId="11205"/>
    <cellStyle name="Output 2 3 3 6 6" xfId="11206"/>
    <cellStyle name="Output 2 3 3 6 7" xfId="11207"/>
    <cellStyle name="Output 2 3 3 7" xfId="11208"/>
    <cellStyle name="Output 2 3 3 7 2" xfId="11209"/>
    <cellStyle name="Output 2 3 3 7 3" xfId="11210"/>
    <cellStyle name="Output 2 3 3 7 4" xfId="11211"/>
    <cellStyle name="Output 2 3 3 7 5" xfId="11212"/>
    <cellStyle name="Output 2 3 3 7 6" xfId="11213"/>
    <cellStyle name="Output 2 3 3 7 7" xfId="11214"/>
    <cellStyle name="Output 2 3 3 8" xfId="11215"/>
    <cellStyle name="Output 2 3 3 8 2" xfId="11216"/>
    <cellStyle name="Output 2 3 3 8 3" xfId="11217"/>
    <cellStyle name="Output 2 3 3 8 4" xfId="11218"/>
    <cellStyle name="Output 2 3 3 8 5" xfId="11219"/>
    <cellStyle name="Output 2 3 3 8 6" xfId="11220"/>
    <cellStyle name="Output 2 3 3 8 7" xfId="11221"/>
    <cellStyle name="Output 2 3 3 9" xfId="11222"/>
    <cellStyle name="Output 2 3 3 9 2" xfId="11223"/>
    <cellStyle name="Output 2 3 3 9 3" xfId="11224"/>
    <cellStyle name="Output 2 3 3 9 4" xfId="11225"/>
    <cellStyle name="Output 2 3 3 9 5" xfId="11226"/>
    <cellStyle name="Output 2 3 3 9 6" xfId="11227"/>
    <cellStyle name="Output 2 3 3 9 7" xfId="11228"/>
    <cellStyle name="Output 2 3 4" xfId="11229"/>
    <cellStyle name="Output 2 3 4 10" xfId="11230"/>
    <cellStyle name="Output 2 3 4 10 2" xfId="11231"/>
    <cellStyle name="Output 2 3 4 10 3" xfId="11232"/>
    <cellStyle name="Output 2 3 4 10 4" xfId="11233"/>
    <cellStyle name="Output 2 3 4 10 5" xfId="11234"/>
    <cellStyle name="Output 2 3 4 10 6" xfId="11235"/>
    <cellStyle name="Output 2 3 4 10 7" xfId="11236"/>
    <cellStyle name="Output 2 3 4 11" xfId="11237"/>
    <cellStyle name="Output 2 3 4 12" xfId="11238"/>
    <cellStyle name="Output 2 3 4 13" xfId="11239"/>
    <cellStyle name="Output 2 3 4 14" xfId="11240"/>
    <cellStyle name="Output 2 3 4 2" xfId="11241"/>
    <cellStyle name="Output 2 3 4 2 2" xfId="11242"/>
    <cellStyle name="Output 2 3 4 2 3" xfId="11243"/>
    <cellStyle name="Output 2 3 4 2 4" xfId="11244"/>
    <cellStyle name="Output 2 3 4 2 5" xfId="11245"/>
    <cellStyle name="Output 2 3 4 2 6" xfId="11246"/>
    <cellStyle name="Output 2 3 4 2 7" xfId="11247"/>
    <cellStyle name="Output 2 3 4 3" xfId="11248"/>
    <cellStyle name="Output 2 3 4 3 2" xfId="11249"/>
    <cellStyle name="Output 2 3 4 3 3" xfId="11250"/>
    <cellStyle name="Output 2 3 4 3 4" xfId="11251"/>
    <cellStyle name="Output 2 3 4 3 5" xfId="11252"/>
    <cellStyle name="Output 2 3 4 3 6" xfId="11253"/>
    <cellStyle name="Output 2 3 4 3 7" xfId="11254"/>
    <cellStyle name="Output 2 3 4 4" xfId="11255"/>
    <cellStyle name="Output 2 3 4 4 2" xfId="11256"/>
    <cellStyle name="Output 2 3 4 4 3" xfId="11257"/>
    <cellStyle name="Output 2 3 4 4 4" xfId="11258"/>
    <cellStyle name="Output 2 3 4 4 5" xfId="11259"/>
    <cellStyle name="Output 2 3 4 4 6" xfId="11260"/>
    <cellStyle name="Output 2 3 4 4 7" xfId="11261"/>
    <cellStyle name="Output 2 3 4 5" xfId="11262"/>
    <cellStyle name="Output 2 3 4 5 2" xfId="11263"/>
    <cellStyle name="Output 2 3 4 5 3" xfId="11264"/>
    <cellStyle name="Output 2 3 4 5 4" xfId="11265"/>
    <cellStyle name="Output 2 3 4 5 5" xfId="11266"/>
    <cellStyle name="Output 2 3 4 5 6" xfId="11267"/>
    <cellStyle name="Output 2 3 4 5 7" xfId="11268"/>
    <cellStyle name="Output 2 3 4 6" xfId="11269"/>
    <cellStyle name="Output 2 3 4 6 2" xfId="11270"/>
    <cellStyle name="Output 2 3 4 6 3" xfId="11271"/>
    <cellStyle name="Output 2 3 4 6 4" xfId="11272"/>
    <cellStyle name="Output 2 3 4 6 5" xfId="11273"/>
    <cellStyle name="Output 2 3 4 6 6" xfId="11274"/>
    <cellStyle name="Output 2 3 4 6 7" xfId="11275"/>
    <cellStyle name="Output 2 3 4 7" xfId="11276"/>
    <cellStyle name="Output 2 3 4 7 2" xfId="11277"/>
    <cellStyle name="Output 2 3 4 7 3" xfId="11278"/>
    <cellStyle name="Output 2 3 4 7 4" xfId="11279"/>
    <cellStyle name="Output 2 3 4 7 5" xfId="11280"/>
    <cellStyle name="Output 2 3 4 7 6" xfId="11281"/>
    <cellStyle name="Output 2 3 4 7 7" xfId="11282"/>
    <cellStyle name="Output 2 3 4 8" xfId="11283"/>
    <cellStyle name="Output 2 3 4 8 2" xfId="11284"/>
    <cellStyle name="Output 2 3 4 8 3" xfId="11285"/>
    <cellStyle name="Output 2 3 4 8 4" xfId="11286"/>
    <cellStyle name="Output 2 3 4 8 5" xfId="11287"/>
    <cellStyle name="Output 2 3 4 8 6" xfId="11288"/>
    <cellStyle name="Output 2 3 4 8 7" xfId="11289"/>
    <cellStyle name="Output 2 3 4 9" xfId="11290"/>
    <cellStyle name="Output 2 3 4 9 2" xfId="11291"/>
    <cellStyle name="Output 2 3 4 9 3" xfId="11292"/>
    <cellStyle name="Output 2 3 4 9 4" xfId="11293"/>
    <cellStyle name="Output 2 3 4 9 5" xfId="11294"/>
    <cellStyle name="Output 2 3 4 9 6" xfId="11295"/>
    <cellStyle name="Output 2 3 4 9 7" xfId="11296"/>
    <cellStyle name="Output 2 3 5" xfId="11297"/>
    <cellStyle name="Output 2 3 5 10" xfId="11298"/>
    <cellStyle name="Output 2 3 5 10 2" xfId="11299"/>
    <cellStyle name="Output 2 3 5 10 3" xfId="11300"/>
    <cellStyle name="Output 2 3 5 10 4" xfId="11301"/>
    <cellStyle name="Output 2 3 5 10 5" xfId="11302"/>
    <cellStyle name="Output 2 3 5 10 6" xfId="11303"/>
    <cellStyle name="Output 2 3 5 10 7" xfId="11304"/>
    <cellStyle name="Output 2 3 5 11" xfId="11305"/>
    <cellStyle name="Output 2 3 5 12" xfId="11306"/>
    <cellStyle name="Output 2 3 5 13" xfId="11307"/>
    <cellStyle name="Output 2 3 5 14" xfId="11308"/>
    <cellStyle name="Output 2 3 5 2" xfId="11309"/>
    <cellStyle name="Output 2 3 5 2 2" xfId="11310"/>
    <cellStyle name="Output 2 3 5 2 3" xfId="11311"/>
    <cellStyle name="Output 2 3 5 2 4" xfId="11312"/>
    <cellStyle name="Output 2 3 5 2 5" xfId="11313"/>
    <cellStyle name="Output 2 3 5 2 6" xfId="11314"/>
    <cellStyle name="Output 2 3 5 2 7" xfId="11315"/>
    <cellStyle name="Output 2 3 5 3" xfId="11316"/>
    <cellStyle name="Output 2 3 5 3 2" xfId="11317"/>
    <cellStyle name="Output 2 3 5 3 3" xfId="11318"/>
    <cellStyle name="Output 2 3 5 3 4" xfId="11319"/>
    <cellStyle name="Output 2 3 5 3 5" xfId="11320"/>
    <cellStyle name="Output 2 3 5 3 6" xfId="11321"/>
    <cellStyle name="Output 2 3 5 3 7" xfId="11322"/>
    <cellStyle name="Output 2 3 5 4" xfId="11323"/>
    <cellStyle name="Output 2 3 5 4 2" xfId="11324"/>
    <cellStyle name="Output 2 3 5 4 3" xfId="11325"/>
    <cellStyle name="Output 2 3 5 4 4" xfId="11326"/>
    <cellStyle name="Output 2 3 5 4 5" xfId="11327"/>
    <cellStyle name="Output 2 3 5 4 6" xfId="11328"/>
    <cellStyle name="Output 2 3 5 4 7" xfId="11329"/>
    <cellStyle name="Output 2 3 5 5" xfId="11330"/>
    <cellStyle name="Output 2 3 5 5 2" xfId="11331"/>
    <cellStyle name="Output 2 3 5 5 3" xfId="11332"/>
    <cellStyle name="Output 2 3 5 5 4" xfId="11333"/>
    <cellStyle name="Output 2 3 5 5 5" xfId="11334"/>
    <cellStyle name="Output 2 3 5 5 6" xfId="11335"/>
    <cellStyle name="Output 2 3 5 5 7" xfId="11336"/>
    <cellStyle name="Output 2 3 5 6" xfId="11337"/>
    <cellStyle name="Output 2 3 5 6 2" xfId="11338"/>
    <cellStyle name="Output 2 3 5 6 3" xfId="11339"/>
    <cellStyle name="Output 2 3 5 6 4" xfId="11340"/>
    <cellStyle name="Output 2 3 5 6 5" xfId="11341"/>
    <cellStyle name="Output 2 3 5 6 6" xfId="11342"/>
    <cellStyle name="Output 2 3 5 6 7" xfId="11343"/>
    <cellStyle name="Output 2 3 5 7" xfId="11344"/>
    <cellStyle name="Output 2 3 5 7 2" xfId="11345"/>
    <cellStyle name="Output 2 3 5 7 3" xfId="11346"/>
    <cellStyle name="Output 2 3 5 7 4" xfId="11347"/>
    <cellStyle name="Output 2 3 5 7 5" xfId="11348"/>
    <cellStyle name="Output 2 3 5 7 6" xfId="11349"/>
    <cellStyle name="Output 2 3 5 7 7" xfId="11350"/>
    <cellStyle name="Output 2 3 5 8" xfId="11351"/>
    <cellStyle name="Output 2 3 5 8 2" xfId="11352"/>
    <cellStyle name="Output 2 3 5 8 3" xfId="11353"/>
    <cellStyle name="Output 2 3 5 8 4" xfId="11354"/>
    <cellStyle name="Output 2 3 5 8 5" xfId="11355"/>
    <cellStyle name="Output 2 3 5 8 6" xfId="11356"/>
    <cellStyle name="Output 2 3 5 8 7" xfId="11357"/>
    <cellStyle name="Output 2 3 5 9" xfId="11358"/>
    <cellStyle name="Output 2 3 5 9 2" xfId="11359"/>
    <cellStyle name="Output 2 3 5 9 3" xfId="11360"/>
    <cellStyle name="Output 2 3 5 9 4" xfId="11361"/>
    <cellStyle name="Output 2 3 5 9 5" xfId="11362"/>
    <cellStyle name="Output 2 3 5 9 6" xfId="11363"/>
    <cellStyle name="Output 2 3 5 9 7" xfId="11364"/>
    <cellStyle name="Output 2 3 6" xfId="11365"/>
    <cellStyle name="Output 2 3 6 10" xfId="11366"/>
    <cellStyle name="Output 2 3 6 10 2" xfId="11367"/>
    <cellStyle name="Output 2 3 6 10 3" xfId="11368"/>
    <cellStyle name="Output 2 3 6 10 4" xfId="11369"/>
    <cellStyle name="Output 2 3 6 10 5" xfId="11370"/>
    <cellStyle name="Output 2 3 6 10 6" xfId="11371"/>
    <cellStyle name="Output 2 3 6 10 7" xfId="11372"/>
    <cellStyle name="Output 2 3 6 11" xfId="11373"/>
    <cellStyle name="Output 2 3 6 12" xfId="11374"/>
    <cellStyle name="Output 2 3 6 13" xfId="11375"/>
    <cellStyle name="Output 2 3 6 14" xfId="11376"/>
    <cellStyle name="Output 2 3 6 2" xfId="11377"/>
    <cellStyle name="Output 2 3 6 2 2" xfId="11378"/>
    <cellStyle name="Output 2 3 6 2 3" xfId="11379"/>
    <cellStyle name="Output 2 3 6 2 4" xfId="11380"/>
    <cellStyle name="Output 2 3 6 2 5" xfId="11381"/>
    <cellStyle name="Output 2 3 6 2 6" xfId="11382"/>
    <cellStyle name="Output 2 3 6 2 7" xfId="11383"/>
    <cellStyle name="Output 2 3 6 3" xfId="11384"/>
    <cellStyle name="Output 2 3 6 3 2" xfId="11385"/>
    <cellStyle name="Output 2 3 6 3 3" xfId="11386"/>
    <cellStyle name="Output 2 3 6 3 4" xfId="11387"/>
    <cellStyle name="Output 2 3 6 3 5" xfId="11388"/>
    <cellStyle name="Output 2 3 6 3 6" xfId="11389"/>
    <cellStyle name="Output 2 3 6 3 7" xfId="11390"/>
    <cellStyle name="Output 2 3 6 4" xfId="11391"/>
    <cellStyle name="Output 2 3 6 4 2" xfId="11392"/>
    <cellStyle name="Output 2 3 6 4 3" xfId="11393"/>
    <cellStyle name="Output 2 3 6 4 4" xfId="11394"/>
    <cellStyle name="Output 2 3 6 4 5" xfId="11395"/>
    <cellStyle name="Output 2 3 6 4 6" xfId="11396"/>
    <cellStyle name="Output 2 3 6 4 7" xfId="11397"/>
    <cellStyle name="Output 2 3 6 5" xfId="11398"/>
    <cellStyle name="Output 2 3 6 5 2" xfId="11399"/>
    <cellStyle name="Output 2 3 6 5 3" xfId="11400"/>
    <cellStyle name="Output 2 3 6 5 4" xfId="11401"/>
    <cellStyle name="Output 2 3 6 5 5" xfId="11402"/>
    <cellStyle name="Output 2 3 6 5 6" xfId="11403"/>
    <cellStyle name="Output 2 3 6 5 7" xfId="11404"/>
    <cellStyle name="Output 2 3 6 6" xfId="11405"/>
    <cellStyle name="Output 2 3 6 6 2" xfId="11406"/>
    <cellStyle name="Output 2 3 6 6 3" xfId="11407"/>
    <cellStyle name="Output 2 3 6 6 4" xfId="11408"/>
    <cellStyle name="Output 2 3 6 6 5" xfId="11409"/>
    <cellStyle name="Output 2 3 6 6 6" xfId="11410"/>
    <cellStyle name="Output 2 3 6 6 7" xfId="11411"/>
    <cellStyle name="Output 2 3 6 7" xfId="11412"/>
    <cellStyle name="Output 2 3 6 7 2" xfId="11413"/>
    <cellStyle name="Output 2 3 6 7 3" xfId="11414"/>
    <cellStyle name="Output 2 3 6 7 4" xfId="11415"/>
    <cellStyle name="Output 2 3 6 7 5" xfId="11416"/>
    <cellStyle name="Output 2 3 6 7 6" xfId="11417"/>
    <cellStyle name="Output 2 3 6 7 7" xfId="11418"/>
    <cellStyle name="Output 2 3 6 8" xfId="11419"/>
    <cellStyle name="Output 2 3 6 8 2" xfId="11420"/>
    <cellStyle name="Output 2 3 6 8 3" xfId="11421"/>
    <cellStyle name="Output 2 3 6 8 4" xfId="11422"/>
    <cellStyle name="Output 2 3 6 8 5" xfId="11423"/>
    <cellStyle name="Output 2 3 6 8 6" xfId="11424"/>
    <cellStyle name="Output 2 3 6 8 7" xfId="11425"/>
    <cellStyle name="Output 2 3 6 9" xfId="11426"/>
    <cellStyle name="Output 2 3 6 9 2" xfId="11427"/>
    <cellStyle name="Output 2 3 6 9 3" xfId="11428"/>
    <cellStyle name="Output 2 3 6 9 4" xfId="11429"/>
    <cellStyle name="Output 2 3 6 9 5" xfId="11430"/>
    <cellStyle name="Output 2 3 6 9 6" xfId="11431"/>
    <cellStyle name="Output 2 3 6 9 7" xfId="11432"/>
    <cellStyle name="Output 2 3 7" xfId="11433"/>
    <cellStyle name="Output 2 3 7 2" xfId="11434"/>
    <cellStyle name="Output 2 3 7 3" xfId="11435"/>
    <cellStyle name="Output 2 3 7 4" xfId="11436"/>
    <cellStyle name="Output 2 3 7 5" xfId="11437"/>
    <cellStyle name="Output 2 3 7 6" xfId="11438"/>
    <cellStyle name="Output 2 3 7 7" xfId="11439"/>
    <cellStyle name="Output 2 3 8" xfId="11440"/>
    <cellStyle name="Output 2 3 8 2" xfId="11441"/>
    <cellStyle name="Output 2 3 8 3" xfId="11442"/>
    <cellStyle name="Output 2 3 8 4" xfId="11443"/>
    <cellStyle name="Output 2 3 8 5" xfId="11444"/>
    <cellStyle name="Output 2 3 8 6" xfId="11445"/>
    <cellStyle name="Output 2 3 8 7" xfId="11446"/>
    <cellStyle name="Output 2 3 9" xfId="11447"/>
    <cellStyle name="Output 2 3 9 2" xfId="11448"/>
    <cellStyle name="Output 2 3 9 3" xfId="11449"/>
    <cellStyle name="Output 2 3 9 4" xfId="11450"/>
    <cellStyle name="Output 2 3 9 5" xfId="11451"/>
    <cellStyle name="Output 2 3 9 6" xfId="11452"/>
    <cellStyle name="Output 2 3 9 7" xfId="11453"/>
    <cellStyle name="Output 2 4" xfId="11454"/>
    <cellStyle name="Output 2 4 10" xfId="11455"/>
    <cellStyle name="Output 2 4 10 2" xfId="11456"/>
    <cellStyle name="Output 2 4 10 3" xfId="11457"/>
    <cellStyle name="Output 2 4 10 4" xfId="11458"/>
    <cellStyle name="Output 2 4 10 5" xfId="11459"/>
    <cellStyle name="Output 2 4 10 6" xfId="11460"/>
    <cellStyle name="Output 2 4 10 7" xfId="11461"/>
    <cellStyle name="Output 2 4 11" xfId="11462"/>
    <cellStyle name="Output 2 4 11 2" xfId="11463"/>
    <cellStyle name="Output 2 4 11 3" xfId="11464"/>
    <cellStyle name="Output 2 4 11 4" xfId="11465"/>
    <cellStyle name="Output 2 4 11 5" xfId="11466"/>
    <cellStyle name="Output 2 4 11 6" xfId="11467"/>
    <cellStyle name="Output 2 4 11 7" xfId="11468"/>
    <cellStyle name="Output 2 4 12" xfId="11469"/>
    <cellStyle name="Output 2 4 12 2" xfId="11470"/>
    <cellStyle name="Output 2 4 12 3" xfId="11471"/>
    <cellStyle name="Output 2 4 12 4" xfId="11472"/>
    <cellStyle name="Output 2 4 12 5" xfId="11473"/>
    <cellStyle name="Output 2 4 12 6" xfId="11474"/>
    <cellStyle name="Output 2 4 12 7" xfId="11475"/>
    <cellStyle name="Output 2 4 13" xfId="11476"/>
    <cellStyle name="Output 2 4 13 2" xfId="11477"/>
    <cellStyle name="Output 2 4 13 3" xfId="11478"/>
    <cellStyle name="Output 2 4 13 4" xfId="11479"/>
    <cellStyle name="Output 2 4 13 5" xfId="11480"/>
    <cellStyle name="Output 2 4 13 6" xfId="11481"/>
    <cellStyle name="Output 2 4 13 7" xfId="11482"/>
    <cellStyle name="Output 2 4 14" xfId="11483"/>
    <cellStyle name="Output 2 4 15" xfId="11484"/>
    <cellStyle name="Output 2 4 16" xfId="11485"/>
    <cellStyle name="Output 2 4 17" xfId="11486"/>
    <cellStyle name="Output 2 4 2" xfId="11487"/>
    <cellStyle name="Output 2 4 2 10" xfId="11488"/>
    <cellStyle name="Output 2 4 2 10 2" xfId="11489"/>
    <cellStyle name="Output 2 4 2 10 3" xfId="11490"/>
    <cellStyle name="Output 2 4 2 10 4" xfId="11491"/>
    <cellStyle name="Output 2 4 2 10 5" xfId="11492"/>
    <cellStyle name="Output 2 4 2 10 6" xfId="11493"/>
    <cellStyle name="Output 2 4 2 10 7" xfId="11494"/>
    <cellStyle name="Output 2 4 2 11" xfId="11495"/>
    <cellStyle name="Output 2 4 2 12" xfId="11496"/>
    <cellStyle name="Output 2 4 2 13" xfId="11497"/>
    <cellStyle name="Output 2 4 2 14" xfId="11498"/>
    <cellStyle name="Output 2 4 2 2" xfId="11499"/>
    <cellStyle name="Output 2 4 2 2 2" xfId="11500"/>
    <cellStyle name="Output 2 4 2 2 3" xfId="11501"/>
    <cellStyle name="Output 2 4 2 2 4" xfId="11502"/>
    <cellStyle name="Output 2 4 2 2 5" xfId="11503"/>
    <cellStyle name="Output 2 4 2 2 6" xfId="11504"/>
    <cellStyle name="Output 2 4 2 2 7" xfId="11505"/>
    <cellStyle name="Output 2 4 2 3" xfId="11506"/>
    <cellStyle name="Output 2 4 2 3 2" xfId="11507"/>
    <cellStyle name="Output 2 4 2 3 3" xfId="11508"/>
    <cellStyle name="Output 2 4 2 3 4" xfId="11509"/>
    <cellStyle name="Output 2 4 2 3 5" xfId="11510"/>
    <cellStyle name="Output 2 4 2 3 6" xfId="11511"/>
    <cellStyle name="Output 2 4 2 3 7" xfId="11512"/>
    <cellStyle name="Output 2 4 2 4" xfId="11513"/>
    <cellStyle name="Output 2 4 2 4 2" xfId="11514"/>
    <cellStyle name="Output 2 4 2 4 3" xfId="11515"/>
    <cellStyle name="Output 2 4 2 4 4" xfId="11516"/>
    <cellStyle name="Output 2 4 2 4 5" xfId="11517"/>
    <cellStyle name="Output 2 4 2 4 6" xfId="11518"/>
    <cellStyle name="Output 2 4 2 4 7" xfId="11519"/>
    <cellStyle name="Output 2 4 2 5" xfId="11520"/>
    <cellStyle name="Output 2 4 2 5 2" xfId="11521"/>
    <cellStyle name="Output 2 4 2 5 3" xfId="11522"/>
    <cellStyle name="Output 2 4 2 5 4" xfId="11523"/>
    <cellStyle name="Output 2 4 2 5 5" xfId="11524"/>
    <cellStyle name="Output 2 4 2 5 6" xfId="11525"/>
    <cellStyle name="Output 2 4 2 5 7" xfId="11526"/>
    <cellStyle name="Output 2 4 2 6" xfId="11527"/>
    <cellStyle name="Output 2 4 2 6 2" xfId="11528"/>
    <cellStyle name="Output 2 4 2 6 3" xfId="11529"/>
    <cellStyle name="Output 2 4 2 6 4" xfId="11530"/>
    <cellStyle name="Output 2 4 2 6 5" xfId="11531"/>
    <cellStyle name="Output 2 4 2 6 6" xfId="11532"/>
    <cellStyle name="Output 2 4 2 6 7" xfId="11533"/>
    <cellStyle name="Output 2 4 2 7" xfId="11534"/>
    <cellStyle name="Output 2 4 2 7 2" xfId="11535"/>
    <cellStyle name="Output 2 4 2 7 3" xfId="11536"/>
    <cellStyle name="Output 2 4 2 7 4" xfId="11537"/>
    <cellStyle name="Output 2 4 2 7 5" xfId="11538"/>
    <cellStyle name="Output 2 4 2 7 6" xfId="11539"/>
    <cellStyle name="Output 2 4 2 7 7" xfId="11540"/>
    <cellStyle name="Output 2 4 2 8" xfId="11541"/>
    <cellStyle name="Output 2 4 2 8 2" xfId="11542"/>
    <cellStyle name="Output 2 4 2 8 3" xfId="11543"/>
    <cellStyle name="Output 2 4 2 8 4" xfId="11544"/>
    <cellStyle name="Output 2 4 2 8 5" xfId="11545"/>
    <cellStyle name="Output 2 4 2 8 6" xfId="11546"/>
    <cellStyle name="Output 2 4 2 8 7" xfId="11547"/>
    <cellStyle name="Output 2 4 2 9" xfId="11548"/>
    <cellStyle name="Output 2 4 2 9 2" xfId="11549"/>
    <cellStyle name="Output 2 4 2 9 3" xfId="11550"/>
    <cellStyle name="Output 2 4 2 9 4" xfId="11551"/>
    <cellStyle name="Output 2 4 2 9 5" xfId="11552"/>
    <cellStyle name="Output 2 4 2 9 6" xfId="11553"/>
    <cellStyle name="Output 2 4 2 9 7" xfId="11554"/>
    <cellStyle name="Output 2 4 3" xfId="11555"/>
    <cellStyle name="Output 2 4 3 10" xfId="11556"/>
    <cellStyle name="Output 2 4 3 10 2" xfId="11557"/>
    <cellStyle name="Output 2 4 3 10 3" xfId="11558"/>
    <cellStyle name="Output 2 4 3 10 4" xfId="11559"/>
    <cellStyle name="Output 2 4 3 10 5" xfId="11560"/>
    <cellStyle name="Output 2 4 3 10 6" xfId="11561"/>
    <cellStyle name="Output 2 4 3 10 7" xfId="11562"/>
    <cellStyle name="Output 2 4 3 11" xfId="11563"/>
    <cellStyle name="Output 2 4 3 12" xfId="11564"/>
    <cellStyle name="Output 2 4 3 13" xfId="11565"/>
    <cellStyle name="Output 2 4 3 14" xfId="11566"/>
    <cellStyle name="Output 2 4 3 2" xfId="11567"/>
    <cellStyle name="Output 2 4 3 2 2" xfId="11568"/>
    <cellStyle name="Output 2 4 3 2 3" xfId="11569"/>
    <cellStyle name="Output 2 4 3 2 4" xfId="11570"/>
    <cellStyle name="Output 2 4 3 2 5" xfId="11571"/>
    <cellStyle name="Output 2 4 3 2 6" xfId="11572"/>
    <cellStyle name="Output 2 4 3 2 7" xfId="11573"/>
    <cellStyle name="Output 2 4 3 3" xfId="11574"/>
    <cellStyle name="Output 2 4 3 3 2" xfId="11575"/>
    <cellStyle name="Output 2 4 3 3 3" xfId="11576"/>
    <cellStyle name="Output 2 4 3 3 4" xfId="11577"/>
    <cellStyle name="Output 2 4 3 3 5" xfId="11578"/>
    <cellStyle name="Output 2 4 3 3 6" xfId="11579"/>
    <cellStyle name="Output 2 4 3 3 7" xfId="11580"/>
    <cellStyle name="Output 2 4 3 4" xfId="11581"/>
    <cellStyle name="Output 2 4 3 4 2" xfId="11582"/>
    <cellStyle name="Output 2 4 3 4 3" xfId="11583"/>
    <cellStyle name="Output 2 4 3 4 4" xfId="11584"/>
    <cellStyle name="Output 2 4 3 4 5" xfId="11585"/>
    <cellStyle name="Output 2 4 3 4 6" xfId="11586"/>
    <cellStyle name="Output 2 4 3 4 7" xfId="11587"/>
    <cellStyle name="Output 2 4 3 5" xfId="11588"/>
    <cellStyle name="Output 2 4 3 5 2" xfId="11589"/>
    <cellStyle name="Output 2 4 3 5 3" xfId="11590"/>
    <cellStyle name="Output 2 4 3 5 4" xfId="11591"/>
    <cellStyle name="Output 2 4 3 5 5" xfId="11592"/>
    <cellStyle name="Output 2 4 3 5 6" xfId="11593"/>
    <cellStyle name="Output 2 4 3 5 7" xfId="11594"/>
    <cellStyle name="Output 2 4 3 6" xfId="11595"/>
    <cellStyle name="Output 2 4 3 6 2" xfId="11596"/>
    <cellStyle name="Output 2 4 3 6 3" xfId="11597"/>
    <cellStyle name="Output 2 4 3 6 4" xfId="11598"/>
    <cellStyle name="Output 2 4 3 6 5" xfId="11599"/>
    <cellStyle name="Output 2 4 3 6 6" xfId="11600"/>
    <cellStyle name="Output 2 4 3 6 7" xfId="11601"/>
    <cellStyle name="Output 2 4 3 7" xfId="11602"/>
    <cellStyle name="Output 2 4 3 7 2" xfId="11603"/>
    <cellStyle name="Output 2 4 3 7 3" xfId="11604"/>
    <cellStyle name="Output 2 4 3 7 4" xfId="11605"/>
    <cellStyle name="Output 2 4 3 7 5" xfId="11606"/>
    <cellStyle name="Output 2 4 3 7 6" xfId="11607"/>
    <cellStyle name="Output 2 4 3 7 7" xfId="11608"/>
    <cellStyle name="Output 2 4 3 8" xfId="11609"/>
    <cellStyle name="Output 2 4 3 8 2" xfId="11610"/>
    <cellStyle name="Output 2 4 3 8 3" xfId="11611"/>
    <cellStyle name="Output 2 4 3 8 4" xfId="11612"/>
    <cellStyle name="Output 2 4 3 8 5" xfId="11613"/>
    <cellStyle name="Output 2 4 3 8 6" xfId="11614"/>
    <cellStyle name="Output 2 4 3 8 7" xfId="11615"/>
    <cellStyle name="Output 2 4 3 9" xfId="11616"/>
    <cellStyle name="Output 2 4 3 9 2" xfId="11617"/>
    <cellStyle name="Output 2 4 3 9 3" xfId="11618"/>
    <cellStyle name="Output 2 4 3 9 4" xfId="11619"/>
    <cellStyle name="Output 2 4 3 9 5" xfId="11620"/>
    <cellStyle name="Output 2 4 3 9 6" xfId="11621"/>
    <cellStyle name="Output 2 4 3 9 7" xfId="11622"/>
    <cellStyle name="Output 2 4 4" xfId="11623"/>
    <cellStyle name="Output 2 4 4 10" xfId="11624"/>
    <cellStyle name="Output 2 4 4 10 2" xfId="11625"/>
    <cellStyle name="Output 2 4 4 10 3" xfId="11626"/>
    <cellStyle name="Output 2 4 4 10 4" xfId="11627"/>
    <cellStyle name="Output 2 4 4 10 5" xfId="11628"/>
    <cellStyle name="Output 2 4 4 10 6" xfId="11629"/>
    <cellStyle name="Output 2 4 4 10 7" xfId="11630"/>
    <cellStyle name="Output 2 4 4 11" xfId="11631"/>
    <cellStyle name="Output 2 4 4 12" xfId="11632"/>
    <cellStyle name="Output 2 4 4 13" xfId="11633"/>
    <cellStyle name="Output 2 4 4 14" xfId="11634"/>
    <cellStyle name="Output 2 4 4 2" xfId="11635"/>
    <cellStyle name="Output 2 4 4 2 2" xfId="11636"/>
    <cellStyle name="Output 2 4 4 2 3" xfId="11637"/>
    <cellStyle name="Output 2 4 4 2 4" xfId="11638"/>
    <cellStyle name="Output 2 4 4 2 5" xfId="11639"/>
    <cellStyle name="Output 2 4 4 2 6" xfId="11640"/>
    <cellStyle name="Output 2 4 4 2 7" xfId="11641"/>
    <cellStyle name="Output 2 4 4 3" xfId="11642"/>
    <cellStyle name="Output 2 4 4 3 2" xfId="11643"/>
    <cellStyle name="Output 2 4 4 3 3" xfId="11644"/>
    <cellStyle name="Output 2 4 4 3 4" xfId="11645"/>
    <cellStyle name="Output 2 4 4 3 5" xfId="11646"/>
    <cellStyle name="Output 2 4 4 3 6" xfId="11647"/>
    <cellStyle name="Output 2 4 4 3 7" xfId="11648"/>
    <cellStyle name="Output 2 4 4 4" xfId="11649"/>
    <cellStyle name="Output 2 4 4 4 2" xfId="11650"/>
    <cellStyle name="Output 2 4 4 4 3" xfId="11651"/>
    <cellStyle name="Output 2 4 4 4 4" xfId="11652"/>
    <cellStyle name="Output 2 4 4 4 5" xfId="11653"/>
    <cellStyle name="Output 2 4 4 4 6" xfId="11654"/>
    <cellStyle name="Output 2 4 4 4 7" xfId="11655"/>
    <cellStyle name="Output 2 4 4 5" xfId="11656"/>
    <cellStyle name="Output 2 4 4 5 2" xfId="11657"/>
    <cellStyle name="Output 2 4 4 5 3" xfId="11658"/>
    <cellStyle name="Output 2 4 4 5 4" xfId="11659"/>
    <cellStyle name="Output 2 4 4 5 5" xfId="11660"/>
    <cellStyle name="Output 2 4 4 5 6" xfId="11661"/>
    <cellStyle name="Output 2 4 4 5 7" xfId="11662"/>
    <cellStyle name="Output 2 4 4 6" xfId="11663"/>
    <cellStyle name="Output 2 4 4 6 2" xfId="11664"/>
    <cellStyle name="Output 2 4 4 6 3" xfId="11665"/>
    <cellStyle name="Output 2 4 4 6 4" xfId="11666"/>
    <cellStyle name="Output 2 4 4 6 5" xfId="11667"/>
    <cellStyle name="Output 2 4 4 6 6" xfId="11668"/>
    <cellStyle name="Output 2 4 4 6 7" xfId="11669"/>
    <cellStyle name="Output 2 4 4 7" xfId="11670"/>
    <cellStyle name="Output 2 4 4 7 2" xfId="11671"/>
    <cellStyle name="Output 2 4 4 7 3" xfId="11672"/>
    <cellStyle name="Output 2 4 4 7 4" xfId="11673"/>
    <cellStyle name="Output 2 4 4 7 5" xfId="11674"/>
    <cellStyle name="Output 2 4 4 7 6" xfId="11675"/>
    <cellStyle name="Output 2 4 4 7 7" xfId="11676"/>
    <cellStyle name="Output 2 4 4 8" xfId="11677"/>
    <cellStyle name="Output 2 4 4 8 2" xfId="11678"/>
    <cellStyle name="Output 2 4 4 8 3" xfId="11679"/>
    <cellStyle name="Output 2 4 4 8 4" xfId="11680"/>
    <cellStyle name="Output 2 4 4 8 5" xfId="11681"/>
    <cellStyle name="Output 2 4 4 8 6" xfId="11682"/>
    <cellStyle name="Output 2 4 4 8 7" xfId="11683"/>
    <cellStyle name="Output 2 4 4 9" xfId="11684"/>
    <cellStyle name="Output 2 4 4 9 2" xfId="11685"/>
    <cellStyle name="Output 2 4 4 9 3" xfId="11686"/>
    <cellStyle name="Output 2 4 4 9 4" xfId="11687"/>
    <cellStyle name="Output 2 4 4 9 5" xfId="11688"/>
    <cellStyle name="Output 2 4 4 9 6" xfId="11689"/>
    <cellStyle name="Output 2 4 4 9 7" xfId="11690"/>
    <cellStyle name="Output 2 4 5" xfId="11691"/>
    <cellStyle name="Output 2 4 5 10" xfId="11692"/>
    <cellStyle name="Output 2 4 5 10 2" xfId="11693"/>
    <cellStyle name="Output 2 4 5 10 3" xfId="11694"/>
    <cellStyle name="Output 2 4 5 10 4" xfId="11695"/>
    <cellStyle name="Output 2 4 5 10 5" xfId="11696"/>
    <cellStyle name="Output 2 4 5 10 6" xfId="11697"/>
    <cellStyle name="Output 2 4 5 10 7" xfId="11698"/>
    <cellStyle name="Output 2 4 5 11" xfId="11699"/>
    <cellStyle name="Output 2 4 5 12" xfId="11700"/>
    <cellStyle name="Output 2 4 5 13" xfId="11701"/>
    <cellStyle name="Output 2 4 5 14" xfId="11702"/>
    <cellStyle name="Output 2 4 5 2" xfId="11703"/>
    <cellStyle name="Output 2 4 5 2 2" xfId="11704"/>
    <cellStyle name="Output 2 4 5 2 3" xfId="11705"/>
    <cellStyle name="Output 2 4 5 2 4" xfId="11706"/>
    <cellStyle name="Output 2 4 5 2 5" xfId="11707"/>
    <cellStyle name="Output 2 4 5 2 6" xfId="11708"/>
    <cellStyle name="Output 2 4 5 2 7" xfId="11709"/>
    <cellStyle name="Output 2 4 5 3" xfId="11710"/>
    <cellStyle name="Output 2 4 5 3 2" xfId="11711"/>
    <cellStyle name="Output 2 4 5 3 3" xfId="11712"/>
    <cellStyle name="Output 2 4 5 3 4" xfId="11713"/>
    <cellStyle name="Output 2 4 5 3 5" xfId="11714"/>
    <cellStyle name="Output 2 4 5 3 6" xfId="11715"/>
    <cellStyle name="Output 2 4 5 3 7" xfId="11716"/>
    <cellStyle name="Output 2 4 5 4" xfId="11717"/>
    <cellStyle name="Output 2 4 5 4 2" xfId="11718"/>
    <cellStyle name="Output 2 4 5 4 3" xfId="11719"/>
    <cellStyle name="Output 2 4 5 4 4" xfId="11720"/>
    <cellStyle name="Output 2 4 5 4 5" xfId="11721"/>
    <cellStyle name="Output 2 4 5 4 6" xfId="11722"/>
    <cellStyle name="Output 2 4 5 4 7" xfId="11723"/>
    <cellStyle name="Output 2 4 5 5" xfId="11724"/>
    <cellStyle name="Output 2 4 5 5 2" xfId="11725"/>
    <cellStyle name="Output 2 4 5 5 3" xfId="11726"/>
    <cellStyle name="Output 2 4 5 5 4" xfId="11727"/>
    <cellStyle name="Output 2 4 5 5 5" xfId="11728"/>
    <cellStyle name="Output 2 4 5 5 6" xfId="11729"/>
    <cellStyle name="Output 2 4 5 5 7" xfId="11730"/>
    <cellStyle name="Output 2 4 5 6" xfId="11731"/>
    <cellStyle name="Output 2 4 5 6 2" xfId="11732"/>
    <cellStyle name="Output 2 4 5 6 3" xfId="11733"/>
    <cellStyle name="Output 2 4 5 6 4" xfId="11734"/>
    <cellStyle name="Output 2 4 5 6 5" xfId="11735"/>
    <cellStyle name="Output 2 4 5 6 6" xfId="11736"/>
    <cellStyle name="Output 2 4 5 6 7" xfId="11737"/>
    <cellStyle name="Output 2 4 5 7" xfId="11738"/>
    <cellStyle name="Output 2 4 5 7 2" xfId="11739"/>
    <cellStyle name="Output 2 4 5 7 3" xfId="11740"/>
    <cellStyle name="Output 2 4 5 7 4" xfId="11741"/>
    <cellStyle name="Output 2 4 5 7 5" xfId="11742"/>
    <cellStyle name="Output 2 4 5 7 6" xfId="11743"/>
    <cellStyle name="Output 2 4 5 7 7" xfId="11744"/>
    <cellStyle name="Output 2 4 5 8" xfId="11745"/>
    <cellStyle name="Output 2 4 5 8 2" xfId="11746"/>
    <cellStyle name="Output 2 4 5 8 3" xfId="11747"/>
    <cellStyle name="Output 2 4 5 8 4" xfId="11748"/>
    <cellStyle name="Output 2 4 5 8 5" xfId="11749"/>
    <cellStyle name="Output 2 4 5 8 6" xfId="11750"/>
    <cellStyle name="Output 2 4 5 8 7" xfId="11751"/>
    <cellStyle name="Output 2 4 5 9" xfId="11752"/>
    <cellStyle name="Output 2 4 5 9 2" xfId="11753"/>
    <cellStyle name="Output 2 4 5 9 3" xfId="11754"/>
    <cellStyle name="Output 2 4 5 9 4" xfId="11755"/>
    <cellStyle name="Output 2 4 5 9 5" xfId="11756"/>
    <cellStyle name="Output 2 4 5 9 6" xfId="11757"/>
    <cellStyle name="Output 2 4 5 9 7" xfId="11758"/>
    <cellStyle name="Output 2 4 6" xfId="11759"/>
    <cellStyle name="Output 2 4 6 2" xfId="11760"/>
    <cellStyle name="Output 2 4 6 3" xfId="11761"/>
    <cellStyle name="Output 2 4 6 4" xfId="11762"/>
    <cellStyle name="Output 2 4 6 5" xfId="11763"/>
    <cellStyle name="Output 2 4 6 6" xfId="11764"/>
    <cellStyle name="Output 2 4 6 7" xfId="11765"/>
    <cellStyle name="Output 2 4 7" xfId="11766"/>
    <cellStyle name="Output 2 4 7 2" xfId="11767"/>
    <cellStyle name="Output 2 4 7 3" xfId="11768"/>
    <cellStyle name="Output 2 4 7 4" xfId="11769"/>
    <cellStyle name="Output 2 4 7 5" xfId="11770"/>
    <cellStyle name="Output 2 4 7 6" xfId="11771"/>
    <cellStyle name="Output 2 4 7 7" xfId="11772"/>
    <cellStyle name="Output 2 4 8" xfId="11773"/>
    <cellStyle name="Output 2 4 8 2" xfId="11774"/>
    <cellStyle name="Output 2 4 8 3" xfId="11775"/>
    <cellStyle name="Output 2 4 8 4" xfId="11776"/>
    <cellStyle name="Output 2 4 8 5" xfId="11777"/>
    <cellStyle name="Output 2 4 8 6" xfId="11778"/>
    <cellStyle name="Output 2 4 8 7" xfId="11779"/>
    <cellStyle name="Output 2 4 9" xfId="11780"/>
    <cellStyle name="Output 2 4 9 2" xfId="11781"/>
    <cellStyle name="Output 2 4 9 3" xfId="11782"/>
    <cellStyle name="Output 2 4 9 4" xfId="11783"/>
    <cellStyle name="Output 2 4 9 5" xfId="11784"/>
    <cellStyle name="Output 2 4 9 6" xfId="11785"/>
    <cellStyle name="Output 2 4 9 7" xfId="11786"/>
    <cellStyle name="Output 2 5" xfId="11787"/>
    <cellStyle name="Output 2 5 10" xfId="11788"/>
    <cellStyle name="Output 2 5 10 2" xfId="11789"/>
    <cellStyle name="Output 2 5 10 3" xfId="11790"/>
    <cellStyle name="Output 2 5 10 4" xfId="11791"/>
    <cellStyle name="Output 2 5 10 5" xfId="11792"/>
    <cellStyle name="Output 2 5 10 6" xfId="11793"/>
    <cellStyle name="Output 2 5 10 7" xfId="11794"/>
    <cellStyle name="Output 2 5 11" xfId="11795"/>
    <cellStyle name="Output 2 5 12" xfId="11796"/>
    <cellStyle name="Output 2 5 13" xfId="11797"/>
    <cellStyle name="Output 2 5 14" xfId="11798"/>
    <cellStyle name="Output 2 5 2" xfId="11799"/>
    <cellStyle name="Output 2 5 2 2" xfId="11800"/>
    <cellStyle name="Output 2 5 2 3" xfId="11801"/>
    <cellStyle name="Output 2 5 2 4" xfId="11802"/>
    <cellStyle name="Output 2 5 2 5" xfId="11803"/>
    <cellStyle name="Output 2 5 2 6" xfId="11804"/>
    <cellStyle name="Output 2 5 2 7" xfId="11805"/>
    <cellStyle name="Output 2 5 3" xfId="11806"/>
    <cellStyle name="Output 2 5 3 2" xfId="11807"/>
    <cellStyle name="Output 2 5 3 3" xfId="11808"/>
    <cellStyle name="Output 2 5 3 4" xfId="11809"/>
    <cellStyle name="Output 2 5 3 5" xfId="11810"/>
    <cellStyle name="Output 2 5 3 6" xfId="11811"/>
    <cellStyle name="Output 2 5 3 7" xfId="11812"/>
    <cellStyle name="Output 2 5 4" xfId="11813"/>
    <cellStyle name="Output 2 5 4 2" xfId="11814"/>
    <cellStyle name="Output 2 5 4 3" xfId="11815"/>
    <cellStyle name="Output 2 5 4 4" xfId="11816"/>
    <cellStyle name="Output 2 5 4 5" xfId="11817"/>
    <cellStyle name="Output 2 5 4 6" xfId="11818"/>
    <cellStyle name="Output 2 5 4 7" xfId="11819"/>
    <cellStyle name="Output 2 5 5" xfId="11820"/>
    <cellStyle name="Output 2 5 5 2" xfId="11821"/>
    <cellStyle name="Output 2 5 5 3" xfId="11822"/>
    <cellStyle name="Output 2 5 5 4" xfId="11823"/>
    <cellStyle name="Output 2 5 5 5" xfId="11824"/>
    <cellStyle name="Output 2 5 5 6" xfId="11825"/>
    <cellStyle name="Output 2 5 5 7" xfId="11826"/>
    <cellStyle name="Output 2 5 6" xfId="11827"/>
    <cellStyle name="Output 2 5 6 2" xfId="11828"/>
    <cellStyle name="Output 2 5 6 3" xfId="11829"/>
    <cellStyle name="Output 2 5 6 4" xfId="11830"/>
    <cellStyle name="Output 2 5 6 5" xfId="11831"/>
    <cellStyle name="Output 2 5 6 6" xfId="11832"/>
    <cellStyle name="Output 2 5 6 7" xfId="11833"/>
    <cellStyle name="Output 2 5 7" xfId="11834"/>
    <cellStyle name="Output 2 5 7 2" xfId="11835"/>
    <cellStyle name="Output 2 5 7 3" xfId="11836"/>
    <cellStyle name="Output 2 5 7 4" xfId="11837"/>
    <cellStyle name="Output 2 5 7 5" xfId="11838"/>
    <cellStyle name="Output 2 5 7 6" xfId="11839"/>
    <cellStyle name="Output 2 5 7 7" xfId="11840"/>
    <cellStyle name="Output 2 5 8" xfId="11841"/>
    <cellStyle name="Output 2 5 8 2" xfId="11842"/>
    <cellStyle name="Output 2 5 8 3" xfId="11843"/>
    <cellStyle name="Output 2 5 8 4" xfId="11844"/>
    <cellStyle name="Output 2 5 8 5" xfId="11845"/>
    <cellStyle name="Output 2 5 8 6" xfId="11846"/>
    <cellStyle name="Output 2 5 8 7" xfId="11847"/>
    <cellStyle name="Output 2 5 9" xfId="11848"/>
    <cellStyle name="Output 2 5 9 2" xfId="11849"/>
    <cellStyle name="Output 2 5 9 3" xfId="11850"/>
    <cellStyle name="Output 2 5 9 4" xfId="11851"/>
    <cellStyle name="Output 2 5 9 5" xfId="11852"/>
    <cellStyle name="Output 2 5 9 6" xfId="11853"/>
    <cellStyle name="Output 2 5 9 7" xfId="11854"/>
    <cellStyle name="Output 2 6" xfId="11855"/>
    <cellStyle name="Output 2 6 10" xfId="11856"/>
    <cellStyle name="Output 2 6 10 2" xfId="11857"/>
    <cellStyle name="Output 2 6 10 3" xfId="11858"/>
    <cellStyle name="Output 2 6 10 4" xfId="11859"/>
    <cellStyle name="Output 2 6 10 5" xfId="11860"/>
    <cellStyle name="Output 2 6 10 6" xfId="11861"/>
    <cellStyle name="Output 2 6 10 7" xfId="11862"/>
    <cellStyle name="Output 2 6 11" xfId="11863"/>
    <cellStyle name="Output 2 6 12" xfId="11864"/>
    <cellStyle name="Output 2 6 13" xfId="11865"/>
    <cellStyle name="Output 2 6 14" xfId="11866"/>
    <cellStyle name="Output 2 6 2" xfId="11867"/>
    <cellStyle name="Output 2 6 2 2" xfId="11868"/>
    <cellStyle name="Output 2 6 2 3" xfId="11869"/>
    <cellStyle name="Output 2 6 2 4" xfId="11870"/>
    <cellStyle name="Output 2 6 2 5" xfId="11871"/>
    <cellStyle name="Output 2 6 2 6" xfId="11872"/>
    <cellStyle name="Output 2 6 2 7" xfId="11873"/>
    <cellStyle name="Output 2 6 3" xfId="11874"/>
    <cellStyle name="Output 2 6 3 2" xfId="11875"/>
    <cellStyle name="Output 2 6 3 3" xfId="11876"/>
    <cellStyle name="Output 2 6 3 4" xfId="11877"/>
    <cellStyle name="Output 2 6 3 5" xfId="11878"/>
    <cellStyle name="Output 2 6 3 6" xfId="11879"/>
    <cellStyle name="Output 2 6 3 7" xfId="11880"/>
    <cellStyle name="Output 2 6 4" xfId="11881"/>
    <cellStyle name="Output 2 6 4 2" xfId="11882"/>
    <cellStyle name="Output 2 6 4 3" xfId="11883"/>
    <cellStyle name="Output 2 6 4 4" xfId="11884"/>
    <cellStyle name="Output 2 6 4 5" xfId="11885"/>
    <cellStyle name="Output 2 6 4 6" xfId="11886"/>
    <cellStyle name="Output 2 6 4 7" xfId="11887"/>
    <cellStyle name="Output 2 6 5" xfId="11888"/>
    <cellStyle name="Output 2 6 5 2" xfId="11889"/>
    <cellStyle name="Output 2 6 5 3" xfId="11890"/>
    <cellStyle name="Output 2 6 5 4" xfId="11891"/>
    <cellStyle name="Output 2 6 5 5" xfId="11892"/>
    <cellStyle name="Output 2 6 5 6" xfId="11893"/>
    <cellStyle name="Output 2 6 5 7" xfId="11894"/>
    <cellStyle name="Output 2 6 6" xfId="11895"/>
    <cellStyle name="Output 2 6 6 2" xfId="11896"/>
    <cellStyle name="Output 2 6 6 3" xfId="11897"/>
    <cellStyle name="Output 2 6 6 4" xfId="11898"/>
    <cellStyle name="Output 2 6 6 5" xfId="11899"/>
    <cellStyle name="Output 2 6 6 6" xfId="11900"/>
    <cellStyle name="Output 2 6 6 7" xfId="11901"/>
    <cellStyle name="Output 2 6 7" xfId="11902"/>
    <cellStyle name="Output 2 6 7 2" xfId="11903"/>
    <cellStyle name="Output 2 6 7 3" xfId="11904"/>
    <cellStyle name="Output 2 6 7 4" xfId="11905"/>
    <cellStyle name="Output 2 6 7 5" xfId="11906"/>
    <cellStyle name="Output 2 6 7 6" xfId="11907"/>
    <cellStyle name="Output 2 6 7 7" xfId="11908"/>
    <cellStyle name="Output 2 6 8" xfId="11909"/>
    <cellStyle name="Output 2 6 8 2" xfId="11910"/>
    <cellStyle name="Output 2 6 8 3" xfId="11911"/>
    <cellStyle name="Output 2 6 8 4" xfId="11912"/>
    <cellStyle name="Output 2 6 8 5" xfId="11913"/>
    <cellStyle name="Output 2 6 8 6" xfId="11914"/>
    <cellStyle name="Output 2 6 8 7" xfId="11915"/>
    <cellStyle name="Output 2 6 9" xfId="11916"/>
    <cellStyle name="Output 2 6 9 2" xfId="11917"/>
    <cellStyle name="Output 2 6 9 3" xfId="11918"/>
    <cellStyle name="Output 2 6 9 4" xfId="11919"/>
    <cellStyle name="Output 2 6 9 5" xfId="11920"/>
    <cellStyle name="Output 2 6 9 6" xfId="11921"/>
    <cellStyle name="Output 2 6 9 7" xfId="11922"/>
    <cellStyle name="Output 2 7" xfId="11923"/>
    <cellStyle name="Output 2 7 10" xfId="11924"/>
    <cellStyle name="Output 2 7 10 2" xfId="11925"/>
    <cellStyle name="Output 2 7 10 3" xfId="11926"/>
    <cellStyle name="Output 2 7 10 4" xfId="11927"/>
    <cellStyle name="Output 2 7 10 5" xfId="11928"/>
    <cellStyle name="Output 2 7 10 6" xfId="11929"/>
    <cellStyle name="Output 2 7 10 7" xfId="11930"/>
    <cellStyle name="Output 2 7 11" xfId="11931"/>
    <cellStyle name="Output 2 7 12" xfId="11932"/>
    <cellStyle name="Output 2 7 13" xfId="11933"/>
    <cellStyle name="Output 2 7 14" xfId="11934"/>
    <cellStyle name="Output 2 7 2" xfId="11935"/>
    <cellStyle name="Output 2 7 2 2" xfId="11936"/>
    <cellStyle name="Output 2 7 2 3" xfId="11937"/>
    <cellStyle name="Output 2 7 2 4" xfId="11938"/>
    <cellStyle name="Output 2 7 2 5" xfId="11939"/>
    <cellStyle name="Output 2 7 2 6" xfId="11940"/>
    <cellStyle name="Output 2 7 2 7" xfId="11941"/>
    <cellStyle name="Output 2 7 3" xfId="11942"/>
    <cellStyle name="Output 2 7 3 2" xfId="11943"/>
    <cellStyle name="Output 2 7 3 3" xfId="11944"/>
    <cellStyle name="Output 2 7 3 4" xfId="11945"/>
    <cellStyle name="Output 2 7 3 5" xfId="11946"/>
    <cellStyle name="Output 2 7 3 6" xfId="11947"/>
    <cellStyle name="Output 2 7 3 7" xfId="11948"/>
    <cellStyle name="Output 2 7 4" xfId="11949"/>
    <cellStyle name="Output 2 7 4 2" xfId="11950"/>
    <cellStyle name="Output 2 7 4 3" xfId="11951"/>
    <cellStyle name="Output 2 7 4 4" xfId="11952"/>
    <cellStyle name="Output 2 7 4 5" xfId="11953"/>
    <cellStyle name="Output 2 7 4 6" xfId="11954"/>
    <cellStyle name="Output 2 7 4 7" xfId="11955"/>
    <cellStyle name="Output 2 7 5" xfId="11956"/>
    <cellStyle name="Output 2 7 5 2" xfId="11957"/>
    <cellStyle name="Output 2 7 5 3" xfId="11958"/>
    <cellStyle name="Output 2 7 5 4" xfId="11959"/>
    <cellStyle name="Output 2 7 5 5" xfId="11960"/>
    <cellStyle name="Output 2 7 5 6" xfId="11961"/>
    <cellStyle name="Output 2 7 5 7" xfId="11962"/>
    <cellStyle name="Output 2 7 6" xfId="11963"/>
    <cellStyle name="Output 2 7 6 2" xfId="11964"/>
    <cellStyle name="Output 2 7 6 3" xfId="11965"/>
    <cellStyle name="Output 2 7 6 4" xfId="11966"/>
    <cellStyle name="Output 2 7 6 5" xfId="11967"/>
    <cellStyle name="Output 2 7 6 6" xfId="11968"/>
    <cellStyle name="Output 2 7 6 7" xfId="11969"/>
    <cellStyle name="Output 2 7 7" xfId="11970"/>
    <cellStyle name="Output 2 7 7 2" xfId="11971"/>
    <cellStyle name="Output 2 7 7 3" xfId="11972"/>
    <cellStyle name="Output 2 7 7 4" xfId="11973"/>
    <cellStyle name="Output 2 7 7 5" xfId="11974"/>
    <cellStyle name="Output 2 7 7 6" xfId="11975"/>
    <cellStyle name="Output 2 7 7 7" xfId="11976"/>
    <cellStyle name="Output 2 7 8" xfId="11977"/>
    <cellStyle name="Output 2 7 8 2" xfId="11978"/>
    <cellStyle name="Output 2 7 8 3" xfId="11979"/>
    <cellStyle name="Output 2 7 8 4" xfId="11980"/>
    <cellStyle name="Output 2 7 8 5" xfId="11981"/>
    <cellStyle name="Output 2 7 8 6" xfId="11982"/>
    <cellStyle name="Output 2 7 8 7" xfId="11983"/>
    <cellStyle name="Output 2 7 9" xfId="11984"/>
    <cellStyle name="Output 2 7 9 2" xfId="11985"/>
    <cellStyle name="Output 2 7 9 3" xfId="11986"/>
    <cellStyle name="Output 2 7 9 4" xfId="11987"/>
    <cellStyle name="Output 2 7 9 5" xfId="11988"/>
    <cellStyle name="Output 2 7 9 6" xfId="11989"/>
    <cellStyle name="Output 2 7 9 7" xfId="11990"/>
    <cellStyle name="Output 2 8" xfId="11991"/>
    <cellStyle name="Output 2 8 10" xfId="11992"/>
    <cellStyle name="Output 2 8 10 2" xfId="11993"/>
    <cellStyle name="Output 2 8 10 3" xfId="11994"/>
    <cellStyle name="Output 2 8 10 4" xfId="11995"/>
    <cellStyle name="Output 2 8 10 5" xfId="11996"/>
    <cellStyle name="Output 2 8 10 6" xfId="11997"/>
    <cellStyle name="Output 2 8 10 7" xfId="11998"/>
    <cellStyle name="Output 2 8 11" xfId="11999"/>
    <cellStyle name="Output 2 8 12" xfId="12000"/>
    <cellStyle name="Output 2 8 13" xfId="12001"/>
    <cellStyle name="Output 2 8 14" xfId="12002"/>
    <cellStyle name="Output 2 8 2" xfId="12003"/>
    <cellStyle name="Output 2 8 2 2" xfId="12004"/>
    <cellStyle name="Output 2 8 2 3" xfId="12005"/>
    <cellStyle name="Output 2 8 2 4" xfId="12006"/>
    <cellStyle name="Output 2 8 2 5" xfId="12007"/>
    <cellStyle name="Output 2 8 2 6" xfId="12008"/>
    <cellStyle name="Output 2 8 2 7" xfId="12009"/>
    <cellStyle name="Output 2 8 3" xfId="12010"/>
    <cellStyle name="Output 2 8 3 2" xfId="12011"/>
    <cellStyle name="Output 2 8 3 3" xfId="12012"/>
    <cellStyle name="Output 2 8 3 4" xfId="12013"/>
    <cellStyle name="Output 2 8 3 5" xfId="12014"/>
    <cellStyle name="Output 2 8 3 6" xfId="12015"/>
    <cellStyle name="Output 2 8 3 7" xfId="12016"/>
    <cellStyle name="Output 2 8 4" xfId="12017"/>
    <cellStyle name="Output 2 8 4 2" xfId="12018"/>
    <cellStyle name="Output 2 8 4 3" xfId="12019"/>
    <cellStyle name="Output 2 8 4 4" xfId="12020"/>
    <cellStyle name="Output 2 8 4 5" xfId="12021"/>
    <cellStyle name="Output 2 8 4 6" xfId="12022"/>
    <cellStyle name="Output 2 8 4 7" xfId="12023"/>
    <cellStyle name="Output 2 8 5" xfId="12024"/>
    <cellStyle name="Output 2 8 5 2" xfId="12025"/>
    <cellStyle name="Output 2 8 5 3" xfId="12026"/>
    <cellStyle name="Output 2 8 5 4" xfId="12027"/>
    <cellStyle name="Output 2 8 5 5" xfId="12028"/>
    <cellStyle name="Output 2 8 5 6" xfId="12029"/>
    <cellStyle name="Output 2 8 5 7" xfId="12030"/>
    <cellStyle name="Output 2 8 6" xfId="12031"/>
    <cellStyle name="Output 2 8 6 2" xfId="12032"/>
    <cellStyle name="Output 2 8 6 3" xfId="12033"/>
    <cellStyle name="Output 2 8 6 4" xfId="12034"/>
    <cellStyle name="Output 2 8 6 5" xfId="12035"/>
    <cellStyle name="Output 2 8 6 6" xfId="12036"/>
    <cellStyle name="Output 2 8 6 7" xfId="12037"/>
    <cellStyle name="Output 2 8 7" xfId="12038"/>
    <cellStyle name="Output 2 8 7 2" xfId="12039"/>
    <cellStyle name="Output 2 8 7 3" xfId="12040"/>
    <cellStyle name="Output 2 8 7 4" xfId="12041"/>
    <cellStyle name="Output 2 8 7 5" xfId="12042"/>
    <cellStyle name="Output 2 8 7 6" xfId="12043"/>
    <cellStyle name="Output 2 8 7 7" xfId="12044"/>
    <cellStyle name="Output 2 8 8" xfId="12045"/>
    <cellStyle name="Output 2 8 8 2" xfId="12046"/>
    <cellStyle name="Output 2 8 8 3" xfId="12047"/>
    <cellStyle name="Output 2 8 8 4" xfId="12048"/>
    <cellStyle name="Output 2 8 8 5" xfId="12049"/>
    <cellStyle name="Output 2 8 8 6" xfId="12050"/>
    <cellStyle name="Output 2 8 8 7" xfId="12051"/>
    <cellStyle name="Output 2 8 9" xfId="12052"/>
    <cellStyle name="Output 2 8 9 2" xfId="12053"/>
    <cellStyle name="Output 2 8 9 3" xfId="12054"/>
    <cellStyle name="Output 2 8 9 4" xfId="12055"/>
    <cellStyle name="Output 2 8 9 5" xfId="12056"/>
    <cellStyle name="Output 2 8 9 6" xfId="12057"/>
    <cellStyle name="Output 2 8 9 7" xfId="12058"/>
    <cellStyle name="Output 2 9" xfId="12059"/>
    <cellStyle name="Output 2 9 2" xfId="12060"/>
    <cellStyle name="Output 2 9 3" xfId="12061"/>
    <cellStyle name="Output 2 9 4" xfId="12062"/>
    <cellStyle name="Output 2 9 5" xfId="12063"/>
    <cellStyle name="Output 2 9 6" xfId="12064"/>
    <cellStyle name="Output 2 9 7" xfId="12065"/>
    <cellStyle name="Output 3" xfId="12066"/>
    <cellStyle name="Output 3 10" xfId="12067"/>
    <cellStyle name="Output 3 10 2" xfId="12068"/>
    <cellStyle name="Output 3 10 3" xfId="12069"/>
    <cellStyle name="Output 3 10 4" xfId="12070"/>
    <cellStyle name="Output 3 10 5" xfId="12071"/>
    <cellStyle name="Output 3 10 6" xfId="12072"/>
    <cellStyle name="Output 3 10 7" xfId="12073"/>
    <cellStyle name="Output 3 11" xfId="12074"/>
    <cellStyle name="Output 3 11 2" xfId="12075"/>
    <cellStyle name="Output 3 11 3" xfId="12076"/>
    <cellStyle name="Output 3 11 4" xfId="12077"/>
    <cellStyle name="Output 3 11 5" xfId="12078"/>
    <cellStyle name="Output 3 11 6" xfId="12079"/>
    <cellStyle name="Output 3 11 7" xfId="12080"/>
    <cellStyle name="Output 3 12" xfId="12081"/>
    <cellStyle name="Output 3 12 2" xfId="12082"/>
    <cellStyle name="Output 3 12 3" xfId="12083"/>
    <cellStyle name="Output 3 12 4" xfId="12084"/>
    <cellStyle name="Output 3 12 5" xfId="12085"/>
    <cellStyle name="Output 3 12 6" xfId="12086"/>
    <cellStyle name="Output 3 12 7" xfId="12087"/>
    <cellStyle name="Output 3 13" xfId="12088"/>
    <cellStyle name="Output 3 13 2" xfId="12089"/>
    <cellStyle name="Output 3 13 3" xfId="12090"/>
    <cellStyle name="Output 3 13 4" xfId="12091"/>
    <cellStyle name="Output 3 13 5" xfId="12092"/>
    <cellStyle name="Output 3 13 6" xfId="12093"/>
    <cellStyle name="Output 3 13 7" xfId="12094"/>
    <cellStyle name="Output 3 14" xfId="12095"/>
    <cellStyle name="Output 3 15" xfId="12096"/>
    <cellStyle name="Output 3 16" xfId="12097"/>
    <cellStyle name="Output 3 2" xfId="12098"/>
    <cellStyle name="Output 3 2 10" xfId="12099"/>
    <cellStyle name="Output 3 2 10 2" xfId="12100"/>
    <cellStyle name="Output 3 2 10 3" xfId="12101"/>
    <cellStyle name="Output 3 2 10 4" xfId="12102"/>
    <cellStyle name="Output 3 2 10 5" xfId="12103"/>
    <cellStyle name="Output 3 2 10 6" xfId="12104"/>
    <cellStyle name="Output 3 2 10 7" xfId="12105"/>
    <cellStyle name="Output 3 2 11" xfId="12106"/>
    <cellStyle name="Output 3 2 11 2" xfId="12107"/>
    <cellStyle name="Output 3 2 11 3" xfId="12108"/>
    <cellStyle name="Output 3 2 11 4" xfId="12109"/>
    <cellStyle name="Output 3 2 11 5" xfId="12110"/>
    <cellStyle name="Output 3 2 11 6" xfId="12111"/>
    <cellStyle name="Output 3 2 11 7" xfId="12112"/>
    <cellStyle name="Output 3 2 12" xfId="12113"/>
    <cellStyle name="Output 3 2 12 2" xfId="12114"/>
    <cellStyle name="Output 3 2 12 3" xfId="12115"/>
    <cellStyle name="Output 3 2 12 4" xfId="12116"/>
    <cellStyle name="Output 3 2 12 5" xfId="12117"/>
    <cellStyle name="Output 3 2 12 6" xfId="12118"/>
    <cellStyle name="Output 3 2 12 7" xfId="12119"/>
    <cellStyle name="Output 3 2 13" xfId="12120"/>
    <cellStyle name="Output 3 2 13 2" xfId="12121"/>
    <cellStyle name="Output 3 2 13 3" xfId="12122"/>
    <cellStyle name="Output 3 2 13 4" xfId="12123"/>
    <cellStyle name="Output 3 2 13 5" xfId="12124"/>
    <cellStyle name="Output 3 2 13 6" xfId="12125"/>
    <cellStyle name="Output 3 2 13 7" xfId="12126"/>
    <cellStyle name="Output 3 2 14" xfId="12127"/>
    <cellStyle name="Output 3 2 15" xfId="12128"/>
    <cellStyle name="Output 3 2 16" xfId="12129"/>
    <cellStyle name="Output 3 2 17" xfId="12130"/>
    <cellStyle name="Output 3 2 2" xfId="12131"/>
    <cellStyle name="Output 3 2 2 10" xfId="12132"/>
    <cellStyle name="Output 3 2 2 10 2" xfId="12133"/>
    <cellStyle name="Output 3 2 2 10 3" xfId="12134"/>
    <cellStyle name="Output 3 2 2 10 4" xfId="12135"/>
    <cellStyle name="Output 3 2 2 10 5" xfId="12136"/>
    <cellStyle name="Output 3 2 2 10 6" xfId="12137"/>
    <cellStyle name="Output 3 2 2 10 7" xfId="12138"/>
    <cellStyle name="Output 3 2 2 11" xfId="12139"/>
    <cellStyle name="Output 3 2 2 12" xfId="12140"/>
    <cellStyle name="Output 3 2 2 13" xfId="12141"/>
    <cellStyle name="Output 3 2 2 14" xfId="12142"/>
    <cellStyle name="Output 3 2 2 2" xfId="12143"/>
    <cellStyle name="Output 3 2 2 2 2" xfId="12144"/>
    <cellStyle name="Output 3 2 2 2 3" xfId="12145"/>
    <cellStyle name="Output 3 2 2 2 4" xfId="12146"/>
    <cellStyle name="Output 3 2 2 2 5" xfId="12147"/>
    <cellStyle name="Output 3 2 2 2 6" xfId="12148"/>
    <cellStyle name="Output 3 2 2 2 7" xfId="12149"/>
    <cellStyle name="Output 3 2 2 3" xfId="12150"/>
    <cellStyle name="Output 3 2 2 3 2" xfId="12151"/>
    <cellStyle name="Output 3 2 2 3 3" xfId="12152"/>
    <cellStyle name="Output 3 2 2 3 4" xfId="12153"/>
    <cellStyle name="Output 3 2 2 3 5" xfId="12154"/>
    <cellStyle name="Output 3 2 2 3 6" xfId="12155"/>
    <cellStyle name="Output 3 2 2 3 7" xfId="12156"/>
    <cellStyle name="Output 3 2 2 4" xfId="12157"/>
    <cellStyle name="Output 3 2 2 4 2" xfId="12158"/>
    <cellStyle name="Output 3 2 2 4 3" xfId="12159"/>
    <cellStyle name="Output 3 2 2 4 4" xfId="12160"/>
    <cellStyle name="Output 3 2 2 4 5" xfId="12161"/>
    <cellStyle name="Output 3 2 2 4 6" xfId="12162"/>
    <cellStyle name="Output 3 2 2 4 7" xfId="12163"/>
    <cellStyle name="Output 3 2 2 5" xfId="12164"/>
    <cellStyle name="Output 3 2 2 5 2" xfId="12165"/>
    <cellStyle name="Output 3 2 2 5 3" xfId="12166"/>
    <cellStyle name="Output 3 2 2 5 4" xfId="12167"/>
    <cellStyle name="Output 3 2 2 5 5" xfId="12168"/>
    <cellStyle name="Output 3 2 2 5 6" xfId="12169"/>
    <cellStyle name="Output 3 2 2 5 7" xfId="12170"/>
    <cellStyle name="Output 3 2 2 6" xfId="12171"/>
    <cellStyle name="Output 3 2 2 6 2" xfId="12172"/>
    <cellStyle name="Output 3 2 2 6 3" xfId="12173"/>
    <cellStyle name="Output 3 2 2 6 4" xfId="12174"/>
    <cellStyle name="Output 3 2 2 6 5" xfId="12175"/>
    <cellStyle name="Output 3 2 2 6 6" xfId="12176"/>
    <cellStyle name="Output 3 2 2 6 7" xfId="12177"/>
    <cellStyle name="Output 3 2 2 7" xfId="12178"/>
    <cellStyle name="Output 3 2 2 7 2" xfId="12179"/>
    <cellStyle name="Output 3 2 2 7 3" xfId="12180"/>
    <cellStyle name="Output 3 2 2 7 4" xfId="12181"/>
    <cellStyle name="Output 3 2 2 7 5" xfId="12182"/>
    <cellStyle name="Output 3 2 2 7 6" xfId="12183"/>
    <cellStyle name="Output 3 2 2 7 7" xfId="12184"/>
    <cellStyle name="Output 3 2 2 8" xfId="12185"/>
    <cellStyle name="Output 3 2 2 8 2" xfId="12186"/>
    <cellStyle name="Output 3 2 2 8 3" xfId="12187"/>
    <cellStyle name="Output 3 2 2 8 4" xfId="12188"/>
    <cellStyle name="Output 3 2 2 8 5" xfId="12189"/>
    <cellStyle name="Output 3 2 2 8 6" xfId="12190"/>
    <cellStyle name="Output 3 2 2 8 7" xfId="12191"/>
    <cellStyle name="Output 3 2 2 9" xfId="12192"/>
    <cellStyle name="Output 3 2 2 9 2" xfId="12193"/>
    <cellStyle name="Output 3 2 2 9 3" xfId="12194"/>
    <cellStyle name="Output 3 2 2 9 4" xfId="12195"/>
    <cellStyle name="Output 3 2 2 9 5" xfId="12196"/>
    <cellStyle name="Output 3 2 2 9 6" xfId="12197"/>
    <cellStyle name="Output 3 2 2 9 7" xfId="12198"/>
    <cellStyle name="Output 3 2 3" xfId="12199"/>
    <cellStyle name="Output 3 2 3 10" xfId="12200"/>
    <cellStyle name="Output 3 2 3 10 2" xfId="12201"/>
    <cellStyle name="Output 3 2 3 10 3" xfId="12202"/>
    <cellStyle name="Output 3 2 3 10 4" xfId="12203"/>
    <cellStyle name="Output 3 2 3 10 5" xfId="12204"/>
    <cellStyle name="Output 3 2 3 10 6" xfId="12205"/>
    <cellStyle name="Output 3 2 3 10 7" xfId="12206"/>
    <cellStyle name="Output 3 2 3 11" xfId="12207"/>
    <cellStyle name="Output 3 2 3 12" xfId="12208"/>
    <cellStyle name="Output 3 2 3 13" xfId="12209"/>
    <cellStyle name="Output 3 2 3 14" xfId="12210"/>
    <cellStyle name="Output 3 2 3 2" xfId="12211"/>
    <cellStyle name="Output 3 2 3 2 2" xfId="12212"/>
    <cellStyle name="Output 3 2 3 2 3" xfId="12213"/>
    <cellStyle name="Output 3 2 3 2 4" xfId="12214"/>
    <cellStyle name="Output 3 2 3 2 5" xfId="12215"/>
    <cellStyle name="Output 3 2 3 2 6" xfId="12216"/>
    <cellStyle name="Output 3 2 3 2 7" xfId="12217"/>
    <cellStyle name="Output 3 2 3 3" xfId="12218"/>
    <cellStyle name="Output 3 2 3 3 2" xfId="12219"/>
    <cellStyle name="Output 3 2 3 3 3" xfId="12220"/>
    <cellStyle name="Output 3 2 3 3 4" xfId="12221"/>
    <cellStyle name="Output 3 2 3 3 5" xfId="12222"/>
    <cellStyle name="Output 3 2 3 3 6" xfId="12223"/>
    <cellStyle name="Output 3 2 3 3 7" xfId="12224"/>
    <cellStyle name="Output 3 2 3 4" xfId="12225"/>
    <cellStyle name="Output 3 2 3 4 2" xfId="12226"/>
    <cellStyle name="Output 3 2 3 4 3" xfId="12227"/>
    <cellStyle name="Output 3 2 3 4 4" xfId="12228"/>
    <cellStyle name="Output 3 2 3 4 5" xfId="12229"/>
    <cellStyle name="Output 3 2 3 4 6" xfId="12230"/>
    <cellStyle name="Output 3 2 3 4 7" xfId="12231"/>
    <cellStyle name="Output 3 2 3 5" xfId="12232"/>
    <cellStyle name="Output 3 2 3 5 2" xfId="12233"/>
    <cellStyle name="Output 3 2 3 5 3" xfId="12234"/>
    <cellStyle name="Output 3 2 3 5 4" xfId="12235"/>
    <cellStyle name="Output 3 2 3 5 5" xfId="12236"/>
    <cellStyle name="Output 3 2 3 5 6" xfId="12237"/>
    <cellStyle name="Output 3 2 3 5 7" xfId="12238"/>
    <cellStyle name="Output 3 2 3 6" xfId="12239"/>
    <cellStyle name="Output 3 2 3 6 2" xfId="12240"/>
    <cellStyle name="Output 3 2 3 6 3" xfId="12241"/>
    <cellStyle name="Output 3 2 3 6 4" xfId="12242"/>
    <cellStyle name="Output 3 2 3 6 5" xfId="12243"/>
    <cellStyle name="Output 3 2 3 6 6" xfId="12244"/>
    <cellStyle name="Output 3 2 3 6 7" xfId="12245"/>
    <cellStyle name="Output 3 2 3 7" xfId="12246"/>
    <cellStyle name="Output 3 2 3 7 2" xfId="12247"/>
    <cellStyle name="Output 3 2 3 7 3" xfId="12248"/>
    <cellStyle name="Output 3 2 3 7 4" xfId="12249"/>
    <cellStyle name="Output 3 2 3 7 5" xfId="12250"/>
    <cellStyle name="Output 3 2 3 7 6" xfId="12251"/>
    <cellStyle name="Output 3 2 3 7 7" xfId="12252"/>
    <cellStyle name="Output 3 2 3 8" xfId="12253"/>
    <cellStyle name="Output 3 2 3 8 2" xfId="12254"/>
    <cellStyle name="Output 3 2 3 8 3" xfId="12255"/>
    <cellStyle name="Output 3 2 3 8 4" xfId="12256"/>
    <cellStyle name="Output 3 2 3 8 5" xfId="12257"/>
    <cellStyle name="Output 3 2 3 8 6" xfId="12258"/>
    <cellStyle name="Output 3 2 3 8 7" xfId="12259"/>
    <cellStyle name="Output 3 2 3 9" xfId="12260"/>
    <cellStyle name="Output 3 2 3 9 2" xfId="12261"/>
    <cellStyle name="Output 3 2 3 9 3" xfId="12262"/>
    <cellStyle name="Output 3 2 3 9 4" xfId="12263"/>
    <cellStyle name="Output 3 2 3 9 5" xfId="12264"/>
    <cellStyle name="Output 3 2 3 9 6" xfId="12265"/>
    <cellStyle name="Output 3 2 3 9 7" xfId="12266"/>
    <cellStyle name="Output 3 2 4" xfId="12267"/>
    <cellStyle name="Output 3 2 4 10" xfId="12268"/>
    <cellStyle name="Output 3 2 4 10 2" xfId="12269"/>
    <cellStyle name="Output 3 2 4 10 3" xfId="12270"/>
    <cellStyle name="Output 3 2 4 10 4" xfId="12271"/>
    <cellStyle name="Output 3 2 4 10 5" xfId="12272"/>
    <cellStyle name="Output 3 2 4 10 6" xfId="12273"/>
    <cellStyle name="Output 3 2 4 10 7" xfId="12274"/>
    <cellStyle name="Output 3 2 4 11" xfId="12275"/>
    <cellStyle name="Output 3 2 4 12" xfId="12276"/>
    <cellStyle name="Output 3 2 4 13" xfId="12277"/>
    <cellStyle name="Output 3 2 4 14" xfId="12278"/>
    <cellStyle name="Output 3 2 4 2" xfId="12279"/>
    <cellStyle name="Output 3 2 4 2 2" xfId="12280"/>
    <cellStyle name="Output 3 2 4 2 3" xfId="12281"/>
    <cellStyle name="Output 3 2 4 2 4" xfId="12282"/>
    <cellStyle name="Output 3 2 4 2 5" xfId="12283"/>
    <cellStyle name="Output 3 2 4 2 6" xfId="12284"/>
    <cellStyle name="Output 3 2 4 2 7" xfId="12285"/>
    <cellStyle name="Output 3 2 4 3" xfId="12286"/>
    <cellStyle name="Output 3 2 4 3 2" xfId="12287"/>
    <cellStyle name="Output 3 2 4 3 3" xfId="12288"/>
    <cellStyle name="Output 3 2 4 3 4" xfId="12289"/>
    <cellStyle name="Output 3 2 4 3 5" xfId="12290"/>
    <cellStyle name="Output 3 2 4 3 6" xfId="12291"/>
    <cellStyle name="Output 3 2 4 3 7" xfId="12292"/>
    <cellStyle name="Output 3 2 4 4" xfId="12293"/>
    <cellStyle name="Output 3 2 4 4 2" xfId="12294"/>
    <cellStyle name="Output 3 2 4 4 3" xfId="12295"/>
    <cellStyle name="Output 3 2 4 4 4" xfId="12296"/>
    <cellStyle name="Output 3 2 4 4 5" xfId="12297"/>
    <cellStyle name="Output 3 2 4 4 6" xfId="12298"/>
    <cellStyle name="Output 3 2 4 4 7" xfId="12299"/>
    <cellStyle name="Output 3 2 4 5" xfId="12300"/>
    <cellStyle name="Output 3 2 4 5 2" xfId="12301"/>
    <cellStyle name="Output 3 2 4 5 3" xfId="12302"/>
    <cellStyle name="Output 3 2 4 5 4" xfId="12303"/>
    <cellStyle name="Output 3 2 4 5 5" xfId="12304"/>
    <cellStyle name="Output 3 2 4 5 6" xfId="12305"/>
    <cellStyle name="Output 3 2 4 5 7" xfId="12306"/>
    <cellStyle name="Output 3 2 4 6" xfId="12307"/>
    <cellStyle name="Output 3 2 4 6 2" xfId="12308"/>
    <cellStyle name="Output 3 2 4 6 3" xfId="12309"/>
    <cellStyle name="Output 3 2 4 6 4" xfId="12310"/>
    <cellStyle name="Output 3 2 4 6 5" xfId="12311"/>
    <cellStyle name="Output 3 2 4 6 6" xfId="12312"/>
    <cellStyle name="Output 3 2 4 6 7" xfId="12313"/>
    <cellStyle name="Output 3 2 4 7" xfId="12314"/>
    <cellStyle name="Output 3 2 4 7 2" xfId="12315"/>
    <cellStyle name="Output 3 2 4 7 3" xfId="12316"/>
    <cellStyle name="Output 3 2 4 7 4" xfId="12317"/>
    <cellStyle name="Output 3 2 4 7 5" xfId="12318"/>
    <cellStyle name="Output 3 2 4 7 6" xfId="12319"/>
    <cellStyle name="Output 3 2 4 7 7" xfId="12320"/>
    <cellStyle name="Output 3 2 4 8" xfId="12321"/>
    <cellStyle name="Output 3 2 4 8 2" xfId="12322"/>
    <cellStyle name="Output 3 2 4 8 3" xfId="12323"/>
    <cellStyle name="Output 3 2 4 8 4" xfId="12324"/>
    <cellStyle name="Output 3 2 4 8 5" xfId="12325"/>
    <cellStyle name="Output 3 2 4 8 6" xfId="12326"/>
    <cellStyle name="Output 3 2 4 8 7" xfId="12327"/>
    <cellStyle name="Output 3 2 4 9" xfId="12328"/>
    <cellStyle name="Output 3 2 4 9 2" xfId="12329"/>
    <cellStyle name="Output 3 2 4 9 3" xfId="12330"/>
    <cellStyle name="Output 3 2 4 9 4" xfId="12331"/>
    <cellStyle name="Output 3 2 4 9 5" xfId="12332"/>
    <cellStyle name="Output 3 2 4 9 6" xfId="12333"/>
    <cellStyle name="Output 3 2 4 9 7" xfId="12334"/>
    <cellStyle name="Output 3 2 5" xfId="12335"/>
    <cellStyle name="Output 3 2 5 10" xfId="12336"/>
    <cellStyle name="Output 3 2 5 10 2" xfId="12337"/>
    <cellStyle name="Output 3 2 5 10 3" xfId="12338"/>
    <cellStyle name="Output 3 2 5 10 4" xfId="12339"/>
    <cellStyle name="Output 3 2 5 10 5" xfId="12340"/>
    <cellStyle name="Output 3 2 5 10 6" xfId="12341"/>
    <cellStyle name="Output 3 2 5 10 7" xfId="12342"/>
    <cellStyle name="Output 3 2 5 11" xfId="12343"/>
    <cellStyle name="Output 3 2 5 12" xfId="12344"/>
    <cellStyle name="Output 3 2 5 13" xfId="12345"/>
    <cellStyle name="Output 3 2 5 14" xfId="12346"/>
    <cellStyle name="Output 3 2 5 2" xfId="12347"/>
    <cellStyle name="Output 3 2 5 2 2" xfId="12348"/>
    <cellStyle name="Output 3 2 5 2 3" xfId="12349"/>
    <cellStyle name="Output 3 2 5 2 4" xfId="12350"/>
    <cellStyle name="Output 3 2 5 2 5" xfId="12351"/>
    <cellStyle name="Output 3 2 5 2 6" xfId="12352"/>
    <cellStyle name="Output 3 2 5 2 7" xfId="12353"/>
    <cellStyle name="Output 3 2 5 3" xfId="12354"/>
    <cellStyle name="Output 3 2 5 3 2" xfId="12355"/>
    <cellStyle name="Output 3 2 5 3 3" xfId="12356"/>
    <cellStyle name="Output 3 2 5 3 4" xfId="12357"/>
    <cellStyle name="Output 3 2 5 3 5" xfId="12358"/>
    <cellStyle name="Output 3 2 5 3 6" xfId="12359"/>
    <cellStyle name="Output 3 2 5 3 7" xfId="12360"/>
    <cellStyle name="Output 3 2 5 4" xfId="12361"/>
    <cellStyle name="Output 3 2 5 4 2" xfId="12362"/>
    <cellStyle name="Output 3 2 5 4 3" xfId="12363"/>
    <cellStyle name="Output 3 2 5 4 4" xfId="12364"/>
    <cellStyle name="Output 3 2 5 4 5" xfId="12365"/>
    <cellStyle name="Output 3 2 5 4 6" xfId="12366"/>
    <cellStyle name="Output 3 2 5 4 7" xfId="12367"/>
    <cellStyle name="Output 3 2 5 5" xfId="12368"/>
    <cellStyle name="Output 3 2 5 5 2" xfId="12369"/>
    <cellStyle name="Output 3 2 5 5 3" xfId="12370"/>
    <cellStyle name="Output 3 2 5 5 4" xfId="12371"/>
    <cellStyle name="Output 3 2 5 5 5" xfId="12372"/>
    <cellStyle name="Output 3 2 5 5 6" xfId="12373"/>
    <cellStyle name="Output 3 2 5 5 7" xfId="12374"/>
    <cellStyle name="Output 3 2 5 6" xfId="12375"/>
    <cellStyle name="Output 3 2 5 6 2" xfId="12376"/>
    <cellStyle name="Output 3 2 5 6 3" xfId="12377"/>
    <cellStyle name="Output 3 2 5 6 4" xfId="12378"/>
    <cellStyle name="Output 3 2 5 6 5" xfId="12379"/>
    <cellStyle name="Output 3 2 5 6 6" xfId="12380"/>
    <cellStyle name="Output 3 2 5 6 7" xfId="12381"/>
    <cellStyle name="Output 3 2 5 7" xfId="12382"/>
    <cellStyle name="Output 3 2 5 7 2" xfId="12383"/>
    <cellStyle name="Output 3 2 5 7 3" xfId="12384"/>
    <cellStyle name="Output 3 2 5 7 4" xfId="12385"/>
    <cellStyle name="Output 3 2 5 7 5" xfId="12386"/>
    <cellStyle name="Output 3 2 5 7 6" xfId="12387"/>
    <cellStyle name="Output 3 2 5 7 7" xfId="12388"/>
    <cellStyle name="Output 3 2 5 8" xfId="12389"/>
    <cellStyle name="Output 3 2 5 8 2" xfId="12390"/>
    <cellStyle name="Output 3 2 5 8 3" xfId="12391"/>
    <cellStyle name="Output 3 2 5 8 4" xfId="12392"/>
    <cellStyle name="Output 3 2 5 8 5" xfId="12393"/>
    <cellStyle name="Output 3 2 5 8 6" xfId="12394"/>
    <cellStyle name="Output 3 2 5 8 7" xfId="12395"/>
    <cellStyle name="Output 3 2 5 9" xfId="12396"/>
    <cellStyle name="Output 3 2 5 9 2" xfId="12397"/>
    <cellStyle name="Output 3 2 5 9 3" xfId="12398"/>
    <cellStyle name="Output 3 2 5 9 4" xfId="12399"/>
    <cellStyle name="Output 3 2 5 9 5" xfId="12400"/>
    <cellStyle name="Output 3 2 5 9 6" xfId="12401"/>
    <cellStyle name="Output 3 2 5 9 7" xfId="12402"/>
    <cellStyle name="Output 3 2 6" xfId="12403"/>
    <cellStyle name="Output 3 2 6 2" xfId="12404"/>
    <cellStyle name="Output 3 2 6 3" xfId="12405"/>
    <cellStyle name="Output 3 2 6 4" xfId="12406"/>
    <cellStyle name="Output 3 2 6 5" xfId="12407"/>
    <cellStyle name="Output 3 2 6 6" xfId="12408"/>
    <cellStyle name="Output 3 2 6 7" xfId="12409"/>
    <cellStyle name="Output 3 2 7" xfId="12410"/>
    <cellStyle name="Output 3 2 7 2" xfId="12411"/>
    <cellStyle name="Output 3 2 7 3" xfId="12412"/>
    <cellStyle name="Output 3 2 7 4" xfId="12413"/>
    <cellStyle name="Output 3 2 7 5" xfId="12414"/>
    <cellStyle name="Output 3 2 7 6" xfId="12415"/>
    <cellStyle name="Output 3 2 7 7" xfId="12416"/>
    <cellStyle name="Output 3 2 8" xfId="12417"/>
    <cellStyle name="Output 3 2 8 2" xfId="12418"/>
    <cellStyle name="Output 3 2 8 3" xfId="12419"/>
    <cellStyle name="Output 3 2 8 4" xfId="12420"/>
    <cellStyle name="Output 3 2 8 5" xfId="12421"/>
    <cellStyle name="Output 3 2 8 6" xfId="12422"/>
    <cellStyle name="Output 3 2 8 7" xfId="12423"/>
    <cellStyle name="Output 3 2 9" xfId="12424"/>
    <cellStyle name="Output 3 2 9 2" xfId="12425"/>
    <cellStyle name="Output 3 2 9 3" xfId="12426"/>
    <cellStyle name="Output 3 2 9 4" xfId="12427"/>
    <cellStyle name="Output 3 2 9 5" xfId="12428"/>
    <cellStyle name="Output 3 2 9 6" xfId="12429"/>
    <cellStyle name="Output 3 2 9 7" xfId="12430"/>
    <cellStyle name="Output 3 3" xfId="12431"/>
    <cellStyle name="Output 3 3 10" xfId="12432"/>
    <cellStyle name="Output 3 3 10 2" xfId="12433"/>
    <cellStyle name="Output 3 3 10 3" xfId="12434"/>
    <cellStyle name="Output 3 3 10 4" xfId="12435"/>
    <cellStyle name="Output 3 3 10 5" xfId="12436"/>
    <cellStyle name="Output 3 3 10 6" xfId="12437"/>
    <cellStyle name="Output 3 3 10 7" xfId="12438"/>
    <cellStyle name="Output 3 3 11" xfId="12439"/>
    <cellStyle name="Output 3 3 12" xfId="12440"/>
    <cellStyle name="Output 3 3 13" xfId="12441"/>
    <cellStyle name="Output 3 3 14" xfId="12442"/>
    <cellStyle name="Output 3 3 2" xfId="12443"/>
    <cellStyle name="Output 3 3 2 2" xfId="12444"/>
    <cellStyle name="Output 3 3 2 3" xfId="12445"/>
    <cellStyle name="Output 3 3 2 4" xfId="12446"/>
    <cellStyle name="Output 3 3 2 5" xfId="12447"/>
    <cellStyle name="Output 3 3 2 6" xfId="12448"/>
    <cellStyle name="Output 3 3 2 7" xfId="12449"/>
    <cellStyle name="Output 3 3 3" xfId="12450"/>
    <cellStyle name="Output 3 3 3 2" xfId="12451"/>
    <cellStyle name="Output 3 3 3 3" xfId="12452"/>
    <cellStyle name="Output 3 3 3 4" xfId="12453"/>
    <cellStyle name="Output 3 3 3 5" xfId="12454"/>
    <cellStyle name="Output 3 3 3 6" xfId="12455"/>
    <cellStyle name="Output 3 3 3 7" xfId="12456"/>
    <cellStyle name="Output 3 3 4" xfId="12457"/>
    <cellStyle name="Output 3 3 4 2" xfId="12458"/>
    <cellStyle name="Output 3 3 4 3" xfId="12459"/>
    <cellStyle name="Output 3 3 4 4" xfId="12460"/>
    <cellStyle name="Output 3 3 4 5" xfId="12461"/>
    <cellStyle name="Output 3 3 4 6" xfId="12462"/>
    <cellStyle name="Output 3 3 4 7" xfId="12463"/>
    <cellStyle name="Output 3 3 5" xfId="12464"/>
    <cellStyle name="Output 3 3 5 2" xfId="12465"/>
    <cellStyle name="Output 3 3 5 3" xfId="12466"/>
    <cellStyle name="Output 3 3 5 4" xfId="12467"/>
    <cellStyle name="Output 3 3 5 5" xfId="12468"/>
    <cellStyle name="Output 3 3 5 6" xfId="12469"/>
    <cellStyle name="Output 3 3 5 7" xfId="12470"/>
    <cellStyle name="Output 3 3 6" xfId="12471"/>
    <cellStyle name="Output 3 3 6 2" xfId="12472"/>
    <cellStyle name="Output 3 3 6 3" xfId="12473"/>
    <cellStyle name="Output 3 3 6 4" xfId="12474"/>
    <cellStyle name="Output 3 3 6 5" xfId="12475"/>
    <cellStyle name="Output 3 3 6 6" xfId="12476"/>
    <cellStyle name="Output 3 3 6 7" xfId="12477"/>
    <cellStyle name="Output 3 3 7" xfId="12478"/>
    <cellStyle name="Output 3 3 7 2" xfId="12479"/>
    <cellStyle name="Output 3 3 7 3" xfId="12480"/>
    <cellStyle name="Output 3 3 7 4" xfId="12481"/>
    <cellStyle name="Output 3 3 7 5" xfId="12482"/>
    <cellStyle name="Output 3 3 7 6" xfId="12483"/>
    <cellStyle name="Output 3 3 7 7" xfId="12484"/>
    <cellStyle name="Output 3 3 8" xfId="12485"/>
    <cellStyle name="Output 3 3 8 2" xfId="12486"/>
    <cellStyle name="Output 3 3 8 3" xfId="12487"/>
    <cellStyle name="Output 3 3 8 4" xfId="12488"/>
    <cellStyle name="Output 3 3 8 5" xfId="12489"/>
    <cellStyle name="Output 3 3 8 6" xfId="12490"/>
    <cellStyle name="Output 3 3 8 7" xfId="12491"/>
    <cellStyle name="Output 3 3 9" xfId="12492"/>
    <cellStyle name="Output 3 3 9 2" xfId="12493"/>
    <cellStyle name="Output 3 3 9 3" xfId="12494"/>
    <cellStyle name="Output 3 3 9 4" xfId="12495"/>
    <cellStyle name="Output 3 3 9 5" xfId="12496"/>
    <cellStyle name="Output 3 3 9 6" xfId="12497"/>
    <cellStyle name="Output 3 3 9 7" xfId="12498"/>
    <cellStyle name="Output 3 4" xfId="12499"/>
    <cellStyle name="Output 3 4 10" xfId="12500"/>
    <cellStyle name="Output 3 4 10 2" xfId="12501"/>
    <cellStyle name="Output 3 4 10 3" xfId="12502"/>
    <cellStyle name="Output 3 4 10 4" xfId="12503"/>
    <cellStyle name="Output 3 4 10 5" xfId="12504"/>
    <cellStyle name="Output 3 4 10 6" xfId="12505"/>
    <cellStyle name="Output 3 4 10 7" xfId="12506"/>
    <cellStyle name="Output 3 4 11" xfId="12507"/>
    <cellStyle name="Output 3 4 12" xfId="12508"/>
    <cellStyle name="Output 3 4 13" xfId="12509"/>
    <cellStyle name="Output 3 4 14" xfId="12510"/>
    <cellStyle name="Output 3 4 2" xfId="12511"/>
    <cellStyle name="Output 3 4 2 2" xfId="12512"/>
    <cellStyle name="Output 3 4 2 3" xfId="12513"/>
    <cellStyle name="Output 3 4 2 4" xfId="12514"/>
    <cellStyle name="Output 3 4 2 5" xfId="12515"/>
    <cellStyle name="Output 3 4 2 6" xfId="12516"/>
    <cellStyle name="Output 3 4 2 7" xfId="12517"/>
    <cellStyle name="Output 3 4 3" xfId="12518"/>
    <cellStyle name="Output 3 4 3 2" xfId="12519"/>
    <cellStyle name="Output 3 4 3 3" xfId="12520"/>
    <cellStyle name="Output 3 4 3 4" xfId="12521"/>
    <cellStyle name="Output 3 4 3 5" xfId="12522"/>
    <cellStyle name="Output 3 4 3 6" xfId="12523"/>
    <cellStyle name="Output 3 4 3 7" xfId="12524"/>
    <cellStyle name="Output 3 4 4" xfId="12525"/>
    <cellStyle name="Output 3 4 4 2" xfId="12526"/>
    <cellStyle name="Output 3 4 4 3" xfId="12527"/>
    <cellStyle name="Output 3 4 4 4" xfId="12528"/>
    <cellStyle name="Output 3 4 4 5" xfId="12529"/>
    <cellStyle name="Output 3 4 4 6" xfId="12530"/>
    <cellStyle name="Output 3 4 4 7" xfId="12531"/>
    <cellStyle name="Output 3 4 5" xfId="12532"/>
    <cellStyle name="Output 3 4 5 2" xfId="12533"/>
    <cellStyle name="Output 3 4 5 3" xfId="12534"/>
    <cellStyle name="Output 3 4 5 4" xfId="12535"/>
    <cellStyle name="Output 3 4 5 5" xfId="12536"/>
    <cellStyle name="Output 3 4 5 6" xfId="12537"/>
    <cellStyle name="Output 3 4 5 7" xfId="12538"/>
    <cellStyle name="Output 3 4 6" xfId="12539"/>
    <cellStyle name="Output 3 4 6 2" xfId="12540"/>
    <cellStyle name="Output 3 4 6 3" xfId="12541"/>
    <cellStyle name="Output 3 4 6 4" xfId="12542"/>
    <cellStyle name="Output 3 4 6 5" xfId="12543"/>
    <cellStyle name="Output 3 4 6 6" xfId="12544"/>
    <cellStyle name="Output 3 4 6 7" xfId="12545"/>
    <cellStyle name="Output 3 4 7" xfId="12546"/>
    <cellStyle name="Output 3 4 7 2" xfId="12547"/>
    <cellStyle name="Output 3 4 7 3" xfId="12548"/>
    <cellStyle name="Output 3 4 7 4" xfId="12549"/>
    <cellStyle name="Output 3 4 7 5" xfId="12550"/>
    <cellStyle name="Output 3 4 7 6" xfId="12551"/>
    <cellStyle name="Output 3 4 7 7" xfId="12552"/>
    <cellStyle name="Output 3 4 8" xfId="12553"/>
    <cellStyle name="Output 3 4 8 2" xfId="12554"/>
    <cellStyle name="Output 3 4 8 3" xfId="12555"/>
    <cellStyle name="Output 3 4 8 4" xfId="12556"/>
    <cellStyle name="Output 3 4 8 5" xfId="12557"/>
    <cellStyle name="Output 3 4 8 6" xfId="12558"/>
    <cellStyle name="Output 3 4 8 7" xfId="12559"/>
    <cellStyle name="Output 3 4 9" xfId="12560"/>
    <cellStyle name="Output 3 4 9 2" xfId="12561"/>
    <cellStyle name="Output 3 4 9 3" xfId="12562"/>
    <cellStyle name="Output 3 4 9 4" xfId="12563"/>
    <cellStyle name="Output 3 4 9 5" xfId="12564"/>
    <cellStyle name="Output 3 4 9 6" xfId="12565"/>
    <cellStyle name="Output 3 4 9 7" xfId="12566"/>
    <cellStyle name="Output 3 5" xfId="12567"/>
    <cellStyle name="Output 3 5 10" xfId="12568"/>
    <cellStyle name="Output 3 5 10 2" xfId="12569"/>
    <cellStyle name="Output 3 5 10 3" xfId="12570"/>
    <cellStyle name="Output 3 5 10 4" xfId="12571"/>
    <cellStyle name="Output 3 5 10 5" xfId="12572"/>
    <cellStyle name="Output 3 5 10 6" xfId="12573"/>
    <cellStyle name="Output 3 5 10 7" xfId="12574"/>
    <cellStyle name="Output 3 5 11" xfId="12575"/>
    <cellStyle name="Output 3 5 12" xfId="12576"/>
    <cellStyle name="Output 3 5 13" xfId="12577"/>
    <cellStyle name="Output 3 5 14" xfId="12578"/>
    <cellStyle name="Output 3 5 2" xfId="12579"/>
    <cellStyle name="Output 3 5 2 2" xfId="12580"/>
    <cellStyle name="Output 3 5 2 3" xfId="12581"/>
    <cellStyle name="Output 3 5 2 4" xfId="12582"/>
    <cellStyle name="Output 3 5 2 5" xfId="12583"/>
    <cellStyle name="Output 3 5 2 6" xfId="12584"/>
    <cellStyle name="Output 3 5 2 7" xfId="12585"/>
    <cellStyle name="Output 3 5 3" xfId="12586"/>
    <cellStyle name="Output 3 5 3 2" xfId="12587"/>
    <cellStyle name="Output 3 5 3 3" xfId="12588"/>
    <cellStyle name="Output 3 5 3 4" xfId="12589"/>
    <cellStyle name="Output 3 5 3 5" xfId="12590"/>
    <cellStyle name="Output 3 5 3 6" xfId="12591"/>
    <cellStyle name="Output 3 5 3 7" xfId="12592"/>
    <cellStyle name="Output 3 5 4" xfId="12593"/>
    <cellStyle name="Output 3 5 4 2" xfId="12594"/>
    <cellStyle name="Output 3 5 4 3" xfId="12595"/>
    <cellStyle name="Output 3 5 4 4" xfId="12596"/>
    <cellStyle name="Output 3 5 4 5" xfId="12597"/>
    <cellStyle name="Output 3 5 4 6" xfId="12598"/>
    <cellStyle name="Output 3 5 4 7" xfId="12599"/>
    <cellStyle name="Output 3 5 5" xfId="12600"/>
    <cellStyle name="Output 3 5 5 2" xfId="12601"/>
    <cellStyle name="Output 3 5 5 3" xfId="12602"/>
    <cellStyle name="Output 3 5 5 4" xfId="12603"/>
    <cellStyle name="Output 3 5 5 5" xfId="12604"/>
    <cellStyle name="Output 3 5 5 6" xfId="12605"/>
    <cellStyle name="Output 3 5 5 7" xfId="12606"/>
    <cellStyle name="Output 3 5 6" xfId="12607"/>
    <cellStyle name="Output 3 5 6 2" xfId="12608"/>
    <cellStyle name="Output 3 5 6 3" xfId="12609"/>
    <cellStyle name="Output 3 5 6 4" xfId="12610"/>
    <cellStyle name="Output 3 5 6 5" xfId="12611"/>
    <cellStyle name="Output 3 5 6 6" xfId="12612"/>
    <cellStyle name="Output 3 5 6 7" xfId="12613"/>
    <cellStyle name="Output 3 5 7" xfId="12614"/>
    <cellStyle name="Output 3 5 7 2" xfId="12615"/>
    <cellStyle name="Output 3 5 7 3" xfId="12616"/>
    <cellStyle name="Output 3 5 7 4" xfId="12617"/>
    <cellStyle name="Output 3 5 7 5" xfId="12618"/>
    <cellStyle name="Output 3 5 7 6" xfId="12619"/>
    <cellStyle name="Output 3 5 7 7" xfId="12620"/>
    <cellStyle name="Output 3 5 8" xfId="12621"/>
    <cellStyle name="Output 3 5 8 2" xfId="12622"/>
    <cellStyle name="Output 3 5 8 3" xfId="12623"/>
    <cellStyle name="Output 3 5 8 4" xfId="12624"/>
    <cellStyle name="Output 3 5 8 5" xfId="12625"/>
    <cellStyle name="Output 3 5 8 6" xfId="12626"/>
    <cellStyle name="Output 3 5 8 7" xfId="12627"/>
    <cellStyle name="Output 3 5 9" xfId="12628"/>
    <cellStyle name="Output 3 5 9 2" xfId="12629"/>
    <cellStyle name="Output 3 5 9 3" xfId="12630"/>
    <cellStyle name="Output 3 5 9 4" xfId="12631"/>
    <cellStyle name="Output 3 5 9 5" xfId="12632"/>
    <cellStyle name="Output 3 5 9 6" xfId="12633"/>
    <cellStyle name="Output 3 5 9 7" xfId="12634"/>
    <cellStyle name="Output 3 6" xfId="12635"/>
    <cellStyle name="Output 3 6 10" xfId="12636"/>
    <cellStyle name="Output 3 6 10 2" xfId="12637"/>
    <cellStyle name="Output 3 6 10 3" xfId="12638"/>
    <cellStyle name="Output 3 6 10 4" xfId="12639"/>
    <cellStyle name="Output 3 6 10 5" xfId="12640"/>
    <cellStyle name="Output 3 6 10 6" xfId="12641"/>
    <cellStyle name="Output 3 6 10 7" xfId="12642"/>
    <cellStyle name="Output 3 6 11" xfId="12643"/>
    <cellStyle name="Output 3 6 12" xfId="12644"/>
    <cellStyle name="Output 3 6 13" xfId="12645"/>
    <cellStyle name="Output 3 6 14" xfId="12646"/>
    <cellStyle name="Output 3 6 2" xfId="12647"/>
    <cellStyle name="Output 3 6 2 2" xfId="12648"/>
    <cellStyle name="Output 3 6 2 3" xfId="12649"/>
    <cellStyle name="Output 3 6 2 4" xfId="12650"/>
    <cellStyle name="Output 3 6 2 5" xfId="12651"/>
    <cellStyle name="Output 3 6 2 6" xfId="12652"/>
    <cellStyle name="Output 3 6 2 7" xfId="12653"/>
    <cellStyle name="Output 3 6 3" xfId="12654"/>
    <cellStyle name="Output 3 6 3 2" xfId="12655"/>
    <cellStyle name="Output 3 6 3 3" xfId="12656"/>
    <cellStyle name="Output 3 6 3 4" xfId="12657"/>
    <cellStyle name="Output 3 6 3 5" xfId="12658"/>
    <cellStyle name="Output 3 6 3 6" xfId="12659"/>
    <cellStyle name="Output 3 6 3 7" xfId="12660"/>
    <cellStyle name="Output 3 6 4" xfId="12661"/>
    <cellStyle name="Output 3 6 4 2" xfId="12662"/>
    <cellStyle name="Output 3 6 4 3" xfId="12663"/>
    <cellStyle name="Output 3 6 4 4" xfId="12664"/>
    <cellStyle name="Output 3 6 4 5" xfId="12665"/>
    <cellStyle name="Output 3 6 4 6" xfId="12666"/>
    <cellStyle name="Output 3 6 4 7" xfId="12667"/>
    <cellStyle name="Output 3 6 5" xfId="12668"/>
    <cellStyle name="Output 3 6 5 2" xfId="12669"/>
    <cellStyle name="Output 3 6 5 3" xfId="12670"/>
    <cellStyle name="Output 3 6 5 4" xfId="12671"/>
    <cellStyle name="Output 3 6 5 5" xfId="12672"/>
    <cellStyle name="Output 3 6 5 6" xfId="12673"/>
    <cellStyle name="Output 3 6 5 7" xfId="12674"/>
    <cellStyle name="Output 3 6 6" xfId="12675"/>
    <cellStyle name="Output 3 6 6 2" xfId="12676"/>
    <cellStyle name="Output 3 6 6 3" xfId="12677"/>
    <cellStyle name="Output 3 6 6 4" xfId="12678"/>
    <cellStyle name="Output 3 6 6 5" xfId="12679"/>
    <cellStyle name="Output 3 6 6 6" xfId="12680"/>
    <cellStyle name="Output 3 6 6 7" xfId="12681"/>
    <cellStyle name="Output 3 6 7" xfId="12682"/>
    <cellStyle name="Output 3 6 7 2" xfId="12683"/>
    <cellStyle name="Output 3 6 7 3" xfId="12684"/>
    <cellStyle name="Output 3 6 7 4" xfId="12685"/>
    <cellStyle name="Output 3 6 7 5" xfId="12686"/>
    <cellStyle name="Output 3 6 7 6" xfId="12687"/>
    <cellStyle name="Output 3 6 7 7" xfId="12688"/>
    <cellStyle name="Output 3 6 8" xfId="12689"/>
    <cellStyle name="Output 3 6 8 2" xfId="12690"/>
    <cellStyle name="Output 3 6 8 3" xfId="12691"/>
    <cellStyle name="Output 3 6 8 4" xfId="12692"/>
    <cellStyle name="Output 3 6 8 5" xfId="12693"/>
    <cellStyle name="Output 3 6 8 6" xfId="12694"/>
    <cellStyle name="Output 3 6 8 7" xfId="12695"/>
    <cellStyle name="Output 3 6 9" xfId="12696"/>
    <cellStyle name="Output 3 6 9 2" xfId="12697"/>
    <cellStyle name="Output 3 6 9 3" xfId="12698"/>
    <cellStyle name="Output 3 6 9 4" xfId="12699"/>
    <cellStyle name="Output 3 6 9 5" xfId="12700"/>
    <cellStyle name="Output 3 6 9 6" xfId="12701"/>
    <cellStyle name="Output 3 6 9 7" xfId="12702"/>
    <cellStyle name="Output 3 7" xfId="12703"/>
    <cellStyle name="Output 3 7 2" xfId="12704"/>
    <cellStyle name="Output 3 7 3" xfId="12705"/>
    <cellStyle name="Output 3 7 4" xfId="12706"/>
    <cellStyle name="Output 3 7 5" xfId="12707"/>
    <cellStyle name="Output 3 7 6" xfId="12708"/>
    <cellStyle name="Output 3 7 7" xfId="12709"/>
    <cellStyle name="Output 3 8" xfId="12710"/>
    <cellStyle name="Output 3 8 2" xfId="12711"/>
    <cellStyle name="Output 3 8 3" xfId="12712"/>
    <cellStyle name="Output 3 8 4" xfId="12713"/>
    <cellStyle name="Output 3 8 5" xfId="12714"/>
    <cellStyle name="Output 3 8 6" xfId="12715"/>
    <cellStyle name="Output 3 8 7" xfId="12716"/>
    <cellStyle name="Output 3 9" xfId="12717"/>
    <cellStyle name="Output 3 9 2" xfId="12718"/>
    <cellStyle name="Output 3 9 3" xfId="12719"/>
    <cellStyle name="Output 3 9 4" xfId="12720"/>
    <cellStyle name="Output 3 9 5" xfId="12721"/>
    <cellStyle name="Output 3 9 6" xfId="12722"/>
    <cellStyle name="Output 3 9 7" xfId="12723"/>
    <cellStyle name="Output Amounts" xfId="12724"/>
    <cellStyle name="Output Column Headings" xfId="12725"/>
    <cellStyle name="Output Line Items" xfId="12726"/>
    <cellStyle name="Output Line Items 2" xfId="12727"/>
    <cellStyle name="Output Line Items 2 2" xfId="12728"/>
    <cellStyle name="Output Line Items 2 2 2" xfId="12729"/>
    <cellStyle name="Output Line Items 2 2 2 2" xfId="12730"/>
    <cellStyle name="Output Line Items 2 2 3" xfId="12731"/>
    <cellStyle name="Output Line Items 3" xfId="12732"/>
    <cellStyle name="Output Line Items 3 2" xfId="12733"/>
    <cellStyle name="Output Line Items 3 2 2" xfId="12734"/>
    <cellStyle name="Output Line Items 3 3" xfId="12735"/>
    <cellStyle name="Output Report Heading" xfId="12736"/>
    <cellStyle name="Output Report Title" xfId="12737"/>
    <cellStyle name="Percent" xfId="2" builtinId="5"/>
    <cellStyle name="Percent 2" xfId="12738"/>
    <cellStyle name="Percent 2 2" xfId="12739"/>
    <cellStyle name="Percent 2 3" xfId="12740"/>
    <cellStyle name="Percent 2 3 2" xfId="12741"/>
    <cellStyle name="Percent 2 4 2" xfId="12742"/>
    <cellStyle name="Percent 2 5" xfId="12743"/>
    <cellStyle name="Percent 3" xfId="12744"/>
    <cellStyle name="Percent 3 2" xfId="12745"/>
    <cellStyle name="Percent 3 2 2" xfId="12746"/>
    <cellStyle name="Percent 4" xfId="12747"/>
    <cellStyle name="Percent 4 2" xfId="12748"/>
    <cellStyle name="Percent 4 2 2" xfId="12749"/>
    <cellStyle name="Percent 4 2 2 2" xfId="12750"/>
    <cellStyle name="Percent 4 2 2 2 2" xfId="12751"/>
    <cellStyle name="Percent 4 2 2 3" xfId="12752"/>
    <cellStyle name="Percent 4 2 3" xfId="12753"/>
    <cellStyle name="Percent 4 2 3 2" xfId="12754"/>
    <cellStyle name="Percent 4 2 4" xfId="12755"/>
    <cellStyle name="Percent 5" xfId="12756"/>
    <cellStyle name="Percent 5 2" xfId="12757"/>
    <cellStyle name="Percent 5 3" xfId="12758"/>
    <cellStyle name="Percent 6" xfId="12759"/>
    <cellStyle name="Percent 7" xfId="12760"/>
    <cellStyle name="Percent 8" xfId="12761"/>
    <cellStyle name="Protect" xfId="12762"/>
    <cellStyle name="Protect blue" xfId="12763"/>
    <cellStyle name="Protect blue 2" xfId="12764"/>
    <cellStyle name="Protect blue 2 2" xfId="12765"/>
    <cellStyle name="Protect blue 3" xfId="12766"/>
    <cellStyle name="QIS Heading 3" xfId="12767"/>
    <cellStyle name="STYL0 - Style1" xfId="12768"/>
    <cellStyle name="STYL1 - Style2" xfId="12769"/>
    <cellStyle name="STYL2 - Style3" xfId="12770"/>
    <cellStyle name="STYL3 - Style4" xfId="12771"/>
    <cellStyle name="STYL4 - Style5" xfId="12772"/>
    <cellStyle name="STYL5 - Style6" xfId="12773"/>
    <cellStyle name="STYL6 - Style7" xfId="12774"/>
    <cellStyle name="STYL7 - Style8" xfId="12775"/>
    <cellStyle name="subtotals" xfId="12776"/>
    <cellStyle name="Title 2" xfId="12777"/>
    <cellStyle name="Total 2" xfId="12778"/>
    <cellStyle name="Total 2 10" xfId="12779"/>
    <cellStyle name="Total 2 10 2" xfId="12780"/>
    <cellStyle name="Total 2 10 3" xfId="12781"/>
    <cellStyle name="Total 2 10 4" xfId="12782"/>
    <cellStyle name="Total 2 10 5" xfId="12783"/>
    <cellStyle name="Total 2 10 6" xfId="12784"/>
    <cellStyle name="Total 2 10 7" xfId="12785"/>
    <cellStyle name="Total 2 11" xfId="12786"/>
    <cellStyle name="Total 2 11 2" xfId="12787"/>
    <cellStyle name="Total 2 11 3" xfId="12788"/>
    <cellStyle name="Total 2 11 4" xfId="12789"/>
    <cellStyle name="Total 2 11 5" xfId="12790"/>
    <cellStyle name="Total 2 11 6" xfId="12791"/>
    <cellStyle name="Total 2 11 7" xfId="12792"/>
    <cellStyle name="Total 2 12" xfId="12793"/>
    <cellStyle name="Total 2 12 2" xfId="12794"/>
    <cellStyle name="Total 2 12 3" xfId="12795"/>
    <cellStyle name="Total 2 12 4" xfId="12796"/>
    <cellStyle name="Total 2 12 5" xfId="12797"/>
    <cellStyle name="Total 2 12 6" xfId="12798"/>
    <cellStyle name="Total 2 12 7" xfId="12799"/>
    <cellStyle name="Total 2 13" xfId="12800"/>
    <cellStyle name="Total 2 13 2" xfId="12801"/>
    <cellStyle name="Total 2 13 3" xfId="12802"/>
    <cellStyle name="Total 2 13 4" xfId="12803"/>
    <cellStyle name="Total 2 13 5" xfId="12804"/>
    <cellStyle name="Total 2 13 6" xfId="12805"/>
    <cellStyle name="Total 2 13 7" xfId="12806"/>
    <cellStyle name="Total 2 14" xfId="12807"/>
    <cellStyle name="Total 2 14 2" xfId="12808"/>
    <cellStyle name="Total 2 14 3" xfId="12809"/>
    <cellStyle name="Total 2 14 4" xfId="12810"/>
    <cellStyle name="Total 2 14 5" xfId="12811"/>
    <cellStyle name="Total 2 14 6" xfId="12812"/>
    <cellStyle name="Total 2 14 7" xfId="12813"/>
    <cellStyle name="Total 2 15" xfId="12814"/>
    <cellStyle name="Total 2 15 2" xfId="12815"/>
    <cellStyle name="Total 2 15 3" xfId="12816"/>
    <cellStyle name="Total 2 15 4" xfId="12817"/>
    <cellStyle name="Total 2 15 5" xfId="12818"/>
    <cellStyle name="Total 2 15 6" xfId="12819"/>
    <cellStyle name="Total 2 15 7" xfId="12820"/>
    <cellStyle name="Total 2 16" xfId="12821"/>
    <cellStyle name="Total 2 17" xfId="12822"/>
    <cellStyle name="Total 2 18" xfId="12823"/>
    <cellStyle name="Total 2 2" xfId="12824"/>
    <cellStyle name="Total 2 2 10" xfId="12825"/>
    <cellStyle name="Total 2 2 10 2" xfId="12826"/>
    <cellStyle name="Total 2 2 10 3" xfId="12827"/>
    <cellStyle name="Total 2 2 10 4" xfId="12828"/>
    <cellStyle name="Total 2 2 10 5" xfId="12829"/>
    <cellStyle name="Total 2 2 10 6" xfId="12830"/>
    <cellStyle name="Total 2 2 10 7" xfId="12831"/>
    <cellStyle name="Total 2 2 11" xfId="12832"/>
    <cellStyle name="Total 2 2 11 2" xfId="12833"/>
    <cellStyle name="Total 2 2 11 3" xfId="12834"/>
    <cellStyle name="Total 2 2 11 4" xfId="12835"/>
    <cellStyle name="Total 2 2 11 5" xfId="12836"/>
    <cellStyle name="Total 2 2 11 6" xfId="12837"/>
    <cellStyle name="Total 2 2 11 7" xfId="12838"/>
    <cellStyle name="Total 2 2 12" xfId="12839"/>
    <cellStyle name="Total 2 2 12 2" xfId="12840"/>
    <cellStyle name="Total 2 2 12 3" xfId="12841"/>
    <cellStyle name="Total 2 2 12 4" xfId="12842"/>
    <cellStyle name="Total 2 2 12 5" xfId="12843"/>
    <cellStyle name="Total 2 2 12 6" xfId="12844"/>
    <cellStyle name="Total 2 2 12 7" xfId="12845"/>
    <cellStyle name="Total 2 2 13" xfId="12846"/>
    <cellStyle name="Total 2 2 13 2" xfId="12847"/>
    <cellStyle name="Total 2 2 13 3" xfId="12848"/>
    <cellStyle name="Total 2 2 13 4" xfId="12849"/>
    <cellStyle name="Total 2 2 13 5" xfId="12850"/>
    <cellStyle name="Total 2 2 13 6" xfId="12851"/>
    <cellStyle name="Total 2 2 13 7" xfId="12852"/>
    <cellStyle name="Total 2 2 14" xfId="12853"/>
    <cellStyle name="Total 2 2 14 2" xfId="12854"/>
    <cellStyle name="Total 2 2 14 3" xfId="12855"/>
    <cellStyle name="Total 2 2 14 4" xfId="12856"/>
    <cellStyle name="Total 2 2 14 5" xfId="12857"/>
    <cellStyle name="Total 2 2 14 6" xfId="12858"/>
    <cellStyle name="Total 2 2 14 7" xfId="12859"/>
    <cellStyle name="Total 2 2 15" xfId="12860"/>
    <cellStyle name="Total 2 2 16" xfId="12861"/>
    <cellStyle name="Total 2 2 17" xfId="12862"/>
    <cellStyle name="Total 2 2 2" xfId="12863"/>
    <cellStyle name="Total 2 2 2 10" xfId="12864"/>
    <cellStyle name="Total 2 2 2 10 2" xfId="12865"/>
    <cellStyle name="Total 2 2 2 10 3" xfId="12866"/>
    <cellStyle name="Total 2 2 2 10 4" xfId="12867"/>
    <cellStyle name="Total 2 2 2 10 5" xfId="12868"/>
    <cellStyle name="Total 2 2 2 10 6" xfId="12869"/>
    <cellStyle name="Total 2 2 2 10 7" xfId="12870"/>
    <cellStyle name="Total 2 2 2 11" xfId="12871"/>
    <cellStyle name="Total 2 2 2 11 2" xfId="12872"/>
    <cellStyle name="Total 2 2 2 11 3" xfId="12873"/>
    <cellStyle name="Total 2 2 2 11 4" xfId="12874"/>
    <cellStyle name="Total 2 2 2 11 5" xfId="12875"/>
    <cellStyle name="Total 2 2 2 11 6" xfId="12876"/>
    <cellStyle name="Total 2 2 2 11 7" xfId="12877"/>
    <cellStyle name="Total 2 2 2 12" xfId="12878"/>
    <cellStyle name="Total 2 2 2 12 2" xfId="12879"/>
    <cellStyle name="Total 2 2 2 12 3" xfId="12880"/>
    <cellStyle name="Total 2 2 2 12 4" xfId="12881"/>
    <cellStyle name="Total 2 2 2 12 5" xfId="12882"/>
    <cellStyle name="Total 2 2 2 12 6" xfId="12883"/>
    <cellStyle name="Total 2 2 2 12 7" xfId="12884"/>
    <cellStyle name="Total 2 2 2 13" xfId="12885"/>
    <cellStyle name="Total 2 2 2 13 2" xfId="12886"/>
    <cellStyle name="Total 2 2 2 13 3" xfId="12887"/>
    <cellStyle name="Total 2 2 2 13 4" xfId="12888"/>
    <cellStyle name="Total 2 2 2 13 5" xfId="12889"/>
    <cellStyle name="Total 2 2 2 13 6" xfId="12890"/>
    <cellStyle name="Total 2 2 2 13 7" xfId="12891"/>
    <cellStyle name="Total 2 2 2 14" xfId="12892"/>
    <cellStyle name="Total 2 2 2 15" xfId="12893"/>
    <cellStyle name="Total 2 2 2 16" xfId="12894"/>
    <cellStyle name="Total 2 2 2 2" xfId="12895"/>
    <cellStyle name="Total 2 2 2 2 10" xfId="12896"/>
    <cellStyle name="Total 2 2 2 2 10 2" xfId="12897"/>
    <cellStyle name="Total 2 2 2 2 10 3" xfId="12898"/>
    <cellStyle name="Total 2 2 2 2 10 4" xfId="12899"/>
    <cellStyle name="Total 2 2 2 2 10 5" xfId="12900"/>
    <cellStyle name="Total 2 2 2 2 10 6" xfId="12901"/>
    <cellStyle name="Total 2 2 2 2 10 7" xfId="12902"/>
    <cellStyle name="Total 2 2 2 2 11" xfId="12903"/>
    <cellStyle name="Total 2 2 2 2 11 2" xfId="12904"/>
    <cellStyle name="Total 2 2 2 2 11 3" xfId="12905"/>
    <cellStyle name="Total 2 2 2 2 11 4" xfId="12906"/>
    <cellStyle name="Total 2 2 2 2 11 5" xfId="12907"/>
    <cellStyle name="Total 2 2 2 2 11 6" xfId="12908"/>
    <cellStyle name="Total 2 2 2 2 11 7" xfId="12909"/>
    <cellStyle name="Total 2 2 2 2 12" xfId="12910"/>
    <cellStyle name="Total 2 2 2 2 12 2" xfId="12911"/>
    <cellStyle name="Total 2 2 2 2 12 3" xfId="12912"/>
    <cellStyle name="Total 2 2 2 2 12 4" xfId="12913"/>
    <cellStyle name="Total 2 2 2 2 12 5" xfId="12914"/>
    <cellStyle name="Total 2 2 2 2 12 6" xfId="12915"/>
    <cellStyle name="Total 2 2 2 2 12 7" xfId="12916"/>
    <cellStyle name="Total 2 2 2 2 13" xfId="12917"/>
    <cellStyle name="Total 2 2 2 2 13 2" xfId="12918"/>
    <cellStyle name="Total 2 2 2 2 13 3" xfId="12919"/>
    <cellStyle name="Total 2 2 2 2 13 4" xfId="12920"/>
    <cellStyle name="Total 2 2 2 2 13 5" xfId="12921"/>
    <cellStyle name="Total 2 2 2 2 13 6" xfId="12922"/>
    <cellStyle name="Total 2 2 2 2 13 7" xfId="12923"/>
    <cellStyle name="Total 2 2 2 2 14" xfId="12924"/>
    <cellStyle name="Total 2 2 2 2 15" xfId="12925"/>
    <cellStyle name="Total 2 2 2 2 16" xfId="12926"/>
    <cellStyle name="Total 2 2 2 2 17" xfId="12927"/>
    <cellStyle name="Total 2 2 2 2 2" xfId="12928"/>
    <cellStyle name="Total 2 2 2 2 2 10" xfId="12929"/>
    <cellStyle name="Total 2 2 2 2 2 10 2" xfId="12930"/>
    <cellStyle name="Total 2 2 2 2 2 10 3" xfId="12931"/>
    <cellStyle name="Total 2 2 2 2 2 10 4" xfId="12932"/>
    <cellStyle name="Total 2 2 2 2 2 10 5" xfId="12933"/>
    <cellStyle name="Total 2 2 2 2 2 10 6" xfId="12934"/>
    <cellStyle name="Total 2 2 2 2 2 10 7" xfId="12935"/>
    <cellStyle name="Total 2 2 2 2 2 11" xfId="12936"/>
    <cellStyle name="Total 2 2 2 2 2 12" xfId="12937"/>
    <cellStyle name="Total 2 2 2 2 2 13" xfId="12938"/>
    <cellStyle name="Total 2 2 2 2 2 14" xfId="12939"/>
    <cellStyle name="Total 2 2 2 2 2 2" xfId="12940"/>
    <cellStyle name="Total 2 2 2 2 2 2 2" xfId="12941"/>
    <cellStyle name="Total 2 2 2 2 2 2 3" xfId="12942"/>
    <cellStyle name="Total 2 2 2 2 2 2 4" xfId="12943"/>
    <cellStyle name="Total 2 2 2 2 2 2 5" xfId="12944"/>
    <cellStyle name="Total 2 2 2 2 2 2 6" xfId="12945"/>
    <cellStyle name="Total 2 2 2 2 2 2 7" xfId="12946"/>
    <cellStyle name="Total 2 2 2 2 2 3" xfId="12947"/>
    <cellStyle name="Total 2 2 2 2 2 3 2" xfId="12948"/>
    <cellStyle name="Total 2 2 2 2 2 3 3" xfId="12949"/>
    <cellStyle name="Total 2 2 2 2 2 3 4" xfId="12950"/>
    <cellStyle name="Total 2 2 2 2 2 3 5" xfId="12951"/>
    <cellStyle name="Total 2 2 2 2 2 3 6" xfId="12952"/>
    <cellStyle name="Total 2 2 2 2 2 3 7" xfId="12953"/>
    <cellStyle name="Total 2 2 2 2 2 4" xfId="12954"/>
    <cellStyle name="Total 2 2 2 2 2 4 2" xfId="12955"/>
    <cellStyle name="Total 2 2 2 2 2 4 3" xfId="12956"/>
    <cellStyle name="Total 2 2 2 2 2 4 4" xfId="12957"/>
    <cellStyle name="Total 2 2 2 2 2 4 5" xfId="12958"/>
    <cellStyle name="Total 2 2 2 2 2 4 6" xfId="12959"/>
    <cellStyle name="Total 2 2 2 2 2 4 7" xfId="12960"/>
    <cellStyle name="Total 2 2 2 2 2 5" xfId="12961"/>
    <cellStyle name="Total 2 2 2 2 2 5 2" xfId="12962"/>
    <cellStyle name="Total 2 2 2 2 2 5 3" xfId="12963"/>
    <cellStyle name="Total 2 2 2 2 2 5 4" xfId="12964"/>
    <cellStyle name="Total 2 2 2 2 2 5 5" xfId="12965"/>
    <cellStyle name="Total 2 2 2 2 2 5 6" xfId="12966"/>
    <cellStyle name="Total 2 2 2 2 2 5 7" xfId="12967"/>
    <cellStyle name="Total 2 2 2 2 2 6" xfId="12968"/>
    <cellStyle name="Total 2 2 2 2 2 6 2" xfId="12969"/>
    <cellStyle name="Total 2 2 2 2 2 6 3" xfId="12970"/>
    <cellStyle name="Total 2 2 2 2 2 6 4" xfId="12971"/>
    <cellStyle name="Total 2 2 2 2 2 6 5" xfId="12972"/>
    <cellStyle name="Total 2 2 2 2 2 6 6" xfId="12973"/>
    <cellStyle name="Total 2 2 2 2 2 6 7" xfId="12974"/>
    <cellStyle name="Total 2 2 2 2 2 7" xfId="12975"/>
    <cellStyle name="Total 2 2 2 2 2 7 2" xfId="12976"/>
    <cellStyle name="Total 2 2 2 2 2 7 3" xfId="12977"/>
    <cellStyle name="Total 2 2 2 2 2 7 4" xfId="12978"/>
    <cellStyle name="Total 2 2 2 2 2 7 5" xfId="12979"/>
    <cellStyle name="Total 2 2 2 2 2 7 6" xfId="12980"/>
    <cellStyle name="Total 2 2 2 2 2 7 7" xfId="12981"/>
    <cellStyle name="Total 2 2 2 2 2 8" xfId="12982"/>
    <cellStyle name="Total 2 2 2 2 2 8 2" xfId="12983"/>
    <cellStyle name="Total 2 2 2 2 2 8 3" xfId="12984"/>
    <cellStyle name="Total 2 2 2 2 2 8 4" xfId="12985"/>
    <cellStyle name="Total 2 2 2 2 2 8 5" xfId="12986"/>
    <cellStyle name="Total 2 2 2 2 2 8 6" xfId="12987"/>
    <cellStyle name="Total 2 2 2 2 2 8 7" xfId="12988"/>
    <cellStyle name="Total 2 2 2 2 2 9" xfId="12989"/>
    <cellStyle name="Total 2 2 2 2 2 9 2" xfId="12990"/>
    <cellStyle name="Total 2 2 2 2 2 9 3" xfId="12991"/>
    <cellStyle name="Total 2 2 2 2 2 9 4" xfId="12992"/>
    <cellStyle name="Total 2 2 2 2 2 9 5" xfId="12993"/>
    <cellStyle name="Total 2 2 2 2 2 9 6" xfId="12994"/>
    <cellStyle name="Total 2 2 2 2 2 9 7" xfId="12995"/>
    <cellStyle name="Total 2 2 2 2 3" xfId="12996"/>
    <cellStyle name="Total 2 2 2 2 3 10" xfId="12997"/>
    <cellStyle name="Total 2 2 2 2 3 10 2" xfId="12998"/>
    <cellStyle name="Total 2 2 2 2 3 10 3" xfId="12999"/>
    <cellStyle name="Total 2 2 2 2 3 10 4" xfId="13000"/>
    <cellStyle name="Total 2 2 2 2 3 10 5" xfId="13001"/>
    <cellStyle name="Total 2 2 2 2 3 10 6" xfId="13002"/>
    <cellStyle name="Total 2 2 2 2 3 10 7" xfId="13003"/>
    <cellStyle name="Total 2 2 2 2 3 11" xfId="13004"/>
    <cellStyle name="Total 2 2 2 2 3 12" xfId="13005"/>
    <cellStyle name="Total 2 2 2 2 3 13" xfId="13006"/>
    <cellStyle name="Total 2 2 2 2 3 14" xfId="13007"/>
    <cellStyle name="Total 2 2 2 2 3 2" xfId="13008"/>
    <cellStyle name="Total 2 2 2 2 3 2 2" xfId="13009"/>
    <cellStyle name="Total 2 2 2 2 3 2 3" xfId="13010"/>
    <cellStyle name="Total 2 2 2 2 3 2 4" xfId="13011"/>
    <cellStyle name="Total 2 2 2 2 3 2 5" xfId="13012"/>
    <cellStyle name="Total 2 2 2 2 3 2 6" xfId="13013"/>
    <cellStyle name="Total 2 2 2 2 3 2 7" xfId="13014"/>
    <cellStyle name="Total 2 2 2 2 3 3" xfId="13015"/>
    <cellStyle name="Total 2 2 2 2 3 3 2" xfId="13016"/>
    <cellStyle name="Total 2 2 2 2 3 3 3" xfId="13017"/>
    <cellStyle name="Total 2 2 2 2 3 3 4" xfId="13018"/>
    <cellStyle name="Total 2 2 2 2 3 3 5" xfId="13019"/>
    <cellStyle name="Total 2 2 2 2 3 3 6" xfId="13020"/>
    <cellStyle name="Total 2 2 2 2 3 3 7" xfId="13021"/>
    <cellStyle name="Total 2 2 2 2 3 4" xfId="13022"/>
    <cellStyle name="Total 2 2 2 2 3 4 2" xfId="13023"/>
    <cellStyle name="Total 2 2 2 2 3 4 3" xfId="13024"/>
    <cellStyle name="Total 2 2 2 2 3 4 4" xfId="13025"/>
    <cellStyle name="Total 2 2 2 2 3 4 5" xfId="13026"/>
    <cellStyle name="Total 2 2 2 2 3 4 6" xfId="13027"/>
    <cellStyle name="Total 2 2 2 2 3 4 7" xfId="13028"/>
    <cellStyle name="Total 2 2 2 2 3 5" xfId="13029"/>
    <cellStyle name="Total 2 2 2 2 3 5 2" xfId="13030"/>
    <cellStyle name="Total 2 2 2 2 3 5 3" xfId="13031"/>
    <cellStyle name="Total 2 2 2 2 3 5 4" xfId="13032"/>
    <cellStyle name="Total 2 2 2 2 3 5 5" xfId="13033"/>
    <cellStyle name="Total 2 2 2 2 3 5 6" xfId="13034"/>
    <cellStyle name="Total 2 2 2 2 3 5 7" xfId="13035"/>
    <cellStyle name="Total 2 2 2 2 3 6" xfId="13036"/>
    <cellStyle name="Total 2 2 2 2 3 6 2" xfId="13037"/>
    <cellStyle name="Total 2 2 2 2 3 6 3" xfId="13038"/>
    <cellStyle name="Total 2 2 2 2 3 6 4" xfId="13039"/>
    <cellStyle name="Total 2 2 2 2 3 6 5" xfId="13040"/>
    <cellStyle name="Total 2 2 2 2 3 6 6" xfId="13041"/>
    <cellStyle name="Total 2 2 2 2 3 6 7" xfId="13042"/>
    <cellStyle name="Total 2 2 2 2 3 7" xfId="13043"/>
    <cellStyle name="Total 2 2 2 2 3 7 2" xfId="13044"/>
    <cellStyle name="Total 2 2 2 2 3 7 3" xfId="13045"/>
    <cellStyle name="Total 2 2 2 2 3 7 4" xfId="13046"/>
    <cellStyle name="Total 2 2 2 2 3 7 5" xfId="13047"/>
    <cellStyle name="Total 2 2 2 2 3 7 6" xfId="13048"/>
    <cellStyle name="Total 2 2 2 2 3 7 7" xfId="13049"/>
    <cellStyle name="Total 2 2 2 2 3 8" xfId="13050"/>
    <cellStyle name="Total 2 2 2 2 3 8 2" xfId="13051"/>
    <cellStyle name="Total 2 2 2 2 3 8 3" xfId="13052"/>
    <cellStyle name="Total 2 2 2 2 3 8 4" xfId="13053"/>
    <cellStyle name="Total 2 2 2 2 3 8 5" xfId="13054"/>
    <cellStyle name="Total 2 2 2 2 3 8 6" xfId="13055"/>
    <cellStyle name="Total 2 2 2 2 3 8 7" xfId="13056"/>
    <cellStyle name="Total 2 2 2 2 3 9" xfId="13057"/>
    <cellStyle name="Total 2 2 2 2 3 9 2" xfId="13058"/>
    <cellStyle name="Total 2 2 2 2 3 9 3" xfId="13059"/>
    <cellStyle name="Total 2 2 2 2 3 9 4" xfId="13060"/>
    <cellStyle name="Total 2 2 2 2 3 9 5" xfId="13061"/>
    <cellStyle name="Total 2 2 2 2 3 9 6" xfId="13062"/>
    <cellStyle name="Total 2 2 2 2 3 9 7" xfId="13063"/>
    <cellStyle name="Total 2 2 2 2 4" xfId="13064"/>
    <cellStyle name="Total 2 2 2 2 4 10" xfId="13065"/>
    <cellStyle name="Total 2 2 2 2 4 10 2" xfId="13066"/>
    <cellStyle name="Total 2 2 2 2 4 10 3" xfId="13067"/>
    <cellStyle name="Total 2 2 2 2 4 10 4" xfId="13068"/>
    <cellStyle name="Total 2 2 2 2 4 10 5" xfId="13069"/>
    <cellStyle name="Total 2 2 2 2 4 10 6" xfId="13070"/>
    <cellStyle name="Total 2 2 2 2 4 10 7" xfId="13071"/>
    <cellStyle name="Total 2 2 2 2 4 11" xfId="13072"/>
    <cellStyle name="Total 2 2 2 2 4 12" xfId="13073"/>
    <cellStyle name="Total 2 2 2 2 4 13" xfId="13074"/>
    <cellStyle name="Total 2 2 2 2 4 14" xfId="13075"/>
    <cellStyle name="Total 2 2 2 2 4 2" xfId="13076"/>
    <cellStyle name="Total 2 2 2 2 4 2 2" xfId="13077"/>
    <cellStyle name="Total 2 2 2 2 4 2 3" xfId="13078"/>
    <cellStyle name="Total 2 2 2 2 4 2 4" xfId="13079"/>
    <cellStyle name="Total 2 2 2 2 4 2 5" xfId="13080"/>
    <cellStyle name="Total 2 2 2 2 4 2 6" xfId="13081"/>
    <cellStyle name="Total 2 2 2 2 4 2 7" xfId="13082"/>
    <cellStyle name="Total 2 2 2 2 4 3" xfId="13083"/>
    <cellStyle name="Total 2 2 2 2 4 3 2" xfId="13084"/>
    <cellStyle name="Total 2 2 2 2 4 3 3" xfId="13085"/>
    <cellStyle name="Total 2 2 2 2 4 3 4" xfId="13086"/>
    <cellStyle name="Total 2 2 2 2 4 3 5" xfId="13087"/>
    <cellStyle name="Total 2 2 2 2 4 3 6" xfId="13088"/>
    <cellStyle name="Total 2 2 2 2 4 3 7" xfId="13089"/>
    <cellStyle name="Total 2 2 2 2 4 4" xfId="13090"/>
    <cellStyle name="Total 2 2 2 2 4 4 2" xfId="13091"/>
    <cellStyle name="Total 2 2 2 2 4 4 3" xfId="13092"/>
    <cellStyle name="Total 2 2 2 2 4 4 4" xfId="13093"/>
    <cellStyle name="Total 2 2 2 2 4 4 5" xfId="13094"/>
    <cellStyle name="Total 2 2 2 2 4 4 6" xfId="13095"/>
    <cellStyle name="Total 2 2 2 2 4 4 7" xfId="13096"/>
    <cellStyle name="Total 2 2 2 2 4 5" xfId="13097"/>
    <cellStyle name="Total 2 2 2 2 4 5 2" xfId="13098"/>
    <cellStyle name="Total 2 2 2 2 4 5 3" xfId="13099"/>
    <cellStyle name="Total 2 2 2 2 4 5 4" xfId="13100"/>
    <cellStyle name="Total 2 2 2 2 4 5 5" xfId="13101"/>
    <cellStyle name="Total 2 2 2 2 4 5 6" xfId="13102"/>
    <cellStyle name="Total 2 2 2 2 4 5 7" xfId="13103"/>
    <cellStyle name="Total 2 2 2 2 4 6" xfId="13104"/>
    <cellStyle name="Total 2 2 2 2 4 6 2" xfId="13105"/>
    <cellStyle name="Total 2 2 2 2 4 6 3" xfId="13106"/>
    <cellStyle name="Total 2 2 2 2 4 6 4" xfId="13107"/>
    <cellStyle name="Total 2 2 2 2 4 6 5" xfId="13108"/>
    <cellStyle name="Total 2 2 2 2 4 6 6" xfId="13109"/>
    <cellStyle name="Total 2 2 2 2 4 6 7" xfId="13110"/>
    <cellStyle name="Total 2 2 2 2 4 7" xfId="13111"/>
    <cellStyle name="Total 2 2 2 2 4 7 2" xfId="13112"/>
    <cellStyle name="Total 2 2 2 2 4 7 3" xfId="13113"/>
    <cellStyle name="Total 2 2 2 2 4 7 4" xfId="13114"/>
    <cellStyle name="Total 2 2 2 2 4 7 5" xfId="13115"/>
    <cellStyle name="Total 2 2 2 2 4 7 6" xfId="13116"/>
    <cellStyle name="Total 2 2 2 2 4 7 7" xfId="13117"/>
    <cellStyle name="Total 2 2 2 2 4 8" xfId="13118"/>
    <cellStyle name="Total 2 2 2 2 4 8 2" xfId="13119"/>
    <cellStyle name="Total 2 2 2 2 4 8 3" xfId="13120"/>
    <cellStyle name="Total 2 2 2 2 4 8 4" xfId="13121"/>
    <cellStyle name="Total 2 2 2 2 4 8 5" xfId="13122"/>
    <cellStyle name="Total 2 2 2 2 4 8 6" xfId="13123"/>
    <cellStyle name="Total 2 2 2 2 4 8 7" xfId="13124"/>
    <cellStyle name="Total 2 2 2 2 4 9" xfId="13125"/>
    <cellStyle name="Total 2 2 2 2 4 9 2" xfId="13126"/>
    <cellStyle name="Total 2 2 2 2 4 9 3" xfId="13127"/>
    <cellStyle name="Total 2 2 2 2 4 9 4" xfId="13128"/>
    <cellStyle name="Total 2 2 2 2 4 9 5" xfId="13129"/>
    <cellStyle name="Total 2 2 2 2 4 9 6" xfId="13130"/>
    <cellStyle name="Total 2 2 2 2 4 9 7" xfId="13131"/>
    <cellStyle name="Total 2 2 2 2 5" xfId="13132"/>
    <cellStyle name="Total 2 2 2 2 5 10" xfId="13133"/>
    <cellStyle name="Total 2 2 2 2 5 10 2" xfId="13134"/>
    <cellStyle name="Total 2 2 2 2 5 10 3" xfId="13135"/>
    <cellStyle name="Total 2 2 2 2 5 10 4" xfId="13136"/>
    <cellStyle name="Total 2 2 2 2 5 10 5" xfId="13137"/>
    <cellStyle name="Total 2 2 2 2 5 10 6" xfId="13138"/>
    <cellStyle name="Total 2 2 2 2 5 10 7" xfId="13139"/>
    <cellStyle name="Total 2 2 2 2 5 11" xfId="13140"/>
    <cellStyle name="Total 2 2 2 2 5 12" xfId="13141"/>
    <cellStyle name="Total 2 2 2 2 5 13" xfId="13142"/>
    <cellStyle name="Total 2 2 2 2 5 14" xfId="13143"/>
    <cellStyle name="Total 2 2 2 2 5 2" xfId="13144"/>
    <cellStyle name="Total 2 2 2 2 5 2 2" xfId="13145"/>
    <cellStyle name="Total 2 2 2 2 5 2 3" xfId="13146"/>
    <cellStyle name="Total 2 2 2 2 5 2 4" xfId="13147"/>
    <cellStyle name="Total 2 2 2 2 5 2 5" xfId="13148"/>
    <cellStyle name="Total 2 2 2 2 5 2 6" xfId="13149"/>
    <cellStyle name="Total 2 2 2 2 5 2 7" xfId="13150"/>
    <cellStyle name="Total 2 2 2 2 5 3" xfId="13151"/>
    <cellStyle name="Total 2 2 2 2 5 3 2" xfId="13152"/>
    <cellStyle name="Total 2 2 2 2 5 3 3" xfId="13153"/>
    <cellStyle name="Total 2 2 2 2 5 3 4" xfId="13154"/>
    <cellStyle name="Total 2 2 2 2 5 3 5" xfId="13155"/>
    <cellStyle name="Total 2 2 2 2 5 3 6" xfId="13156"/>
    <cellStyle name="Total 2 2 2 2 5 3 7" xfId="13157"/>
    <cellStyle name="Total 2 2 2 2 5 4" xfId="13158"/>
    <cellStyle name="Total 2 2 2 2 5 4 2" xfId="13159"/>
    <cellStyle name="Total 2 2 2 2 5 4 3" xfId="13160"/>
    <cellStyle name="Total 2 2 2 2 5 4 4" xfId="13161"/>
    <cellStyle name="Total 2 2 2 2 5 4 5" xfId="13162"/>
    <cellStyle name="Total 2 2 2 2 5 4 6" xfId="13163"/>
    <cellStyle name="Total 2 2 2 2 5 4 7" xfId="13164"/>
    <cellStyle name="Total 2 2 2 2 5 5" xfId="13165"/>
    <cellStyle name="Total 2 2 2 2 5 5 2" xfId="13166"/>
    <cellStyle name="Total 2 2 2 2 5 5 3" xfId="13167"/>
    <cellStyle name="Total 2 2 2 2 5 5 4" xfId="13168"/>
    <cellStyle name="Total 2 2 2 2 5 5 5" xfId="13169"/>
    <cellStyle name="Total 2 2 2 2 5 5 6" xfId="13170"/>
    <cellStyle name="Total 2 2 2 2 5 5 7" xfId="13171"/>
    <cellStyle name="Total 2 2 2 2 5 6" xfId="13172"/>
    <cellStyle name="Total 2 2 2 2 5 6 2" xfId="13173"/>
    <cellStyle name="Total 2 2 2 2 5 6 3" xfId="13174"/>
    <cellStyle name="Total 2 2 2 2 5 6 4" xfId="13175"/>
    <cellStyle name="Total 2 2 2 2 5 6 5" xfId="13176"/>
    <cellStyle name="Total 2 2 2 2 5 6 6" xfId="13177"/>
    <cellStyle name="Total 2 2 2 2 5 6 7" xfId="13178"/>
    <cellStyle name="Total 2 2 2 2 5 7" xfId="13179"/>
    <cellStyle name="Total 2 2 2 2 5 7 2" xfId="13180"/>
    <cellStyle name="Total 2 2 2 2 5 7 3" xfId="13181"/>
    <cellStyle name="Total 2 2 2 2 5 7 4" xfId="13182"/>
    <cellStyle name="Total 2 2 2 2 5 7 5" xfId="13183"/>
    <cellStyle name="Total 2 2 2 2 5 7 6" xfId="13184"/>
    <cellStyle name="Total 2 2 2 2 5 7 7" xfId="13185"/>
    <cellStyle name="Total 2 2 2 2 5 8" xfId="13186"/>
    <cellStyle name="Total 2 2 2 2 5 8 2" xfId="13187"/>
    <cellStyle name="Total 2 2 2 2 5 8 3" xfId="13188"/>
    <cellStyle name="Total 2 2 2 2 5 8 4" xfId="13189"/>
    <cellStyle name="Total 2 2 2 2 5 8 5" xfId="13190"/>
    <cellStyle name="Total 2 2 2 2 5 8 6" xfId="13191"/>
    <cellStyle name="Total 2 2 2 2 5 8 7" xfId="13192"/>
    <cellStyle name="Total 2 2 2 2 5 9" xfId="13193"/>
    <cellStyle name="Total 2 2 2 2 5 9 2" xfId="13194"/>
    <cellStyle name="Total 2 2 2 2 5 9 3" xfId="13195"/>
    <cellStyle name="Total 2 2 2 2 5 9 4" xfId="13196"/>
    <cellStyle name="Total 2 2 2 2 5 9 5" xfId="13197"/>
    <cellStyle name="Total 2 2 2 2 5 9 6" xfId="13198"/>
    <cellStyle name="Total 2 2 2 2 5 9 7" xfId="13199"/>
    <cellStyle name="Total 2 2 2 2 6" xfId="13200"/>
    <cellStyle name="Total 2 2 2 2 6 2" xfId="13201"/>
    <cellStyle name="Total 2 2 2 2 6 3" xfId="13202"/>
    <cellStyle name="Total 2 2 2 2 6 4" xfId="13203"/>
    <cellStyle name="Total 2 2 2 2 6 5" xfId="13204"/>
    <cellStyle name="Total 2 2 2 2 6 6" xfId="13205"/>
    <cellStyle name="Total 2 2 2 2 6 7" xfId="13206"/>
    <cellStyle name="Total 2 2 2 2 7" xfId="13207"/>
    <cellStyle name="Total 2 2 2 2 7 2" xfId="13208"/>
    <cellStyle name="Total 2 2 2 2 7 3" xfId="13209"/>
    <cellStyle name="Total 2 2 2 2 7 4" xfId="13210"/>
    <cellStyle name="Total 2 2 2 2 7 5" xfId="13211"/>
    <cellStyle name="Total 2 2 2 2 7 6" xfId="13212"/>
    <cellStyle name="Total 2 2 2 2 7 7" xfId="13213"/>
    <cellStyle name="Total 2 2 2 2 8" xfId="13214"/>
    <cellStyle name="Total 2 2 2 2 8 2" xfId="13215"/>
    <cellStyle name="Total 2 2 2 2 8 3" xfId="13216"/>
    <cellStyle name="Total 2 2 2 2 8 4" xfId="13217"/>
    <cellStyle name="Total 2 2 2 2 8 5" xfId="13218"/>
    <cellStyle name="Total 2 2 2 2 8 6" xfId="13219"/>
    <cellStyle name="Total 2 2 2 2 8 7" xfId="13220"/>
    <cellStyle name="Total 2 2 2 2 9" xfId="13221"/>
    <cellStyle name="Total 2 2 2 2 9 2" xfId="13222"/>
    <cellStyle name="Total 2 2 2 2 9 3" xfId="13223"/>
    <cellStyle name="Total 2 2 2 2 9 4" xfId="13224"/>
    <cellStyle name="Total 2 2 2 2 9 5" xfId="13225"/>
    <cellStyle name="Total 2 2 2 2 9 6" xfId="13226"/>
    <cellStyle name="Total 2 2 2 2 9 7" xfId="13227"/>
    <cellStyle name="Total 2 2 2 3" xfId="13228"/>
    <cellStyle name="Total 2 2 2 3 10" xfId="13229"/>
    <cellStyle name="Total 2 2 2 3 10 2" xfId="13230"/>
    <cellStyle name="Total 2 2 2 3 10 3" xfId="13231"/>
    <cellStyle name="Total 2 2 2 3 10 4" xfId="13232"/>
    <cellStyle name="Total 2 2 2 3 10 5" xfId="13233"/>
    <cellStyle name="Total 2 2 2 3 10 6" xfId="13234"/>
    <cellStyle name="Total 2 2 2 3 10 7" xfId="13235"/>
    <cellStyle name="Total 2 2 2 3 11" xfId="13236"/>
    <cellStyle name="Total 2 2 2 3 12" xfId="13237"/>
    <cellStyle name="Total 2 2 2 3 13" xfId="13238"/>
    <cellStyle name="Total 2 2 2 3 14" xfId="13239"/>
    <cellStyle name="Total 2 2 2 3 2" xfId="13240"/>
    <cellStyle name="Total 2 2 2 3 2 2" xfId="13241"/>
    <cellStyle name="Total 2 2 2 3 2 3" xfId="13242"/>
    <cellStyle name="Total 2 2 2 3 2 4" xfId="13243"/>
    <cellStyle name="Total 2 2 2 3 2 5" xfId="13244"/>
    <cellStyle name="Total 2 2 2 3 2 6" xfId="13245"/>
    <cellStyle name="Total 2 2 2 3 2 7" xfId="13246"/>
    <cellStyle name="Total 2 2 2 3 3" xfId="13247"/>
    <cellStyle name="Total 2 2 2 3 3 2" xfId="13248"/>
    <cellStyle name="Total 2 2 2 3 3 3" xfId="13249"/>
    <cellStyle name="Total 2 2 2 3 3 4" xfId="13250"/>
    <cellStyle name="Total 2 2 2 3 3 5" xfId="13251"/>
    <cellStyle name="Total 2 2 2 3 3 6" xfId="13252"/>
    <cellStyle name="Total 2 2 2 3 3 7" xfId="13253"/>
    <cellStyle name="Total 2 2 2 3 4" xfId="13254"/>
    <cellStyle name="Total 2 2 2 3 4 2" xfId="13255"/>
    <cellStyle name="Total 2 2 2 3 4 3" xfId="13256"/>
    <cellStyle name="Total 2 2 2 3 4 4" xfId="13257"/>
    <cellStyle name="Total 2 2 2 3 4 5" xfId="13258"/>
    <cellStyle name="Total 2 2 2 3 4 6" xfId="13259"/>
    <cellStyle name="Total 2 2 2 3 4 7" xfId="13260"/>
    <cellStyle name="Total 2 2 2 3 5" xfId="13261"/>
    <cellStyle name="Total 2 2 2 3 5 2" xfId="13262"/>
    <cellStyle name="Total 2 2 2 3 5 3" xfId="13263"/>
    <cellStyle name="Total 2 2 2 3 5 4" xfId="13264"/>
    <cellStyle name="Total 2 2 2 3 5 5" xfId="13265"/>
    <cellStyle name="Total 2 2 2 3 5 6" xfId="13266"/>
    <cellStyle name="Total 2 2 2 3 5 7" xfId="13267"/>
    <cellStyle name="Total 2 2 2 3 6" xfId="13268"/>
    <cellStyle name="Total 2 2 2 3 6 2" xfId="13269"/>
    <cellStyle name="Total 2 2 2 3 6 3" xfId="13270"/>
    <cellStyle name="Total 2 2 2 3 6 4" xfId="13271"/>
    <cellStyle name="Total 2 2 2 3 6 5" xfId="13272"/>
    <cellStyle name="Total 2 2 2 3 6 6" xfId="13273"/>
    <cellStyle name="Total 2 2 2 3 6 7" xfId="13274"/>
    <cellStyle name="Total 2 2 2 3 7" xfId="13275"/>
    <cellStyle name="Total 2 2 2 3 7 2" xfId="13276"/>
    <cellStyle name="Total 2 2 2 3 7 3" xfId="13277"/>
    <cellStyle name="Total 2 2 2 3 7 4" xfId="13278"/>
    <cellStyle name="Total 2 2 2 3 7 5" xfId="13279"/>
    <cellStyle name="Total 2 2 2 3 7 6" xfId="13280"/>
    <cellStyle name="Total 2 2 2 3 7 7" xfId="13281"/>
    <cellStyle name="Total 2 2 2 3 8" xfId="13282"/>
    <cellStyle name="Total 2 2 2 3 8 2" xfId="13283"/>
    <cellStyle name="Total 2 2 2 3 8 3" xfId="13284"/>
    <cellStyle name="Total 2 2 2 3 8 4" xfId="13285"/>
    <cellStyle name="Total 2 2 2 3 8 5" xfId="13286"/>
    <cellStyle name="Total 2 2 2 3 8 6" xfId="13287"/>
    <cellStyle name="Total 2 2 2 3 8 7" xfId="13288"/>
    <cellStyle name="Total 2 2 2 3 9" xfId="13289"/>
    <cellStyle name="Total 2 2 2 3 9 2" xfId="13290"/>
    <cellStyle name="Total 2 2 2 3 9 3" xfId="13291"/>
    <cellStyle name="Total 2 2 2 3 9 4" xfId="13292"/>
    <cellStyle name="Total 2 2 2 3 9 5" xfId="13293"/>
    <cellStyle name="Total 2 2 2 3 9 6" xfId="13294"/>
    <cellStyle name="Total 2 2 2 3 9 7" xfId="13295"/>
    <cellStyle name="Total 2 2 2 4" xfId="13296"/>
    <cellStyle name="Total 2 2 2 4 10" xfId="13297"/>
    <cellStyle name="Total 2 2 2 4 10 2" xfId="13298"/>
    <cellStyle name="Total 2 2 2 4 10 3" xfId="13299"/>
    <cellStyle name="Total 2 2 2 4 10 4" xfId="13300"/>
    <cellStyle name="Total 2 2 2 4 10 5" xfId="13301"/>
    <cellStyle name="Total 2 2 2 4 10 6" xfId="13302"/>
    <cellStyle name="Total 2 2 2 4 10 7" xfId="13303"/>
    <cellStyle name="Total 2 2 2 4 11" xfId="13304"/>
    <cellStyle name="Total 2 2 2 4 12" xfId="13305"/>
    <cellStyle name="Total 2 2 2 4 13" xfId="13306"/>
    <cellStyle name="Total 2 2 2 4 14" xfId="13307"/>
    <cellStyle name="Total 2 2 2 4 2" xfId="13308"/>
    <cellStyle name="Total 2 2 2 4 2 2" xfId="13309"/>
    <cellStyle name="Total 2 2 2 4 2 3" xfId="13310"/>
    <cellStyle name="Total 2 2 2 4 2 4" xfId="13311"/>
    <cellStyle name="Total 2 2 2 4 2 5" xfId="13312"/>
    <cellStyle name="Total 2 2 2 4 2 6" xfId="13313"/>
    <cellStyle name="Total 2 2 2 4 2 7" xfId="13314"/>
    <cellStyle name="Total 2 2 2 4 3" xfId="13315"/>
    <cellStyle name="Total 2 2 2 4 3 2" xfId="13316"/>
    <cellStyle name="Total 2 2 2 4 3 3" xfId="13317"/>
    <cellStyle name="Total 2 2 2 4 3 4" xfId="13318"/>
    <cellStyle name="Total 2 2 2 4 3 5" xfId="13319"/>
    <cellStyle name="Total 2 2 2 4 3 6" xfId="13320"/>
    <cellStyle name="Total 2 2 2 4 3 7" xfId="13321"/>
    <cellStyle name="Total 2 2 2 4 4" xfId="13322"/>
    <cellStyle name="Total 2 2 2 4 4 2" xfId="13323"/>
    <cellStyle name="Total 2 2 2 4 4 3" xfId="13324"/>
    <cellStyle name="Total 2 2 2 4 4 4" xfId="13325"/>
    <cellStyle name="Total 2 2 2 4 4 5" xfId="13326"/>
    <cellStyle name="Total 2 2 2 4 4 6" xfId="13327"/>
    <cellStyle name="Total 2 2 2 4 4 7" xfId="13328"/>
    <cellStyle name="Total 2 2 2 4 5" xfId="13329"/>
    <cellStyle name="Total 2 2 2 4 5 2" xfId="13330"/>
    <cellStyle name="Total 2 2 2 4 5 3" xfId="13331"/>
    <cellStyle name="Total 2 2 2 4 5 4" xfId="13332"/>
    <cellStyle name="Total 2 2 2 4 5 5" xfId="13333"/>
    <cellStyle name="Total 2 2 2 4 5 6" xfId="13334"/>
    <cellStyle name="Total 2 2 2 4 5 7" xfId="13335"/>
    <cellStyle name="Total 2 2 2 4 6" xfId="13336"/>
    <cellStyle name="Total 2 2 2 4 6 2" xfId="13337"/>
    <cellStyle name="Total 2 2 2 4 6 3" xfId="13338"/>
    <cellStyle name="Total 2 2 2 4 6 4" xfId="13339"/>
    <cellStyle name="Total 2 2 2 4 6 5" xfId="13340"/>
    <cellStyle name="Total 2 2 2 4 6 6" xfId="13341"/>
    <cellStyle name="Total 2 2 2 4 6 7" xfId="13342"/>
    <cellStyle name="Total 2 2 2 4 7" xfId="13343"/>
    <cellStyle name="Total 2 2 2 4 7 2" xfId="13344"/>
    <cellStyle name="Total 2 2 2 4 7 3" xfId="13345"/>
    <cellStyle name="Total 2 2 2 4 7 4" xfId="13346"/>
    <cellStyle name="Total 2 2 2 4 7 5" xfId="13347"/>
    <cellStyle name="Total 2 2 2 4 7 6" xfId="13348"/>
    <cellStyle name="Total 2 2 2 4 7 7" xfId="13349"/>
    <cellStyle name="Total 2 2 2 4 8" xfId="13350"/>
    <cellStyle name="Total 2 2 2 4 8 2" xfId="13351"/>
    <cellStyle name="Total 2 2 2 4 8 3" xfId="13352"/>
    <cellStyle name="Total 2 2 2 4 8 4" xfId="13353"/>
    <cellStyle name="Total 2 2 2 4 8 5" xfId="13354"/>
    <cellStyle name="Total 2 2 2 4 8 6" xfId="13355"/>
    <cellStyle name="Total 2 2 2 4 8 7" xfId="13356"/>
    <cellStyle name="Total 2 2 2 4 9" xfId="13357"/>
    <cellStyle name="Total 2 2 2 4 9 2" xfId="13358"/>
    <cellStyle name="Total 2 2 2 4 9 3" xfId="13359"/>
    <cellStyle name="Total 2 2 2 4 9 4" xfId="13360"/>
    <cellStyle name="Total 2 2 2 4 9 5" xfId="13361"/>
    <cellStyle name="Total 2 2 2 4 9 6" xfId="13362"/>
    <cellStyle name="Total 2 2 2 4 9 7" xfId="13363"/>
    <cellStyle name="Total 2 2 2 5" xfId="13364"/>
    <cellStyle name="Total 2 2 2 5 10" xfId="13365"/>
    <cellStyle name="Total 2 2 2 5 10 2" xfId="13366"/>
    <cellStyle name="Total 2 2 2 5 10 3" xfId="13367"/>
    <cellStyle name="Total 2 2 2 5 10 4" xfId="13368"/>
    <cellStyle name="Total 2 2 2 5 10 5" xfId="13369"/>
    <cellStyle name="Total 2 2 2 5 10 6" xfId="13370"/>
    <cellStyle name="Total 2 2 2 5 10 7" xfId="13371"/>
    <cellStyle name="Total 2 2 2 5 11" xfId="13372"/>
    <cellStyle name="Total 2 2 2 5 12" xfId="13373"/>
    <cellStyle name="Total 2 2 2 5 13" xfId="13374"/>
    <cellStyle name="Total 2 2 2 5 14" xfId="13375"/>
    <cellStyle name="Total 2 2 2 5 2" xfId="13376"/>
    <cellStyle name="Total 2 2 2 5 2 2" xfId="13377"/>
    <cellStyle name="Total 2 2 2 5 2 3" xfId="13378"/>
    <cellStyle name="Total 2 2 2 5 2 4" xfId="13379"/>
    <cellStyle name="Total 2 2 2 5 2 5" xfId="13380"/>
    <cellStyle name="Total 2 2 2 5 2 6" xfId="13381"/>
    <cellStyle name="Total 2 2 2 5 2 7" xfId="13382"/>
    <cellStyle name="Total 2 2 2 5 3" xfId="13383"/>
    <cellStyle name="Total 2 2 2 5 3 2" xfId="13384"/>
    <cellStyle name="Total 2 2 2 5 3 3" xfId="13385"/>
    <cellStyle name="Total 2 2 2 5 3 4" xfId="13386"/>
    <cellStyle name="Total 2 2 2 5 3 5" xfId="13387"/>
    <cellStyle name="Total 2 2 2 5 3 6" xfId="13388"/>
    <cellStyle name="Total 2 2 2 5 3 7" xfId="13389"/>
    <cellStyle name="Total 2 2 2 5 4" xfId="13390"/>
    <cellStyle name="Total 2 2 2 5 4 2" xfId="13391"/>
    <cellStyle name="Total 2 2 2 5 4 3" xfId="13392"/>
    <cellStyle name="Total 2 2 2 5 4 4" xfId="13393"/>
    <cellStyle name="Total 2 2 2 5 4 5" xfId="13394"/>
    <cellStyle name="Total 2 2 2 5 4 6" xfId="13395"/>
    <cellStyle name="Total 2 2 2 5 4 7" xfId="13396"/>
    <cellStyle name="Total 2 2 2 5 5" xfId="13397"/>
    <cellStyle name="Total 2 2 2 5 5 2" xfId="13398"/>
    <cellStyle name="Total 2 2 2 5 5 3" xfId="13399"/>
    <cellStyle name="Total 2 2 2 5 5 4" xfId="13400"/>
    <cellStyle name="Total 2 2 2 5 5 5" xfId="13401"/>
    <cellStyle name="Total 2 2 2 5 5 6" xfId="13402"/>
    <cellStyle name="Total 2 2 2 5 5 7" xfId="13403"/>
    <cellStyle name="Total 2 2 2 5 6" xfId="13404"/>
    <cellStyle name="Total 2 2 2 5 6 2" xfId="13405"/>
    <cellStyle name="Total 2 2 2 5 6 3" xfId="13406"/>
    <cellStyle name="Total 2 2 2 5 6 4" xfId="13407"/>
    <cellStyle name="Total 2 2 2 5 6 5" xfId="13408"/>
    <cellStyle name="Total 2 2 2 5 6 6" xfId="13409"/>
    <cellStyle name="Total 2 2 2 5 6 7" xfId="13410"/>
    <cellStyle name="Total 2 2 2 5 7" xfId="13411"/>
    <cellStyle name="Total 2 2 2 5 7 2" xfId="13412"/>
    <cellStyle name="Total 2 2 2 5 7 3" xfId="13413"/>
    <cellStyle name="Total 2 2 2 5 7 4" xfId="13414"/>
    <cellStyle name="Total 2 2 2 5 7 5" xfId="13415"/>
    <cellStyle name="Total 2 2 2 5 7 6" xfId="13416"/>
    <cellStyle name="Total 2 2 2 5 7 7" xfId="13417"/>
    <cellStyle name="Total 2 2 2 5 8" xfId="13418"/>
    <cellStyle name="Total 2 2 2 5 8 2" xfId="13419"/>
    <cellStyle name="Total 2 2 2 5 8 3" xfId="13420"/>
    <cellStyle name="Total 2 2 2 5 8 4" xfId="13421"/>
    <cellStyle name="Total 2 2 2 5 8 5" xfId="13422"/>
    <cellStyle name="Total 2 2 2 5 8 6" xfId="13423"/>
    <cellStyle name="Total 2 2 2 5 8 7" xfId="13424"/>
    <cellStyle name="Total 2 2 2 5 9" xfId="13425"/>
    <cellStyle name="Total 2 2 2 5 9 2" xfId="13426"/>
    <cellStyle name="Total 2 2 2 5 9 3" xfId="13427"/>
    <cellStyle name="Total 2 2 2 5 9 4" xfId="13428"/>
    <cellStyle name="Total 2 2 2 5 9 5" xfId="13429"/>
    <cellStyle name="Total 2 2 2 5 9 6" xfId="13430"/>
    <cellStyle name="Total 2 2 2 5 9 7" xfId="13431"/>
    <cellStyle name="Total 2 2 2 6" xfId="13432"/>
    <cellStyle name="Total 2 2 2 6 10" xfId="13433"/>
    <cellStyle name="Total 2 2 2 6 10 2" xfId="13434"/>
    <cellStyle name="Total 2 2 2 6 10 3" xfId="13435"/>
    <cellStyle name="Total 2 2 2 6 10 4" xfId="13436"/>
    <cellStyle name="Total 2 2 2 6 10 5" xfId="13437"/>
    <cellStyle name="Total 2 2 2 6 10 6" xfId="13438"/>
    <cellStyle name="Total 2 2 2 6 10 7" xfId="13439"/>
    <cellStyle name="Total 2 2 2 6 11" xfId="13440"/>
    <cellStyle name="Total 2 2 2 6 12" xfId="13441"/>
    <cellStyle name="Total 2 2 2 6 13" xfId="13442"/>
    <cellStyle name="Total 2 2 2 6 14" xfId="13443"/>
    <cellStyle name="Total 2 2 2 6 2" xfId="13444"/>
    <cellStyle name="Total 2 2 2 6 2 2" xfId="13445"/>
    <cellStyle name="Total 2 2 2 6 2 3" xfId="13446"/>
    <cellStyle name="Total 2 2 2 6 2 4" xfId="13447"/>
    <cellStyle name="Total 2 2 2 6 2 5" xfId="13448"/>
    <cellStyle name="Total 2 2 2 6 2 6" xfId="13449"/>
    <cellStyle name="Total 2 2 2 6 2 7" xfId="13450"/>
    <cellStyle name="Total 2 2 2 6 3" xfId="13451"/>
    <cellStyle name="Total 2 2 2 6 3 2" xfId="13452"/>
    <cellStyle name="Total 2 2 2 6 3 3" xfId="13453"/>
    <cellStyle name="Total 2 2 2 6 3 4" xfId="13454"/>
    <cellStyle name="Total 2 2 2 6 3 5" xfId="13455"/>
    <cellStyle name="Total 2 2 2 6 3 6" xfId="13456"/>
    <cellStyle name="Total 2 2 2 6 3 7" xfId="13457"/>
    <cellStyle name="Total 2 2 2 6 4" xfId="13458"/>
    <cellStyle name="Total 2 2 2 6 4 2" xfId="13459"/>
    <cellStyle name="Total 2 2 2 6 4 3" xfId="13460"/>
    <cellStyle name="Total 2 2 2 6 4 4" xfId="13461"/>
    <cellStyle name="Total 2 2 2 6 4 5" xfId="13462"/>
    <cellStyle name="Total 2 2 2 6 4 6" xfId="13463"/>
    <cellStyle name="Total 2 2 2 6 4 7" xfId="13464"/>
    <cellStyle name="Total 2 2 2 6 5" xfId="13465"/>
    <cellStyle name="Total 2 2 2 6 5 2" xfId="13466"/>
    <cellStyle name="Total 2 2 2 6 5 3" xfId="13467"/>
    <cellStyle name="Total 2 2 2 6 5 4" xfId="13468"/>
    <cellStyle name="Total 2 2 2 6 5 5" xfId="13469"/>
    <cellStyle name="Total 2 2 2 6 5 6" xfId="13470"/>
    <cellStyle name="Total 2 2 2 6 5 7" xfId="13471"/>
    <cellStyle name="Total 2 2 2 6 6" xfId="13472"/>
    <cellStyle name="Total 2 2 2 6 6 2" xfId="13473"/>
    <cellStyle name="Total 2 2 2 6 6 3" xfId="13474"/>
    <cellStyle name="Total 2 2 2 6 6 4" xfId="13475"/>
    <cellStyle name="Total 2 2 2 6 6 5" xfId="13476"/>
    <cellStyle name="Total 2 2 2 6 6 6" xfId="13477"/>
    <cellStyle name="Total 2 2 2 6 6 7" xfId="13478"/>
    <cellStyle name="Total 2 2 2 6 7" xfId="13479"/>
    <cellStyle name="Total 2 2 2 6 7 2" xfId="13480"/>
    <cellStyle name="Total 2 2 2 6 7 3" xfId="13481"/>
    <cellStyle name="Total 2 2 2 6 7 4" xfId="13482"/>
    <cellStyle name="Total 2 2 2 6 7 5" xfId="13483"/>
    <cellStyle name="Total 2 2 2 6 7 6" xfId="13484"/>
    <cellStyle name="Total 2 2 2 6 7 7" xfId="13485"/>
    <cellStyle name="Total 2 2 2 6 8" xfId="13486"/>
    <cellStyle name="Total 2 2 2 6 8 2" xfId="13487"/>
    <cellStyle name="Total 2 2 2 6 8 3" xfId="13488"/>
    <cellStyle name="Total 2 2 2 6 8 4" xfId="13489"/>
    <cellStyle name="Total 2 2 2 6 8 5" xfId="13490"/>
    <cellStyle name="Total 2 2 2 6 8 6" xfId="13491"/>
    <cellStyle name="Total 2 2 2 6 8 7" xfId="13492"/>
    <cellStyle name="Total 2 2 2 6 9" xfId="13493"/>
    <cellStyle name="Total 2 2 2 6 9 2" xfId="13494"/>
    <cellStyle name="Total 2 2 2 6 9 3" xfId="13495"/>
    <cellStyle name="Total 2 2 2 6 9 4" xfId="13496"/>
    <cellStyle name="Total 2 2 2 6 9 5" xfId="13497"/>
    <cellStyle name="Total 2 2 2 6 9 6" xfId="13498"/>
    <cellStyle name="Total 2 2 2 6 9 7" xfId="13499"/>
    <cellStyle name="Total 2 2 2 7" xfId="13500"/>
    <cellStyle name="Total 2 2 2 7 2" xfId="13501"/>
    <cellStyle name="Total 2 2 2 7 3" xfId="13502"/>
    <cellStyle name="Total 2 2 2 7 4" xfId="13503"/>
    <cellStyle name="Total 2 2 2 7 5" xfId="13504"/>
    <cellStyle name="Total 2 2 2 7 6" xfId="13505"/>
    <cellStyle name="Total 2 2 2 7 7" xfId="13506"/>
    <cellStyle name="Total 2 2 2 8" xfId="13507"/>
    <cellStyle name="Total 2 2 2 8 2" xfId="13508"/>
    <cellStyle name="Total 2 2 2 8 3" xfId="13509"/>
    <cellStyle name="Total 2 2 2 8 4" xfId="13510"/>
    <cellStyle name="Total 2 2 2 8 5" xfId="13511"/>
    <cellStyle name="Total 2 2 2 8 6" xfId="13512"/>
    <cellStyle name="Total 2 2 2 8 7" xfId="13513"/>
    <cellStyle name="Total 2 2 2 9" xfId="13514"/>
    <cellStyle name="Total 2 2 2 9 2" xfId="13515"/>
    <cellStyle name="Total 2 2 2 9 3" xfId="13516"/>
    <cellStyle name="Total 2 2 2 9 4" xfId="13517"/>
    <cellStyle name="Total 2 2 2 9 5" xfId="13518"/>
    <cellStyle name="Total 2 2 2 9 6" xfId="13519"/>
    <cellStyle name="Total 2 2 2 9 7" xfId="13520"/>
    <cellStyle name="Total 2 2 3" xfId="13521"/>
    <cellStyle name="Total 2 2 3 10" xfId="13522"/>
    <cellStyle name="Total 2 2 3 10 2" xfId="13523"/>
    <cellStyle name="Total 2 2 3 10 3" xfId="13524"/>
    <cellStyle name="Total 2 2 3 10 4" xfId="13525"/>
    <cellStyle name="Total 2 2 3 10 5" xfId="13526"/>
    <cellStyle name="Total 2 2 3 10 6" xfId="13527"/>
    <cellStyle name="Total 2 2 3 10 7" xfId="13528"/>
    <cellStyle name="Total 2 2 3 11" xfId="13529"/>
    <cellStyle name="Total 2 2 3 11 2" xfId="13530"/>
    <cellStyle name="Total 2 2 3 11 3" xfId="13531"/>
    <cellStyle name="Total 2 2 3 11 4" xfId="13532"/>
    <cellStyle name="Total 2 2 3 11 5" xfId="13533"/>
    <cellStyle name="Total 2 2 3 11 6" xfId="13534"/>
    <cellStyle name="Total 2 2 3 11 7" xfId="13535"/>
    <cellStyle name="Total 2 2 3 12" xfId="13536"/>
    <cellStyle name="Total 2 2 3 12 2" xfId="13537"/>
    <cellStyle name="Total 2 2 3 12 3" xfId="13538"/>
    <cellStyle name="Total 2 2 3 12 4" xfId="13539"/>
    <cellStyle name="Total 2 2 3 12 5" xfId="13540"/>
    <cellStyle name="Total 2 2 3 12 6" xfId="13541"/>
    <cellStyle name="Total 2 2 3 12 7" xfId="13542"/>
    <cellStyle name="Total 2 2 3 13" xfId="13543"/>
    <cellStyle name="Total 2 2 3 13 2" xfId="13544"/>
    <cellStyle name="Total 2 2 3 13 3" xfId="13545"/>
    <cellStyle name="Total 2 2 3 13 4" xfId="13546"/>
    <cellStyle name="Total 2 2 3 13 5" xfId="13547"/>
    <cellStyle name="Total 2 2 3 13 6" xfId="13548"/>
    <cellStyle name="Total 2 2 3 13 7" xfId="13549"/>
    <cellStyle name="Total 2 2 3 14" xfId="13550"/>
    <cellStyle name="Total 2 2 3 15" xfId="13551"/>
    <cellStyle name="Total 2 2 3 16" xfId="13552"/>
    <cellStyle name="Total 2 2 3 17" xfId="13553"/>
    <cellStyle name="Total 2 2 3 2" xfId="13554"/>
    <cellStyle name="Total 2 2 3 2 10" xfId="13555"/>
    <cellStyle name="Total 2 2 3 2 10 2" xfId="13556"/>
    <cellStyle name="Total 2 2 3 2 10 3" xfId="13557"/>
    <cellStyle name="Total 2 2 3 2 10 4" xfId="13558"/>
    <cellStyle name="Total 2 2 3 2 10 5" xfId="13559"/>
    <cellStyle name="Total 2 2 3 2 10 6" xfId="13560"/>
    <cellStyle name="Total 2 2 3 2 10 7" xfId="13561"/>
    <cellStyle name="Total 2 2 3 2 11" xfId="13562"/>
    <cellStyle name="Total 2 2 3 2 12" xfId="13563"/>
    <cellStyle name="Total 2 2 3 2 13" xfId="13564"/>
    <cellStyle name="Total 2 2 3 2 14" xfId="13565"/>
    <cellStyle name="Total 2 2 3 2 2" xfId="13566"/>
    <cellStyle name="Total 2 2 3 2 2 2" xfId="13567"/>
    <cellStyle name="Total 2 2 3 2 2 3" xfId="13568"/>
    <cellStyle name="Total 2 2 3 2 2 4" xfId="13569"/>
    <cellStyle name="Total 2 2 3 2 2 5" xfId="13570"/>
    <cellStyle name="Total 2 2 3 2 2 6" xfId="13571"/>
    <cellStyle name="Total 2 2 3 2 2 7" xfId="13572"/>
    <cellStyle name="Total 2 2 3 2 3" xfId="13573"/>
    <cellStyle name="Total 2 2 3 2 3 2" xfId="13574"/>
    <cellStyle name="Total 2 2 3 2 3 3" xfId="13575"/>
    <cellStyle name="Total 2 2 3 2 3 4" xfId="13576"/>
    <cellStyle name="Total 2 2 3 2 3 5" xfId="13577"/>
    <cellStyle name="Total 2 2 3 2 3 6" xfId="13578"/>
    <cellStyle name="Total 2 2 3 2 3 7" xfId="13579"/>
    <cellStyle name="Total 2 2 3 2 4" xfId="13580"/>
    <cellStyle name="Total 2 2 3 2 4 2" xfId="13581"/>
    <cellStyle name="Total 2 2 3 2 4 3" xfId="13582"/>
    <cellStyle name="Total 2 2 3 2 4 4" xfId="13583"/>
    <cellStyle name="Total 2 2 3 2 4 5" xfId="13584"/>
    <cellStyle name="Total 2 2 3 2 4 6" xfId="13585"/>
    <cellStyle name="Total 2 2 3 2 4 7" xfId="13586"/>
    <cellStyle name="Total 2 2 3 2 5" xfId="13587"/>
    <cellStyle name="Total 2 2 3 2 5 2" xfId="13588"/>
    <cellStyle name="Total 2 2 3 2 5 3" xfId="13589"/>
    <cellStyle name="Total 2 2 3 2 5 4" xfId="13590"/>
    <cellStyle name="Total 2 2 3 2 5 5" xfId="13591"/>
    <cellStyle name="Total 2 2 3 2 5 6" xfId="13592"/>
    <cellStyle name="Total 2 2 3 2 5 7" xfId="13593"/>
    <cellStyle name="Total 2 2 3 2 6" xfId="13594"/>
    <cellStyle name="Total 2 2 3 2 6 2" xfId="13595"/>
    <cellStyle name="Total 2 2 3 2 6 3" xfId="13596"/>
    <cellStyle name="Total 2 2 3 2 6 4" xfId="13597"/>
    <cellStyle name="Total 2 2 3 2 6 5" xfId="13598"/>
    <cellStyle name="Total 2 2 3 2 6 6" xfId="13599"/>
    <cellStyle name="Total 2 2 3 2 6 7" xfId="13600"/>
    <cellStyle name="Total 2 2 3 2 7" xfId="13601"/>
    <cellStyle name="Total 2 2 3 2 7 2" xfId="13602"/>
    <cellStyle name="Total 2 2 3 2 7 3" xfId="13603"/>
    <cellStyle name="Total 2 2 3 2 7 4" xfId="13604"/>
    <cellStyle name="Total 2 2 3 2 7 5" xfId="13605"/>
    <cellStyle name="Total 2 2 3 2 7 6" xfId="13606"/>
    <cellStyle name="Total 2 2 3 2 7 7" xfId="13607"/>
    <cellStyle name="Total 2 2 3 2 8" xfId="13608"/>
    <cellStyle name="Total 2 2 3 2 8 2" xfId="13609"/>
    <cellStyle name="Total 2 2 3 2 8 3" xfId="13610"/>
    <cellStyle name="Total 2 2 3 2 8 4" xfId="13611"/>
    <cellStyle name="Total 2 2 3 2 8 5" xfId="13612"/>
    <cellStyle name="Total 2 2 3 2 8 6" xfId="13613"/>
    <cellStyle name="Total 2 2 3 2 8 7" xfId="13614"/>
    <cellStyle name="Total 2 2 3 2 9" xfId="13615"/>
    <cellStyle name="Total 2 2 3 2 9 2" xfId="13616"/>
    <cellStyle name="Total 2 2 3 2 9 3" xfId="13617"/>
    <cellStyle name="Total 2 2 3 2 9 4" xfId="13618"/>
    <cellStyle name="Total 2 2 3 2 9 5" xfId="13619"/>
    <cellStyle name="Total 2 2 3 2 9 6" xfId="13620"/>
    <cellStyle name="Total 2 2 3 2 9 7" xfId="13621"/>
    <cellStyle name="Total 2 2 3 3" xfId="13622"/>
    <cellStyle name="Total 2 2 3 3 10" xfId="13623"/>
    <cellStyle name="Total 2 2 3 3 10 2" xfId="13624"/>
    <cellStyle name="Total 2 2 3 3 10 3" xfId="13625"/>
    <cellStyle name="Total 2 2 3 3 10 4" xfId="13626"/>
    <cellStyle name="Total 2 2 3 3 10 5" xfId="13627"/>
    <cellStyle name="Total 2 2 3 3 10 6" xfId="13628"/>
    <cellStyle name="Total 2 2 3 3 10 7" xfId="13629"/>
    <cellStyle name="Total 2 2 3 3 11" xfId="13630"/>
    <cellStyle name="Total 2 2 3 3 12" xfId="13631"/>
    <cellStyle name="Total 2 2 3 3 13" xfId="13632"/>
    <cellStyle name="Total 2 2 3 3 14" xfId="13633"/>
    <cellStyle name="Total 2 2 3 3 2" xfId="13634"/>
    <cellStyle name="Total 2 2 3 3 2 2" xfId="13635"/>
    <cellStyle name="Total 2 2 3 3 2 3" xfId="13636"/>
    <cellStyle name="Total 2 2 3 3 2 4" xfId="13637"/>
    <cellStyle name="Total 2 2 3 3 2 5" xfId="13638"/>
    <cellStyle name="Total 2 2 3 3 2 6" xfId="13639"/>
    <cellStyle name="Total 2 2 3 3 2 7" xfId="13640"/>
    <cellStyle name="Total 2 2 3 3 3" xfId="13641"/>
    <cellStyle name="Total 2 2 3 3 3 2" xfId="13642"/>
    <cellStyle name="Total 2 2 3 3 3 3" xfId="13643"/>
    <cellStyle name="Total 2 2 3 3 3 4" xfId="13644"/>
    <cellStyle name="Total 2 2 3 3 3 5" xfId="13645"/>
    <cellStyle name="Total 2 2 3 3 3 6" xfId="13646"/>
    <cellStyle name="Total 2 2 3 3 3 7" xfId="13647"/>
    <cellStyle name="Total 2 2 3 3 4" xfId="13648"/>
    <cellStyle name="Total 2 2 3 3 4 2" xfId="13649"/>
    <cellStyle name="Total 2 2 3 3 4 3" xfId="13650"/>
    <cellStyle name="Total 2 2 3 3 4 4" xfId="13651"/>
    <cellStyle name="Total 2 2 3 3 4 5" xfId="13652"/>
    <cellStyle name="Total 2 2 3 3 4 6" xfId="13653"/>
    <cellStyle name="Total 2 2 3 3 4 7" xfId="13654"/>
    <cellStyle name="Total 2 2 3 3 5" xfId="13655"/>
    <cellStyle name="Total 2 2 3 3 5 2" xfId="13656"/>
    <cellStyle name="Total 2 2 3 3 5 3" xfId="13657"/>
    <cellStyle name="Total 2 2 3 3 5 4" xfId="13658"/>
    <cellStyle name="Total 2 2 3 3 5 5" xfId="13659"/>
    <cellStyle name="Total 2 2 3 3 5 6" xfId="13660"/>
    <cellStyle name="Total 2 2 3 3 5 7" xfId="13661"/>
    <cellStyle name="Total 2 2 3 3 6" xfId="13662"/>
    <cellStyle name="Total 2 2 3 3 6 2" xfId="13663"/>
    <cellStyle name="Total 2 2 3 3 6 3" xfId="13664"/>
    <cellStyle name="Total 2 2 3 3 6 4" xfId="13665"/>
    <cellStyle name="Total 2 2 3 3 6 5" xfId="13666"/>
    <cellStyle name="Total 2 2 3 3 6 6" xfId="13667"/>
    <cellStyle name="Total 2 2 3 3 6 7" xfId="13668"/>
    <cellStyle name="Total 2 2 3 3 7" xfId="13669"/>
    <cellStyle name="Total 2 2 3 3 7 2" xfId="13670"/>
    <cellStyle name="Total 2 2 3 3 7 3" xfId="13671"/>
    <cellStyle name="Total 2 2 3 3 7 4" xfId="13672"/>
    <cellStyle name="Total 2 2 3 3 7 5" xfId="13673"/>
    <cellStyle name="Total 2 2 3 3 7 6" xfId="13674"/>
    <cellStyle name="Total 2 2 3 3 7 7" xfId="13675"/>
    <cellStyle name="Total 2 2 3 3 8" xfId="13676"/>
    <cellStyle name="Total 2 2 3 3 8 2" xfId="13677"/>
    <cellStyle name="Total 2 2 3 3 8 3" xfId="13678"/>
    <cellStyle name="Total 2 2 3 3 8 4" xfId="13679"/>
    <cellStyle name="Total 2 2 3 3 8 5" xfId="13680"/>
    <cellStyle name="Total 2 2 3 3 8 6" xfId="13681"/>
    <cellStyle name="Total 2 2 3 3 8 7" xfId="13682"/>
    <cellStyle name="Total 2 2 3 3 9" xfId="13683"/>
    <cellStyle name="Total 2 2 3 3 9 2" xfId="13684"/>
    <cellStyle name="Total 2 2 3 3 9 3" xfId="13685"/>
    <cellStyle name="Total 2 2 3 3 9 4" xfId="13686"/>
    <cellStyle name="Total 2 2 3 3 9 5" xfId="13687"/>
    <cellStyle name="Total 2 2 3 3 9 6" xfId="13688"/>
    <cellStyle name="Total 2 2 3 3 9 7" xfId="13689"/>
    <cellStyle name="Total 2 2 3 4" xfId="13690"/>
    <cellStyle name="Total 2 2 3 4 10" xfId="13691"/>
    <cellStyle name="Total 2 2 3 4 10 2" xfId="13692"/>
    <cellStyle name="Total 2 2 3 4 10 3" xfId="13693"/>
    <cellStyle name="Total 2 2 3 4 10 4" xfId="13694"/>
    <cellStyle name="Total 2 2 3 4 10 5" xfId="13695"/>
    <cellStyle name="Total 2 2 3 4 10 6" xfId="13696"/>
    <cellStyle name="Total 2 2 3 4 10 7" xfId="13697"/>
    <cellStyle name="Total 2 2 3 4 11" xfId="13698"/>
    <cellStyle name="Total 2 2 3 4 12" xfId="13699"/>
    <cellStyle name="Total 2 2 3 4 13" xfId="13700"/>
    <cellStyle name="Total 2 2 3 4 14" xfId="13701"/>
    <cellStyle name="Total 2 2 3 4 2" xfId="13702"/>
    <cellStyle name="Total 2 2 3 4 2 2" xfId="13703"/>
    <cellStyle name="Total 2 2 3 4 2 3" xfId="13704"/>
    <cellStyle name="Total 2 2 3 4 2 4" xfId="13705"/>
    <cellStyle name="Total 2 2 3 4 2 5" xfId="13706"/>
    <cellStyle name="Total 2 2 3 4 2 6" xfId="13707"/>
    <cellStyle name="Total 2 2 3 4 2 7" xfId="13708"/>
    <cellStyle name="Total 2 2 3 4 3" xfId="13709"/>
    <cellStyle name="Total 2 2 3 4 3 2" xfId="13710"/>
    <cellStyle name="Total 2 2 3 4 3 3" xfId="13711"/>
    <cellStyle name="Total 2 2 3 4 3 4" xfId="13712"/>
    <cellStyle name="Total 2 2 3 4 3 5" xfId="13713"/>
    <cellStyle name="Total 2 2 3 4 3 6" xfId="13714"/>
    <cellStyle name="Total 2 2 3 4 3 7" xfId="13715"/>
    <cellStyle name="Total 2 2 3 4 4" xfId="13716"/>
    <cellStyle name="Total 2 2 3 4 4 2" xfId="13717"/>
    <cellStyle name="Total 2 2 3 4 4 3" xfId="13718"/>
    <cellStyle name="Total 2 2 3 4 4 4" xfId="13719"/>
    <cellStyle name="Total 2 2 3 4 4 5" xfId="13720"/>
    <cellStyle name="Total 2 2 3 4 4 6" xfId="13721"/>
    <cellStyle name="Total 2 2 3 4 4 7" xfId="13722"/>
    <cellStyle name="Total 2 2 3 4 5" xfId="13723"/>
    <cellStyle name="Total 2 2 3 4 5 2" xfId="13724"/>
    <cellStyle name="Total 2 2 3 4 5 3" xfId="13725"/>
    <cellStyle name="Total 2 2 3 4 5 4" xfId="13726"/>
    <cellStyle name="Total 2 2 3 4 5 5" xfId="13727"/>
    <cellStyle name="Total 2 2 3 4 5 6" xfId="13728"/>
    <cellStyle name="Total 2 2 3 4 5 7" xfId="13729"/>
    <cellStyle name="Total 2 2 3 4 6" xfId="13730"/>
    <cellStyle name="Total 2 2 3 4 6 2" xfId="13731"/>
    <cellStyle name="Total 2 2 3 4 6 3" xfId="13732"/>
    <cellStyle name="Total 2 2 3 4 6 4" xfId="13733"/>
    <cellStyle name="Total 2 2 3 4 6 5" xfId="13734"/>
    <cellStyle name="Total 2 2 3 4 6 6" xfId="13735"/>
    <cellStyle name="Total 2 2 3 4 6 7" xfId="13736"/>
    <cellStyle name="Total 2 2 3 4 7" xfId="13737"/>
    <cellStyle name="Total 2 2 3 4 7 2" xfId="13738"/>
    <cellStyle name="Total 2 2 3 4 7 3" xfId="13739"/>
    <cellStyle name="Total 2 2 3 4 7 4" xfId="13740"/>
    <cellStyle name="Total 2 2 3 4 7 5" xfId="13741"/>
    <cellStyle name="Total 2 2 3 4 7 6" xfId="13742"/>
    <cellStyle name="Total 2 2 3 4 7 7" xfId="13743"/>
    <cellStyle name="Total 2 2 3 4 8" xfId="13744"/>
    <cellStyle name="Total 2 2 3 4 8 2" xfId="13745"/>
    <cellStyle name="Total 2 2 3 4 8 3" xfId="13746"/>
    <cellStyle name="Total 2 2 3 4 8 4" xfId="13747"/>
    <cellStyle name="Total 2 2 3 4 8 5" xfId="13748"/>
    <cellStyle name="Total 2 2 3 4 8 6" xfId="13749"/>
    <cellStyle name="Total 2 2 3 4 8 7" xfId="13750"/>
    <cellStyle name="Total 2 2 3 4 9" xfId="13751"/>
    <cellStyle name="Total 2 2 3 4 9 2" xfId="13752"/>
    <cellStyle name="Total 2 2 3 4 9 3" xfId="13753"/>
    <cellStyle name="Total 2 2 3 4 9 4" xfId="13754"/>
    <cellStyle name="Total 2 2 3 4 9 5" xfId="13755"/>
    <cellStyle name="Total 2 2 3 4 9 6" xfId="13756"/>
    <cellStyle name="Total 2 2 3 4 9 7" xfId="13757"/>
    <cellStyle name="Total 2 2 3 5" xfId="13758"/>
    <cellStyle name="Total 2 2 3 5 10" xfId="13759"/>
    <cellStyle name="Total 2 2 3 5 10 2" xfId="13760"/>
    <cellStyle name="Total 2 2 3 5 10 3" xfId="13761"/>
    <cellStyle name="Total 2 2 3 5 10 4" xfId="13762"/>
    <cellStyle name="Total 2 2 3 5 10 5" xfId="13763"/>
    <cellStyle name="Total 2 2 3 5 10 6" xfId="13764"/>
    <cellStyle name="Total 2 2 3 5 10 7" xfId="13765"/>
    <cellStyle name="Total 2 2 3 5 11" xfId="13766"/>
    <cellStyle name="Total 2 2 3 5 12" xfId="13767"/>
    <cellStyle name="Total 2 2 3 5 13" xfId="13768"/>
    <cellStyle name="Total 2 2 3 5 14" xfId="13769"/>
    <cellStyle name="Total 2 2 3 5 2" xfId="13770"/>
    <cellStyle name="Total 2 2 3 5 2 2" xfId="13771"/>
    <cellStyle name="Total 2 2 3 5 2 3" xfId="13772"/>
    <cellStyle name="Total 2 2 3 5 2 4" xfId="13773"/>
    <cellStyle name="Total 2 2 3 5 2 5" xfId="13774"/>
    <cellStyle name="Total 2 2 3 5 2 6" xfId="13775"/>
    <cellStyle name="Total 2 2 3 5 2 7" xfId="13776"/>
    <cellStyle name="Total 2 2 3 5 3" xfId="13777"/>
    <cellStyle name="Total 2 2 3 5 3 2" xfId="13778"/>
    <cellStyle name="Total 2 2 3 5 3 3" xfId="13779"/>
    <cellStyle name="Total 2 2 3 5 3 4" xfId="13780"/>
    <cellStyle name="Total 2 2 3 5 3 5" xfId="13781"/>
    <cellStyle name="Total 2 2 3 5 3 6" xfId="13782"/>
    <cellStyle name="Total 2 2 3 5 3 7" xfId="13783"/>
    <cellStyle name="Total 2 2 3 5 4" xfId="13784"/>
    <cellStyle name="Total 2 2 3 5 4 2" xfId="13785"/>
    <cellStyle name="Total 2 2 3 5 4 3" xfId="13786"/>
    <cellStyle name="Total 2 2 3 5 4 4" xfId="13787"/>
    <cellStyle name="Total 2 2 3 5 4 5" xfId="13788"/>
    <cellStyle name="Total 2 2 3 5 4 6" xfId="13789"/>
    <cellStyle name="Total 2 2 3 5 4 7" xfId="13790"/>
    <cellStyle name="Total 2 2 3 5 5" xfId="13791"/>
    <cellStyle name="Total 2 2 3 5 5 2" xfId="13792"/>
    <cellStyle name="Total 2 2 3 5 5 3" xfId="13793"/>
    <cellStyle name="Total 2 2 3 5 5 4" xfId="13794"/>
    <cellStyle name="Total 2 2 3 5 5 5" xfId="13795"/>
    <cellStyle name="Total 2 2 3 5 5 6" xfId="13796"/>
    <cellStyle name="Total 2 2 3 5 5 7" xfId="13797"/>
    <cellStyle name="Total 2 2 3 5 6" xfId="13798"/>
    <cellStyle name="Total 2 2 3 5 6 2" xfId="13799"/>
    <cellStyle name="Total 2 2 3 5 6 3" xfId="13800"/>
    <cellStyle name="Total 2 2 3 5 6 4" xfId="13801"/>
    <cellStyle name="Total 2 2 3 5 6 5" xfId="13802"/>
    <cellStyle name="Total 2 2 3 5 6 6" xfId="13803"/>
    <cellStyle name="Total 2 2 3 5 6 7" xfId="13804"/>
    <cellStyle name="Total 2 2 3 5 7" xfId="13805"/>
    <cellStyle name="Total 2 2 3 5 7 2" xfId="13806"/>
    <cellStyle name="Total 2 2 3 5 7 3" xfId="13807"/>
    <cellStyle name="Total 2 2 3 5 7 4" xfId="13808"/>
    <cellStyle name="Total 2 2 3 5 7 5" xfId="13809"/>
    <cellStyle name="Total 2 2 3 5 7 6" xfId="13810"/>
    <cellStyle name="Total 2 2 3 5 7 7" xfId="13811"/>
    <cellStyle name="Total 2 2 3 5 8" xfId="13812"/>
    <cellStyle name="Total 2 2 3 5 8 2" xfId="13813"/>
    <cellStyle name="Total 2 2 3 5 8 3" xfId="13814"/>
    <cellStyle name="Total 2 2 3 5 8 4" xfId="13815"/>
    <cellStyle name="Total 2 2 3 5 8 5" xfId="13816"/>
    <cellStyle name="Total 2 2 3 5 8 6" xfId="13817"/>
    <cellStyle name="Total 2 2 3 5 8 7" xfId="13818"/>
    <cellStyle name="Total 2 2 3 5 9" xfId="13819"/>
    <cellStyle name="Total 2 2 3 5 9 2" xfId="13820"/>
    <cellStyle name="Total 2 2 3 5 9 3" xfId="13821"/>
    <cellStyle name="Total 2 2 3 5 9 4" xfId="13822"/>
    <cellStyle name="Total 2 2 3 5 9 5" xfId="13823"/>
    <cellStyle name="Total 2 2 3 5 9 6" xfId="13824"/>
    <cellStyle name="Total 2 2 3 5 9 7" xfId="13825"/>
    <cellStyle name="Total 2 2 3 6" xfId="13826"/>
    <cellStyle name="Total 2 2 3 6 2" xfId="13827"/>
    <cellStyle name="Total 2 2 3 6 3" xfId="13828"/>
    <cellStyle name="Total 2 2 3 6 4" xfId="13829"/>
    <cellStyle name="Total 2 2 3 6 5" xfId="13830"/>
    <cellStyle name="Total 2 2 3 6 6" xfId="13831"/>
    <cellStyle name="Total 2 2 3 6 7" xfId="13832"/>
    <cellStyle name="Total 2 2 3 7" xfId="13833"/>
    <cellStyle name="Total 2 2 3 7 2" xfId="13834"/>
    <cellStyle name="Total 2 2 3 7 3" xfId="13835"/>
    <cellStyle name="Total 2 2 3 7 4" xfId="13836"/>
    <cellStyle name="Total 2 2 3 7 5" xfId="13837"/>
    <cellStyle name="Total 2 2 3 7 6" xfId="13838"/>
    <cellStyle name="Total 2 2 3 7 7" xfId="13839"/>
    <cellStyle name="Total 2 2 3 8" xfId="13840"/>
    <cellStyle name="Total 2 2 3 8 2" xfId="13841"/>
    <cellStyle name="Total 2 2 3 8 3" xfId="13842"/>
    <cellStyle name="Total 2 2 3 8 4" xfId="13843"/>
    <cellStyle name="Total 2 2 3 8 5" xfId="13844"/>
    <cellStyle name="Total 2 2 3 8 6" xfId="13845"/>
    <cellStyle name="Total 2 2 3 8 7" xfId="13846"/>
    <cellStyle name="Total 2 2 3 9" xfId="13847"/>
    <cellStyle name="Total 2 2 3 9 2" xfId="13848"/>
    <cellStyle name="Total 2 2 3 9 3" xfId="13849"/>
    <cellStyle name="Total 2 2 3 9 4" xfId="13850"/>
    <cellStyle name="Total 2 2 3 9 5" xfId="13851"/>
    <cellStyle name="Total 2 2 3 9 6" xfId="13852"/>
    <cellStyle name="Total 2 2 3 9 7" xfId="13853"/>
    <cellStyle name="Total 2 2 4" xfId="13854"/>
    <cellStyle name="Total 2 2 4 10" xfId="13855"/>
    <cellStyle name="Total 2 2 4 10 2" xfId="13856"/>
    <cellStyle name="Total 2 2 4 10 3" xfId="13857"/>
    <cellStyle name="Total 2 2 4 10 4" xfId="13858"/>
    <cellStyle name="Total 2 2 4 10 5" xfId="13859"/>
    <cellStyle name="Total 2 2 4 10 6" xfId="13860"/>
    <cellStyle name="Total 2 2 4 10 7" xfId="13861"/>
    <cellStyle name="Total 2 2 4 11" xfId="13862"/>
    <cellStyle name="Total 2 2 4 12" xfId="13863"/>
    <cellStyle name="Total 2 2 4 13" xfId="13864"/>
    <cellStyle name="Total 2 2 4 14" xfId="13865"/>
    <cellStyle name="Total 2 2 4 2" xfId="13866"/>
    <cellStyle name="Total 2 2 4 2 2" xfId="13867"/>
    <cellStyle name="Total 2 2 4 2 3" xfId="13868"/>
    <cellStyle name="Total 2 2 4 2 4" xfId="13869"/>
    <cellStyle name="Total 2 2 4 2 5" xfId="13870"/>
    <cellStyle name="Total 2 2 4 2 6" xfId="13871"/>
    <cellStyle name="Total 2 2 4 2 7" xfId="13872"/>
    <cellStyle name="Total 2 2 4 3" xfId="13873"/>
    <cellStyle name="Total 2 2 4 3 2" xfId="13874"/>
    <cellStyle name="Total 2 2 4 3 3" xfId="13875"/>
    <cellStyle name="Total 2 2 4 3 4" xfId="13876"/>
    <cellStyle name="Total 2 2 4 3 5" xfId="13877"/>
    <cellStyle name="Total 2 2 4 3 6" xfId="13878"/>
    <cellStyle name="Total 2 2 4 3 7" xfId="13879"/>
    <cellStyle name="Total 2 2 4 4" xfId="13880"/>
    <cellStyle name="Total 2 2 4 4 2" xfId="13881"/>
    <cellStyle name="Total 2 2 4 4 3" xfId="13882"/>
    <cellStyle name="Total 2 2 4 4 4" xfId="13883"/>
    <cellStyle name="Total 2 2 4 4 5" xfId="13884"/>
    <cellStyle name="Total 2 2 4 4 6" xfId="13885"/>
    <cellStyle name="Total 2 2 4 4 7" xfId="13886"/>
    <cellStyle name="Total 2 2 4 5" xfId="13887"/>
    <cellStyle name="Total 2 2 4 5 2" xfId="13888"/>
    <cellStyle name="Total 2 2 4 5 3" xfId="13889"/>
    <cellStyle name="Total 2 2 4 5 4" xfId="13890"/>
    <cellStyle name="Total 2 2 4 5 5" xfId="13891"/>
    <cellStyle name="Total 2 2 4 5 6" xfId="13892"/>
    <cellStyle name="Total 2 2 4 5 7" xfId="13893"/>
    <cellStyle name="Total 2 2 4 6" xfId="13894"/>
    <cellStyle name="Total 2 2 4 6 2" xfId="13895"/>
    <cellStyle name="Total 2 2 4 6 3" xfId="13896"/>
    <cellStyle name="Total 2 2 4 6 4" xfId="13897"/>
    <cellStyle name="Total 2 2 4 6 5" xfId="13898"/>
    <cellStyle name="Total 2 2 4 6 6" xfId="13899"/>
    <cellStyle name="Total 2 2 4 6 7" xfId="13900"/>
    <cellStyle name="Total 2 2 4 7" xfId="13901"/>
    <cellStyle name="Total 2 2 4 7 2" xfId="13902"/>
    <cellStyle name="Total 2 2 4 7 3" xfId="13903"/>
    <cellStyle name="Total 2 2 4 7 4" xfId="13904"/>
    <cellStyle name="Total 2 2 4 7 5" xfId="13905"/>
    <cellStyle name="Total 2 2 4 7 6" xfId="13906"/>
    <cellStyle name="Total 2 2 4 7 7" xfId="13907"/>
    <cellStyle name="Total 2 2 4 8" xfId="13908"/>
    <cellStyle name="Total 2 2 4 8 2" xfId="13909"/>
    <cellStyle name="Total 2 2 4 8 3" xfId="13910"/>
    <cellStyle name="Total 2 2 4 8 4" xfId="13911"/>
    <cellStyle name="Total 2 2 4 8 5" xfId="13912"/>
    <cellStyle name="Total 2 2 4 8 6" xfId="13913"/>
    <cellStyle name="Total 2 2 4 8 7" xfId="13914"/>
    <cellStyle name="Total 2 2 4 9" xfId="13915"/>
    <cellStyle name="Total 2 2 4 9 2" xfId="13916"/>
    <cellStyle name="Total 2 2 4 9 3" xfId="13917"/>
    <cellStyle name="Total 2 2 4 9 4" xfId="13918"/>
    <cellStyle name="Total 2 2 4 9 5" xfId="13919"/>
    <cellStyle name="Total 2 2 4 9 6" xfId="13920"/>
    <cellStyle name="Total 2 2 4 9 7" xfId="13921"/>
    <cellStyle name="Total 2 2 5" xfId="13922"/>
    <cellStyle name="Total 2 2 5 10" xfId="13923"/>
    <cellStyle name="Total 2 2 5 10 2" xfId="13924"/>
    <cellStyle name="Total 2 2 5 10 3" xfId="13925"/>
    <cellStyle name="Total 2 2 5 10 4" xfId="13926"/>
    <cellStyle name="Total 2 2 5 10 5" xfId="13927"/>
    <cellStyle name="Total 2 2 5 10 6" xfId="13928"/>
    <cellStyle name="Total 2 2 5 10 7" xfId="13929"/>
    <cellStyle name="Total 2 2 5 11" xfId="13930"/>
    <cellStyle name="Total 2 2 5 12" xfId="13931"/>
    <cellStyle name="Total 2 2 5 13" xfId="13932"/>
    <cellStyle name="Total 2 2 5 14" xfId="13933"/>
    <cellStyle name="Total 2 2 5 2" xfId="13934"/>
    <cellStyle name="Total 2 2 5 2 2" xfId="13935"/>
    <cellStyle name="Total 2 2 5 2 3" xfId="13936"/>
    <cellStyle name="Total 2 2 5 2 4" xfId="13937"/>
    <cellStyle name="Total 2 2 5 2 5" xfId="13938"/>
    <cellStyle name="Total 2 2 5 2 6" xfId="13939"/>
    <cellStyle name="Total 2 2 5 2 7" xfId="13940"/>
    <cellStyle name="Total 2 2 5 3" xfId="13941"/>
    <cellStyle name="Total 2 2 5 3 2" xfId="13942"/>
    <cellStyle name="Total 2 2 5 3 3" xfId="13943"/>
    <cellStyle name="Total 2 2 5 3 4" xfId="13944"/>
    <cellStyle name="Total 2 2 5 3 5" xfId="13945"/>
    <cellStyle name="Total 2 2 5 3 6" xfId="13946"/>
    <cellStyle name="Total 2 2 5 3 7" xfId="13947"/>
    <cellStyle name="Total 2 2 5 4" xfId="13948"/>
    <cellStyle name="Total 2 2 5 4 2" xfId="13949"/>
    <cellStyle name="Total 2 2 5 4 3" xfId="13950"/>
    <cellStyle name="Total 2 2 5 4 4" xfId="13951"/>
    <cellStyle name="Total 2 2 5 4 5" xfId="13952"/>
    <cellStyle name="Total 2 2 5 4 6" xfId="13953"/>
    <cellStyle name="Total 2 2 5 4 7" xfId="13954"/>
    <cellStyle name="Total 2 2 5 5" xfId="13955"/>
    <cellStyle name="Total 2 2 5 5 2" xfId="13956"/>
    <cellStyle name="Total 2 2 5 5 3" xfId="13957"/>
    <cellStyle name="Total 2 2 5 5 4" xfId="13958"/>
    <cellStyle name="Total 2 2 5 5 5" xfId="13959"/>
    <cellStyle name="Total 2 2 5 5 6" xfId="13960"/>
    <cellStyle name="Total 2 2 5 5 7" xfId="13961"/>
    <cellStyle name="Total 2 2 5 6" xfId="13962"/>
    <cellStyle name="Total 2 2 5 6 2" xfId="13963"/>
    <cellStyle name="Total 2 2 5 6 3" xfId="13964"/>
    <cellStyle name="Total 2 2 5 6 4" xfId="13965"/>
    <cellStyle name="Total 2 2 5 6 5" xfId="13966"/>
    <cellStyle name="Total 2 2 5 6 6" xfId="13967"/>
    <cellStyle name="Total 2 2 5 6 7" xfId="13968"/>
    <cellStyle name="Total 2 2 5 7" xfId="13969"/>
    <cellStyle name="Total 2 2 5 7 2" xfId="13970"/>
    <cellStyle name="Total 2 2 5 7 3" xfId="13971"/>
    <cellStyle name="Total 2 2 5 7 4" xfId="13972"/>
    <cellStyle name="Total 2 2 5 7 5" xfId="13973"/>
    <cellStyle name="Total 2 2 5 7 6" xfId="13974"/>
    <cellStyle name="Total 2 2 5 7 7" xfId="13975"/>
    <cellStyle name="Total 2 2 5 8" xfId="13976"/>
    <cellStyle name="Total 2 2 5 8 2" xfId="13977"/>
    <cellStyle name="Total 2 2 5 8 3" xfId="13978"/>
    <cellStyle name="Total 2 2 5 8 4" xfId="13979"/>
    <cellStyle name="Total 2 2 5 8 5" xfId="13980"/>
    <cellStyle name="Total 2 2 5 8 6" xfId="13981"/>
    <cellStyle name="Total 2 2 5 8 7" xfId="13982"/>
    <cellStyle name="Total 2 2 5 9" xfId="13983"/>
    <cellStyle name="Total 2 2 5 9 2" xfId="13984"/>
    <cellStyle name="Total 2 2 5 9 3" xfId="13985"/>
    <cellStyle name="Total 2 2 5 9 4" xfId="13986"/>
    <cellStyle name="Total 2 2 5 9 5" xfId="13987"/>
    <cellStyle name="Total 2 2 5 9 6" xfId="13988"/>
    <cellStyle name="Total 2 2 5 9 7" xfId="13989"/>
    <cellStyle name="Total 2 2 6" xfId="13990"/>
    <cellStyle name="Total 2 2 6 10" xfId="13991"/>
    <cellStyle name="Total 2 2 6 10 2" xfId="13992"/>
    <cellStyle name="Total 2 2 6 10 3" xfId="13993"/>
    <cellStyle name="Total 2 2 6 10 4" xfId="13994"/>
    <cellStyle name="Total 2 2 6 10 5" xfId="13995"/>
    <cellStyle name="Total 2 2 6 10 6" xfId="13996"/>
    <cellStyle name="Total 2 2 6 10 7" xfId="13997"/>
    <cellStyle name="Total 2 2 6 11" xfId="13998"/>
    <cellStyle name="Total 2 2 6 12" xfId="13999"/>
    <cellStyle name="Total 2 2 6 13" xfId="14000"/>
    <cellStyle name="Total 2 2 6 14" xfId="14001"/>
    <cellStyle name="Total 2 2 6 2" xfId="14002"/>
    <cellStyle name="Total 2 2 6 2 2" xfId="14003"/>
    <cellStyle name="Total 2 2 6 2 3" xfId="14004"/>
    <cellStyle name="Total 2 2 6 2 4" xfId="14005"/>
    <cellStyle name="Total 2 2 6 2 5" xfId="14006"/>
    <cellStyle name="Total 2 2 6 2 6" xfId="14007"/>
    <cellStyle name="Total 2 2 6 2 7" xfId="14008"/>
    <cellStyle name="Total 2 2 6 3" xfId="14009"/>
    <cellStyle name="Total 2 2 6 3 2" xfId="14010"/>
    <cellStyle name="Total 2 2 6 3 3" xfId="14011"/>
    <cellStyle name="Total 2 2 6 3 4" xfId="14012"/>
    <cellStyle name="Total 2 2 6 3 5" xfId="14013"/>
    <cellStyle name="Total 2 2 6 3 6" xfId="14014"/>
    <cellStyle name="Total 2 2 6 3 7" xfId="14015"/>
    <cellStyle name="Total 2 2 6 4" xfId="14016"/>
    <cellStyle name="Total 2 2 6 4 2" xfId="14017"/>
    <cellStyle name="Total 2 2 6 4 3" xfId="14018"/>
    <cellStyle name="Total 2 2 6 4 4" xfId="14019"/>
    <cellStyle name="Total 2 2 6 4 5" xfId="14020"/>
    <cellStyle name="Total 2 2 6 4 6" xfId="14021"/>
    <cellStyle name="Total 2 2 6 4 7" xfId="14022"/>
    <cellStyle name="Total 2 2 6 5" xfId="14023"/>
    <cellStyle name="Total 2 2 6 5 2" xfId="14024"/>
    <cellStyle name="Total 2 2 6 5 3" xfId="14025"/>
    <cellStyle name="Total 2 2 6 5 4" xfId="14026"/>
    <cellStyle name="Total 2 2 6 5 5" xfId="14027"/>
    <cellStyle name="Total 2 2 6 5 6" xfId="14028"/>
    <cellStyle name="Total 2 2 6 5 7" xfId="14029"/>
    <cellStyle name="Total 2 2 6 6" xfId="14030"/>
    <cellStyle name="Total 2 2 6 6 2" xfId="14031"/>
    <cellStyle name="Total 2 2 6 6 3" xfId="14032"/>
    <cellStyle name="Total 2 2 6 6 4" xfId="14033"/>
    <cellStyle name="Total 2 2 6 6 5" xfId="14034"/>
    <cellStyle name="Total 2 2 6 6 6" xfId="14035"/>
    <cellStyle name="Total 2 2 6 6 7" xfId="14036"/>
    <cellStyle name="Total 2 2 6 7" xfId="14037"/>
    <cellStyle name="Total 2 2 6 7 2" xfId="14038"/>
    <cellStyle name="Total 2 2 6 7 3" xfId="14039"/>
    <cellStyle name="Total 2 2 6 7 4" xfId="14040"/>
    <cellStyle name="Total 2 2 6 7 5" xfId="14041"/>
    <cellStyle name="Total 2 2 6 7 6" xfId="14042"/>
    <cellStyle name="Total 2 2 6 7 7" xfId="14043"/>
    <cellStyle name="Total 2 2 6 8" xfId="14044"/>
    <cellStyle name="Total 2 2 6 8 2" xfId="14045"/>
    <cellStyle name="Total 2 2 6 8 3" xfId="14046"/>
    <cellStyle name="Total 2 2 6 8 4" xfId="14047"/>
    <cellStyle name="Total 2 2 6 8 5" xfId="14048"/>
    <cellStyle name="Total 2 2 6 8 6" xfId="14049"/>
    <cellStyle name="Total 2 2 6 8 7" xfId="14050"/>
    <cellStyle name="Total 2 2 6 9" xfId="14051"/>
    <cellStyle name="Total 2 2 6 9 2" xfId="14052"/>
    <cellStyle name="Total 2 2 6 9 3" xfId="14053"/>
    <cellStyle name="Total 2 2 6 9 4" xfId="14054"/>
    <cellStyle name="Total 2 2 6 9 5" xfId="14055"/>
    <cellStyle name="Total 2 2 6 9 6" xfId="14056"/>
    <cellStyle name="Total 2 2 6 9 7" xfId="14057"/>
    <cellStyle name="Total 2 2 7" xfId="14058"/>
    <cellStyle name="Total 2 2 7 10" xfId="14059"/>
    <cellStyle name="Total 2 2 7 10 2" xfId="14060"/>
    <cellStyle name="Total 2 2 7 10 3" xfId="14061"/>
    <cellStyle name="Total 2 2 7 10 4" xfId="14062"/>
    <cellStyle name="Total 2 2 7 10 5" xfId="14063"/>
    <cellStyle name="Total 2 2 7 10 6" xfId="14064"/>
    <cellStyle name="Total 2 2 7 10 7" xfId="14065"/>
    <cellStyle name="Total 2 2 7 11" xfId="14066"/>
    <cellStyle name="Total 2 2 7 12" xfId="14067"/>
    <cellStyle name="Total 2 2 7 13" xfId="14068"/>
    <cellStyle name="Total 2 2 7 14" xfId="14069"/>
    <cellStyle name="Total 2 2 7 2" xfId="14070"/>
    <cellStyle name="Total 2 2 7 2 2" xfId="14071"/>
    <cellStyle name="Total 2 2 7 2 3" xfId="14072"/>
    <cellStyle name="Total 2 2 7 2 4" xfId="14073"/>
    <cellStyle name="Total 2 2 7 2 5" xfId="14074"/>
    <cellStyle name="Total 2 2 7 2 6" xfId="14075"/>
    <cellStyle name="Total 2 2 7 2 7" xfId="14076"/>
    <cellStyle name="Total 2 2 7 3" xfId="14077"/>
    <cellStyle name="Total 2 2 7 3 2" xfId="14078"/>
    <cellStyle name="Total 2 2 7 3 3" xfId="14079"/>
    <cellStyle name="Total 2 2 7 3 4" xfId="14080"/>
    <cellStyle name="Total 2 2 7 3 5" xfId="14081"/>
    <cellStyle name="Total 2 2 7 3 6" xfId="14082"/>
    <cellStyle name="Total 2 2 7 3 7" xfId="14083"/>
    <cellStyle name="Total 2 2 7 4" xfId="14084"/>
    <cellStyle name="Total 2 2 7 4 2" xfId="14085"/>
    <cellStyle name="Total 2 2 7 4 3" xfId="14086"/>
    <cellStyle name="Total 2 2 7 4 4" xfId="14087"/>
    <cellStyle name="Total 2 2 7 4 5" xfId="14088"/>
    <cellStyle name="Total 2 2 7 4 6" xfId="14089"/>
    <cellStyle name="Total 2 2 7 4 7" xfId="14090"/>
    <cellStyle name="Total 2 2 7 5" xfId="14091"/>
    <cellStyle name="Total 2 2 7 5 2" xfId="14092"/>
    <cellStyle name="Total 2 2 7 5 3" xfId="14093"/>
    <cellStyle name="Total 2 2 7 5 4" xfId="14094"/>
    <cellStyle name="Total 2 2 7 5 5" xfId="14095"/>
    <cellStyle name="Total 2 2 7 5 6" xfId="14096"/>
    <cellStyle name="Total 2 2 7 5 7" xfId="14097"/>
    <cellStyle name="Total 2 2 7 6" xfId="14098"/>
    <cellStyle name="Total 2 2 7 6 2" xfId="14099"/>
    <cellStyle name="Total 2 2 7 6 3" xfId="14100"/>
    <cellStyle name="Total 2 2 7 6 4" xfId="14101"/>
    <cellStyle name="Total 2 2 7 6 5" xfId="14102"/>
    <cellStyle name="Total 2 2 7 6 6" xfId="14103"/>
    <cellStyle name="Total 2 2 7 6 7" xfId="14104"/>
    <cellStyle name="Total 2 2 7 7" xfId="14105"/>
    <cellStyle name="Total 2 2 7 7 2" xfId="14106"/>
    <cellStyle name="Total 2 2 7 7 3" xfId="14107"/>
    <cellStyle name="Total 2 2 7 7 4" xfId="14108"/>
    <cellStyle name="Total 2 2 7 7 5" xfId="14109"/>
    <cellStyle name="Total 2 2 7 7 6" xfId="14110"/>
    <cellStyle name="Total 2 2 7 7 7" xfId="14111"/>
    <cellStyle name="Total 2 2 7 8" xfId="14112"/>
    <cellStyle name="Total 2 2 7 8 2" xfId="14113"/>
    <cellStyle name="Total 2 2 7 8 3" xfId="14114"/>
    <cellStyle name="Total 2 2 7 8 4" xfId="14115"/>
    <cellStyle name="Total 2 2 7 8 5" xfId="14116"/>
    <cellStyle name="Total 2 2 7 8 6" xfId="14117"/>
    <cellStyle name="Total 2 2 7 8 7" xfId="14118"/>
    <cellStyle name="Total 2 2 7 9" xfId="14119"/>
    <cellStyle name="Total 2 2 7 9 2" xfId="14120"/>
    <cellStyle name="Total 2 2 7 9 3" xfId="14121"/>
    <cellStyle name="Total 2 2 7 9 4" xfId="14122"/>
    <cellStyle name="Total 2 2 7 9 5" xfId="14123"/>
    <cellStyle name="Total 2 2 7 9 6" xfId="14124"/>
    <cellStyle name="Total 2 2 7 9 7" xfId="14125"/>
    <cellStyle name="Total 2 2 8" xfId="14126"/>
    <cellStyle name="Total 2 2 8 2" xfId="14127"/>
    <cellStyle name="Total 2 2 8 3" xfId="14128"/>
    <cellStyle name="Total 2 2 8 4" xfId="14129"/>
    <cellStyle name="Total 2 2 8 5" xfId="14130"/>
    <cellStyle name="Total 2 2 8 6" xfId="14131"/>
    <cellStyle name="Total 2 2 8 7" xfId="14132"/>
    <cellStyle name="Total 2 2 9" xfId="14133"/>
    <cellStyle name="Total 2 2 9 2" xfId="14134"/>
    <cellStyle name="Total 2 2 9 3" xfId="14135"/>
    <cellStyle name="Total 2 2 9 4" xfId="14136"/>
    <cellStyle name="Total 2 2 9 5" xfId="14137"/>
    <cellStyle name="Total 2 2 9 6" xfId="14138"/>
    <cellStyle name="Total 2 2 9 7" xfId="14139"/>
    <cellStyle name="Total 2 3" xfId="14140"/>
    <cellStyle name="Total 2 3 10" xfId="14141"/>
    <cellStyle name="Total 2 3 10 2" xfId="14142"/>
    <cellStyle name="Total 2 3 10 3" xfId="14143"/>
    <cellStyle name="Total 2 3 10 4" xfId="14144"/>
    <cellStyle name="Total 2 3 10 5" xfId="14145"/>
    <cellStyle name="Total 2 3 10 6" xfId="14146"/>
    <cellStyle name="Total 2 3 10 7" xfId="14147"/>
    <cellStyle name="Total 2 3 11" xfId="14148"/>
    <cellStyle name="Total 2 3 11 2" xfId="14149"/>
    <cellStyle name="Total 2 3 11 3" xfId="14150"/>
    <cellStyle name="Total 2 3 11 4" xfId="14151"/>
    <cellStyle name="Total 2 3 11 5" xfId="14152"/>
    <cellStyle name="Total 2 3 11 6" xfId="14153"/>
    <cellStyle name="Total 2 3 11 7" xfId="14154"/>
    <cellStyle name="Total 2 3 12" xfId="14155"/>
    <cellStyle name="Total 2 3 12 2" xfId="14156"/>
    <cellStyle name="Total 2 3 12 3" xfId="14157"/>
    <cellStyle name="Total 2 3 12 4" xfId="14158"/>
    <cellStyle name="Total 2 3 12 5" xfId="14159"/>
    <cellStyle name="Total 2 3 12 6" xfId="14160"/>
    <cellStyle name="Total 2 3 12 7" xfId="14161"/>
    <cellStyle name="Total 2 3 13" xfId="14162"/>
    <cellStyle name="Total 2 3 13 2" xfId="14163"/>
    <cellStyle name="Total 2 3 13 3" xfId="14164"/>
    <cellStyle name="Total 2 3 13 4" xfId="14165"/>
    <cellStyle name="Total 2 3 13 5" xfId="14166"/>
    <cellStyle name="Total 2 3 13 6" xfId="14167"/>
    <cellStyle name="Total 2 3 13 7" xfId="14168"/>
    <cellStyle name="Total 2 3 14" xfId="14169"/>
    <cellStyle name="Total 2 3 15" xfId="14170"/>
    <cellStyle name="Total 2 3 16" xfId="14171"/>
    <cellStyle name="Total 2 3 2" xfId="14172"/>
    <cellStyle name="Total 2 3 2 10" xfId="14173"/>
    <cellStyle name="Total 2 3 2 10 2" xfId="14174"/>
    <cellStyle name="Total 2 3 2 10 3" xfId="14175"/>
    <cellStyle name="Total 2 3 2 10 4" xfId="14176"/>
    <cellStyle name="Total 2 3 2 10 5" xfId="14177"/>
    <cellStyle name="Total 2 3 2 10 6" xfId="14178"/>
    <cellStyle name="Total 2 3 2 10 7" xfId="14179"/>
    <cellStyle name="Total 2 3 2 11" xfId="14180"/>
    <cellStyle name="Total 2 3 2 11 2" xfId="14181"/>
    <cellStyle name="Total 2 3 2 11 3" xfId="14182"/>
    <cellStyle name="Total 2 3 2 11 4" xfId="14183"/>
    <cellStyle name="Total 2 3 2 11 5" xfId="14184"/>
    <cellStyle name="Total 2 3 2 11 6" xfId="14185"/>
    <cellStyle name="Total 2 3 2 11 7" xfId="14186"/>
    <cellStyle name="Total 2 3 2 12" xfId="14187"/>
    <cellStyle name="Total 2 3 2 12 2" xfId="14188"/>
    <cellStyle name="Total 2 3 2 12 3" xfId="14189"/>
    <cellStyle name="Total 2 3 2 12 4" xfId="14190"/>
    <cellStyle name="Total 2 3 2 12 5" xfId="14191"/>
    <cellStyle name="Total 2 3 2 12 6" xfId="14192"/>
    <cellStyle name="Total 2 3 2 12 7" xfId="14193"/>
    <cellStyle name="Total 2 3 2 13" xfId="14194"/>
    <cellStyle name="Total 2 3 2 13 2" xfId="14195"/>
    <cellStyle name="Total 2 3 2 13 3" xfId="14196"/>
    <cellStyle name="Total 2 3 2 13 4" xfId="14197"/>
    <cellStyle name="Total 2 3 2 13 5" xfId="14198"/>
    <cellStyle name="Total 2 3 2 13 6" xfId="14199"/>
    <cellStyle name="Total 2 3 2 13 7" xfId="14200"/>
    <cellStyle name="Total 2 3 2 14" xfId="14201"/>
    <cellStyle name="Total 2 3 2 15" xfId="14202"/>
    <cellStyle name="Total 2 3 2 16" xfId="14203"/>
    <cellStyle name="Total 2 3 2 17" xfId="14204"/>
    <cellStyle name="Total 2 3 2 2" xfId="14205"/>
    <cellStyle name="Total 2 3 2 2 10" xfId="14206"/>
    <cellStyle name="Total 2 3 2 2 10 2" xfId="14207"/>
    <cellStyle name="Total 2 3 2 2 10 3" xfId="14208"/>
    <cellStyle name="Total 2 3 2 2 10 4" xfId="14209"/>
    <cellStyle name="Total 2 3 2 2 10 5" xfId="14210"/>
    <cellStyle name="Total 2 3 2 2 10 6" xfId="14211"/>
    <cellStyle name="Total 2 3 2 2 10 7" xfId="14212"/>
    <cellStyle name="Total 2 3 2 2 11" xfId="14213"/>
    <cellStyle name="Total 2 3 2 2 12" xfId="14214"/>
    <cellStyle name="Total 2 3 2 2 13" xfId="14215"/>
    <cellStyle name="Total 2 3 2 2 14" xfId="14216"/>
    <cellStyle name="Total 2 3 2 2 2" xfId="14217"/>
    <cellStyle name="Total 2 3 2 2 2 2" xfId="14218"/>
    <cellStyle name="Total 2 3 2 2 2 3" xfId="14219"/>
    <cellStyle name="Total 2 3 2 2 2 4" xfId="14220"/>
    <cellStyle name="Total 2 3 2 2 2 5" xfId="14221"/>
    <cellStyle name="Total 2 3 2 2 2 6" xfId="14222"/>
    <cellStyle name="Total 2 3 2 2 2 7" xfId="14223"/>
    <cellStyle name="Total 2 3 2 2 3" xfId="14224"/>
    <cellStyle name="Total 2 3 2 2 3 2" xfId="14225"/>
    <cellStyle name="Total 2 3 2 2 3 3" xfId="14226"/>
    <cellStyle name="Total 2 3 2 2 3 4" xfId="14227"/>
    <cellStyle name="Total 2 3 2 2 3 5" xfId="14228"/>
    <cellStyle name="Total 2 3 2 2 3 6" xfId="14229"/>
    <cellStyle name="Total 2 3 2 2 3 7" xfId="14230"/>
    <cellStyle name="Total 2 3 2 2 4" xfId="14231"/>
    <cellStyle name="Total 2 3 2 2 4 2" xfId="14232"/>
    <cellStyle name="Total 2 3 2 2 4 3" xfId="14233"/>
    <cellStyle name="Total 2 3 2 2 4 4" xfId="14234"/>
    <cellStyle name="Total 2 3 2 2 4 5" xfId="14235"/>
    <cellStyle name="Total 2 3 2 2 4 6" xfId="14236"/>
    <cellStyle name="Total 2 3 2 2 4 7" xfId="14237"/>
    <cellStyle name="Total 2 3 2 2 5" xfId="14238"/>
    <cellStyle name="Total 2 3 2 2 5 2" xfId="14239"/>
    <cellStyle name="Total 2 3 2 2 5 3" xfId="14240"/>
    <cellStyle name="Total 2 3 2 2 5 4" xfId="14241"/>
    <cellStyle name="Total 2 3 2 2 5 5" xfId="14242"/>
    <cellStyle name="Total 2 3 2 2 5 6" xfId="14243"/>
    <cellStyle name="Total 2 3 2 2 5 7" xfId="14244"/>
    <cellStyle name="Total 2 3 2 2 6" xfId="14245"/>
    <cellStyle name="Total 2 3 2 2 6 2" xfId="14246"/>
    <cellStyle name="Total 2 3 2 2 6 3" xfId="14247"/>
    <cellStyle name="Total 2 3 2 2 6 4" xfId="14248"/>
    <cellStyle name="Total 2 3 2 2 6 5" xfId="14249"/>
    <cellStyle name="Total 2 3 2 2 6 6" xfId="14250"/>
    <cellStyle name="Total 2 3 2 2 6 7" xfId="14251"/>
    <cellStyle name="Total 2 3 2 2 7" xfId="14252"/>
    <cellStyle name="Total 2 3 2 2 7 2" xfId="14253"/>
    <cellStyle name="Total 2 3 2 2 7 3" xfId="14254"/>
    <cellStyle name="Total 2 3 2 2 7 4" xfId="14255"/>
    <cellStyle name="Total 2 3 2 2 7 5" xfId="14256"/>
    <cellStyle name="Total 2 3 2 2 7 6" xfId="14257"/>
    <cellStyle name="Total 2 3 2 2 7 7" xfId="14258"/>
    <cellStyle name="Total 2 3 2 2 8" xfId="14259"/>
    <cellStyle name="Total 2 3 2 2 8 2" xfId="14260"/>
    <cellStyle name="Total 2 3 2 2 8 3" xfId="14261"/>
    <cellStyle name="Total 2 3 2 2 8 4" xfId="14262"/>
    <cellStyle name="Total 2 3 2 2 8 5" xfId="14263"/>
    <cellStyle name="Total 2 3 2 2 8 6" xfId="14264"/>
    <cellStyle name="Total 2 3 2 2 8 7" xfId="14265"/>
    <cellStyle name="Total 2 3 2 2 9" xfId="14266"/>
    <cellStyle name="Total 2 3 2 2 9 2" xfId="14267"/>
    <cellStyle name="Total 2 3 2 2 9 3" xfId="14268"/>
    <cellStyle name="Total 2 3 2 2 9 4" xfId="14269"/>
    <cellStyle name="Total 2 3 2 2 9 5" xfId="14270"/>
    <cellStyle name="Total 2 3 2 2 9 6" xfId="14271"/>
    <cellStyle name="Total 2 3 2 2 9 7" xfId="14272"/>
    <cellStyle name="Total 2 3 2 3" xfId="14273"/>
    <cellStyle name="Total 2 3 2 3 10" xfId="14274"/>
    <cellStyle name="Total 2 3 2 3 10 2" xfId="14275"/>
    <cellStyle name="Total 2 3 2 3 10 3" xfId="14276"/>
    <cellStyle name="Total 2 3 2 3 10 4" xfId="14277"/>
    <cellStyle name="Total 2 3 2 3 10 5" xfId="14278"/>
    <cellStyle name="Total 2 3 2 3 10 6" xfId="14279"/>
    <cellStyle name="Total 2 3 2 3 10 7" xfId="14280"/>
    <cellStyle name="Total 2 3 2 3 11" xfId="14281"/>
    <cellStyle name="Total 2 3 2 3 12" xfId="14282"/>
    <cellStyle name="Total 2 3 2 3 13" xfId="14283"/>
    <cellStyle name="Total 2 3 2 3 14" xfId="14284"/>
    <cellStyle name="Total 2 3 2 3 2" xfId="14285"/>
    <cellStyle name="Total 2 3 2 3 2 2" xfId="14286"/>
    <cellStyle name="Total 2 3 2 3 2 3" xfId="14287"/>
    <cellStyle name="Total 2 3 2 3 2 4" xfId="14288"/>
    <cellStyle name="Total 2 3 2 3 2 5" xfId="14289"/>
    <cellStyle name="Total 2 3 2 3 2 6" xfId="14290"/>
    <cellStyle name="Total 2 3 2 3 2 7" xfId="14291"/>
    <cellStyle name="Total 2 3 2 3 3" xfId="14292"/>
    <cellStyle name="Total 2 3 2 3 3 2" xfId="14293"/>
    <cellStyle name="Total 2 3 2 3 3 3" xfId="14294"/>
    <cellStyle name="Total 2 3 2 3 3 4" xfId="14295"/>
    <cellStyle name="Total 2 3 2 3 3 5" xfId="14296"/>
    <cellStyle name="Total 2 3 2 3 3 6" xfId="14297"/>
    <cellStyle name="Total 2 3 2 3 3 7" xfId="14298"/>
    <cellStyle name="Total 2 3 2 3 4" xfId="14299"/>
    <cellStyle name="Total 2 3 2 3 4 2" xfId="14300"/>
    <cellStyle name="Total 2 3 2 3 4 3" xfId="14301"/>
    <cellStyle name="Total 2 3 2 3 4 4" xfId="14302"/>
    <cellStyle name="Total 2 3 2 3 4 5" xfId="14303"/>
    <cellStyle name="Total 2 3 2 3 4 6" xfId="14304"/>
    <cellStyle name="Total 2 3 2 3 4 7" xfId="14305"/>
    <cellStyle name="Total 2 3 2 3 5" xfId="14306"/>
    <cellStyle name="Total 2 3 2 3 5 2" xfId="14307"/>
    <cellStyle name="Total 2 3 2 3 5 3" xfId="14308"/>
    <cellStyle name="Total 2 3 2 3 5 4" xfId="14309"/>
    <cellStyle name="Total 2 3 2 3 5 5" xfId="14310"/>
    <cellStyle name="Total 2 3 2 3 5 6" xfId="14311"/>
    <cellStyle name="Total 2 3 2 3 5 7" xfId="14312"/>
    <cellStyle name="Total 2 3 2 3 6" xfId="14313"/>
    <cellStyle name="Total 2 3 2 3 6 2" xfId="14314"/>
    <cellStyle name="Total 2 3 2 3 6 3" xfId="14315"/>
    <cellStyle name="Total 2 3 2 3 6 4" xfId="14316"/>
    <cellStyle name="Total 2 3 2 3 6 5" xfId="14317"/>
    <cellStyle name="Total 2 3 2 3 6 6" xfId="14318"/>
    <cellStyle name="Total 2 3 2 3 6 7" xfId="14319"/>
    <cellStyle name="Total 2 3 2 3 7" xfId="14320"/>
    <cellStyle name="Total 2 3 2 3 7 2" xfId="14321"/>
    <cellStyle name="Total 2 3 2 3 7 3" xfId="14322"/>
    <cellStyle name="Total 2 3 2 3 7 4" xfId="14323"/>
    <cellStyle name="Total 2 3 2 3 7 5" xfId="14324"/>
    <cellStyle name="Total 2 3 2 3 7 6" xfId="14325"/>
    <cellStyle name="Total 2 3 2 3 7 7" xfId="14326"/>
    <cellStyle name="Total 2 3 2 3 8" xfId="14327"/>
    <cellStyle name="Total 2 3 2 3 8 2" xfId="14328"/>
    <cellStyle name="Total 2 3 2 3 8 3" xfId="14329"/>
    <cellStyle name="Total 2 3 2 3 8 4" xfId="14330"/>
    <cellStyle name="Total 2 3 2 3 8 5" xfId="14331"/>
    <cellStyle name="Total 2 3 2 3 8 6" xfId="14332"/>
    <cellStyle name="Total 2 3 2 3 8 7" xfId="14333"/>
    <cellStyle name="Total 2 3 2 3 9" xfId="14334"/>
    <cellStyle name="Total 2 3 2 3 9 2" xfId="14335"/>
    <cellStyle name="Total 2 3 2 3 9 3" xfId="14336"/>
    <cellStyle name="Total 2 3 2 3 9 4" xfId="14337"/>
    <cellStyle name="Total 2 3 2 3 9 5" xfId="14338"/>
    <cellStyle name="Total 2 3 2 3 9 6" xfId="14339"/>
    <cellStyle name="Total 2 3 2 3 9 7" xfId="14340"/>
    <cellStyle name="Total 2 3 2 4" xfId="14341"/>
    <cellStyle name="Total 2 3 2 4 10" xfId="14342"/>
    <cellStyle name="Total 2 3 2 4 10 2" xfId="14343"/>
    <cellStyle name="Total 2 3 2 4 10 3" xfId="14344"/>
    <cellStyle name="Total 2 3 2 4 10 4" xfId="14345"/>
    <cellStyle name="Total 2 3 2 4 10 5" xfId="14346"/>
    <cellStyle name="Total 2 3 2 4 10 6" xfId="14347"/>
    <cellStyle name="Total 2 3 2 4 10 7" xfId="14348"/>
    <cellStyle name="Total 2 3 2 4 11" xfId="14349"/>
    <cellStyle name="Total 2 3 2 4 12" xfId="14350"/>
    <cellStyle name="Total 2 3 2 4 13" xfId="14351"/>
    <cellStyle name="Total 2 3 2 4 14" xfId="14352"/>
    <cellStyle name="Total 2 3 2 4 2" xfId="14353"/>
    <cellStyle name="Total 2 3 2 4 2 2" xfId="14354"/>
    <cellStyle name="Total 2 3 2 4 2 3" xfId="14355"/>
    <cellStyle name="Total 2 3 2 4 2 4" xfId="14356"/>
    <cellStyle name="Total 2 3 2 4 2 5" xfId="14357"/>
    <cellStyle name="Total 2 3 2 4 2 6" xfId="14358"/>
    <cellStyle name="Total 2 3 2 4 2 7" xfId="14359"/>
    <cellStyle name="Total 2 3 2 4 3" xfId="14360"/>
    <cellStyle name="Total 2 3 2 4 3 2" xfId="14361"/>
    <cellStyle name="Total 2 3 2 4 3 3" xfId="14362"/>
    <cellStyle name="Total 2 3 2 4 3 4" xfId="14363"/>
    <cellStyle name="Total 2 3 2 4 3 5" xfId="14364"/>
    <cellStyle name="Total 2 3 2 4 3 6" xfId="14365"/>
    <cellStyle name="Total 2 3 2 4 3 7" xfId="14366"/>
    <cellStyle name="Total 2 3 2 4 4" xfId="14367"/>
    <cellStyle name="Total 2 3 2 4 4 2" xfId="14368"/>
    <cellStyle name="Total 2 3 2 4 4 3" xfId="14369"/>
    <cellStyle name="Total 2 3 2 4 4 4" xfId="14370"/>
    <cellStyle name="Total 2 3 2 4 4 5" xfId="14371"/>
    <cellStyle name="Total 2 3 2 4 4 6" xfId="14372"/>
    <cellStyle name="Total 2 3 2 4 4 7" xfId="14373"/>
    <cellStyle name="Total 2 3 2 4 5" xfId="14374"/>
    <cellStyle name="Total 2 3 2 4 5 2" xfId="14375"/>
    <cellStyle name="Total 2 3 2 4 5 3" xfId="14376"/>
    <cellStyle name="Total 2 3 2 4 5 4" xfId="14377"/>
    <cellStyle name="Total 2 3 2 4 5 5" xfId="14378"/>
    <cellStyle name="Total 2 3 2 4 5 6" xfId="14379"/>
    <cellStyle name="Total 2 3 2 4 5 7" xfId="14380"/>
    <cellStyle name="Total 2 3 2 4 6" xfId="14381"/>
    <cellStyle name="Total 2 3 2 4 6 2" xfId="14382"/>
    <cellStyle name="Total 2 3 2 4 6 3" xfId="14383"/>
    <cellStyle name="Total 2 3 2 4 6 4" xfId="14384"/>
    <cellStyle name="Total 2 3 2 4 6 5" xfId="14385"/>
    <cellStyle name="Total 2 3 2 4 6 6" xfId="14386"/>
    <cellStyle name="Total 2 3 2 4 6 7" xfId="14387"/>
    <cellStyle name="Total 2 3 2 4 7" xfId="14388"/>
    <cellStyle name="Total 2 3 2 4 7 2" xfId="14389"/>
    <cellStyle name="Total 2 3 2 4 7 3" xfId="14390"/>
    <cellStyle name="Total 2 3 2 4 7 4" xfId="14391"/>
    <cellStyle name="Total 2 3 2 4 7 5" xfId="14392"/>
    <cellStyle name="Total 2 3 2 4 7 6" xfId="14393"/>
    <cellStyle name="Total 2 3 2 4 7 7" xfId="14394"/>
    <cellStyle name="Total 2 3 2 4 8" xfId="14395"/>
    <cellStyle name="Total 2 3 2 4 8 2" xfId="14396"/>
    <cellStyle name="Total 2 3 2 4 8 3" xfId="14397"/>
    <cellStyle name="Total 2 3 2 4 8 4" xfId="14398"/>
    <cellStyle name="Total 2 3 2 4 8 5" xfId="14399"/>
    <cellStyle name="Total 2 3 2 4 8 6" xfId="14400"/>
    <cellStyle name="Total 2 3 2 4 8 7" xfId="14401"/>
    <cellStyle name="Total 2 3 2 4 9" xfId="14402"/>
    <cellStyle name="Total 2 3 2 4 9 2" xfId="14403"/>
    <cellStyle name="Total 2 3 2 4 9 3" xfId="14404"/>
    <cellStyle name="Total 2 3 2 4 9 4" xfId="14405"/>
    <cellStyle name="Total 2 3 2 4 9 5" xfId="14406"/>
    <cellStyle name="Total 2 3 2 4 9 6" xfId="14407"/>
    <cellStyle name="Total 2 3 2 4 9 7" xfId="14408"/>
    <cellStyle name="Total 2 3 2 5" xfId="14409"/>
    <cellStyle name="Total 2 3 2 5 10" xfId="14410"/>
    <cellStyle name="Total 2 3 2 5 10 2" xfId="14411"/>
    <cellStyle name="Total 2 3 2 5 10 3" xfId="14412"/>
    <cellStyle name="Total 2 3 2 5 10 4" xfId="14413"/>
    <cellStyle name="Total 2 3 2 5 10 5" xfId="14414"/>
    <cellStyle name="Total 2 3 2 5 10 6" xfId="14415"/>
    <cellStyle name="Total 2 3 2 5 10 7" xfId="14416"/>
    <cellStyle name="Total 2 3 2 5 11" xfId="14417"/>
    <cellStyle name="Total 2 3 2 5 12" xfId="14418"/>
    <cellStyle name="Total 2 3 2 5 13" xfId="14419"/>
    <cellStyle name="Total 2 3 2 5 14" xfId="14420"/>
    <cellStyle name="Total 2 3 2 5 2" xfId="14421"/>
    <cellStyle name="Total 2 3 2 5 2 2" xfId="14422"/>
    <cellStyle name="Total 2 3 2 5 2 3" xfId="14423"/>
    <cellStyle name="Total 2 3 2 5 2 4" xfId="14424"/>
    <cellStyle name="Total 2 3 2 5 2 5" xfId="14425"/>
    <cellStyle name="Total 2 3 2 5 2 6" xfId="14426"/>
    <cellStyle name="Total 2 3 2 5 2 7" xfId="14427"/>
    <cellStyle name="Total 2 3 2 5 3" xfId="14428"/>
    <cellStyle name="Total 2 3 2 5 3 2" xfId="14429"/>
    <cellStyle name="Total 2 3 2 5 3 3" xfId="14430"/>
    <cellStyle name="Total 2 3 2 5 3 4" xfId="14431"/>
    <cellStyle name="Total 2 3 2 5 3 5" xfId="14432"/>
    <cellStyle name="Total 2 3 2 5 3 6" xfId="14433"/>
    <cellStyle name="Total 2 3 2 5 3 7" xfId="14434"/>
    <cellStyle name="Total 2 3 2 5 4" xfId="14435"/>
    <cellStyle name="Total 2 3 2 5 4 2" xfId="14436"/>
    <cellStyle name="Total 2 3 2 5 4 3" xfId="14437"/>
    <cellStyle name="Total 2 3 2 5 4 4" xfId="14438"/>
    <cellStyle name="Total 2 3 2 5 4 5" xfId="14439"/>
    <cellStyle name="Total 2 3 2 5 4 6" xfId="14440"/>
    <cellStyle name="Total 2 3 2 5 4 7" xfId="14441"/>
    <cellStyle name="Total 2 3 2 5 5" xfId="14442"/>
    <cellStyle name="Total 2 3 2 5 5 2" xfId="14443"/>
    <cellStyle name="Total 2 3 2 5 5 3" xfId="14444"/>
    <cellStyle name="Total 2 3 2 5 5 4" xfId="14445"/>
    <cellStyle name="Total 2 3 2 5 5 5" xfId="14446"/>
    <cellStyle name="Total 2 3 2 5 5 6" xfId="14447"/>
    <cellStyle name="Total 2 3 2 5 5 7" xfId="14448"/>
    <cellStyle name="Total 2 3 2 5 6" xfId="14449"/>
    <cellStyle name="Total 2 3 2 5 6 2" xfId="14450"/>
    <cellStyle name="Total 2 3 2 5 6 3" xfId="14451"/>
    <cellStyle name="Total 2 3 2 5 6 4" xfId="14452"/>
    <cellStyle name="Total 2 3 2 5 6 5" xfId="14453"/>
    <cellStyle name="Total 2 3 2 5 6 6" xfId="14454"/>
    <cellStyle name="Total 2 3 2 5 6 7" xfId="14455"/>
    <cellStyle name="Total 2 3 2 5 7" xfId="14456"/>
    <cellStyle name="Total 2 3 2 5 7 2" xfId="14457"/>
    <cellStyle name="Total 2 3 2 5 7 3" xfId="14458"/>
    <cellStyle name="Total 2 3 2 5 7 4" xfId="14459"/>
    <cellStyle name="Total 2 3 2 5 7 5" xfId="14460"/>
    <cellStyle name="Total 2 3 2 5 7 6" xfId="14461"/>
    <cellStyle name="Total 2 3 2 5 7 7" xfId="14462"/>
    <cellStyle name="Total 2 3 2 5 8" xfId="14463"/>
    <cellStyle name="Total 2 3 2 5 8 2" xfId="14464"/>
    <cellStyle name="Total 2 3 2 5 8 3" xfId="14465"/>
    <cellStyle name="Total 2 3 2 5 8 4" xfId="14466"/>
    <cellStyle name="Total 2 3 2 5 8 5" xfId="14467"/>
    <cellStyle name="Total 2 3 2 5 8 6" xfId="14468"/>
    <cellStyle name="Total 2 3 2 5 8 7" xfId="14469"/>
    <cellStyle name="Total 2 3 2 5 9" xfId="14470"/>
    <cellStyle name="Total 2 3 2 5 9 2" xfId="14471"/>
    <cellStyle name="Total 2 3 2 5 9 3" xfId="14472"/>
    <cellStyle name="Total 2 3 2 5 9 4" xfId="14473"/>
    <cellStyle name="Total 2 3 2 5 9 5" xfId="14474"/>
    <cellStyle name="Total 2 3 2 5 9 6" xfId="14475"/>
    <cellStyle name="Total 2 3 2 5 9 7" xfId="14476"/>
    <cellStyle name="Total 2 3 2 6" xfId="14477"/>
    <cellStyle name="Total 2 3 2 6 2" xfId="14478"/>
    <cellStyle name="Total 2 3 2 6 3" xfId="14479"/>
    <cellStyle name="Total 2 3 2 6 4" xfId="14480"/>
    <cellStyle name="Total 2 3 2 6 5" xfId="14481"/>
    <cellStyle name="Total 2 3 2 6 6" xfId="14482"/>
    <cellStyle name="Total 2 3 2 6 7" xfId="14483"/>
    <cellStyle name="Total 2 3 2 7" xfId="14484"/>
    <cellStyle name="Total 2 3 2 7 2" xfId="14485"/>
    <cellStyle name="Total 2 3 2 7 3" xfId="14486"/>
    <cellStyle name="Total 2 3 2 7 4" xfId="14487"/>
    <cellStyle name="Total 2 3 2 7 5" xfId="14488"/>
    <cellStyle name="Total 2 3 2 7 6" xfId="14489"/>
    <cellStyle name="Total 2 3 2 7 7" xfId="14490"/>
    <cellStyle name="Total 2 3 2 8" xfId="14491"/>
    <cellStyle name="Total 2 3 2 8 2" xfId="14492"/>
    <cellStyle name="Total 2 3 2 8 3" xfId="14493"/>
    <cellStyle name="Total 2 3 2 8 4" xfId="14494"/>
    <cellStyle name="Total 2 3 2 8 5" xfId="14495"/>
    <cellStyle name="Total 2 3 2 8 6" xfId="14496"/>
    <cellStyle name="Total 2 3 2 8 7" xfId="14497"/>
    <cellStyle name="Total 2 3 2 9" xfId="14498"/>
    <cellStyle name="Total 2 3 2 9 2" xfId="14499"/>
    <cellStyle name="Total 2 3 2 9 3" xfId="14500"/>
    <cellStyle name="Total 2 3 2 9 4" xfId="14501"/>
    <cellStyle name="Total 2 3 2 9 5" xfId="14502"/>
    <cellStyle name="Total 2 3 2 9 6" xfId="14503"/>
    <cellStyle name="Total 2 3 2 9 7" xfId="14504"/>
    <cellStyle name="Total 2 3 3" xfId="14505"/>
    <cellStyle name="Total 2 3 3 10" xfId="14506"/>
    <cellStyle name="Total 2 3 3 10 2" xfId="14507"/>
    <cellStyle name="Total 2 3 3 10 3" xfId="14508"/>
    <cellStyle name="Total 2 3 3 10 4" xfId="14509"/>
    <cellStyle name="Total 2 3 3 10 5" xfId="14510"/>
    <cellStyle name="Total 2 3 3 10 6" xfId="14511"/>
    <cellStyle name="Total 2 3 3 10 7" xfId="14512"/>
    <cellStyle name="Total 2 3 3 11" xfId="14513"/>
    <cellStyle name="Total 2 3 3 12" xfId="14514"/>
    <cellStyle name="Total 2 3 3 13" xfId="14515"/>
    <cellStyle name="Total 2 3 3 14" xfId="14516"/>
    <cellStyle name="Total 2 3 3 2" xfId="14517"/>
    <cellStyle name="Total 2 3 3 2 2" xfId="14518"/>
    <cellStyle name="Total 2 3 3 2 3" xfId="14519"/>
    <cellStyle name="Total 2 3 3 2 4" xfId="14520"/>
    <cellStyle name="Total 2 3 3 2 5" xfId="14521"/>
    <cellStyle name="Total 2 3 3 2 6" xfId="14522"/>
    <cellStyle name="Total 2 3 3 2 7" xfId="14523"/>
    <cellStyle name="Total 2 3 3 3" xfId="14524"/>
    <cellStyle name="Total 2 3 3 3 2" xfId="14525"/>
    <cellStyle name="Total 2 3 3 3 3" xfId="14526"/>
    <cellStyle name="Total 2 3 3 3 4" xfId="14527"/>
    <cellStyle name="Total 2 3 3 3 5" xfId="14528"/>
    <cellStyle name="Total 2 3 3 3 6" xfId="14529"/>
    <cellStyle name="Total 2 3 3 3 7" xfId="14530"/>
    <cellStyle name="Total 2 3 3 4" xfId="14531"/>
    <cellStyle name="Total 2 3 3 4 2" xfId="14532"/>
    <cellStyle name="Total 2 3 3 4 3" xfId="14533"/>
    <cellStyle name="Total 2 3 3 4 4" xfId="14534"/>
    <cellStyle name="Total 2 3 3 4 5" xfId="14535"/>
    <cellStyle name="Total 2 3 3 4 6" xfId="14536"/>
    <cellStyle name="Total 2 3 3 4 7" xfId="14537"/>
    <cellStyle name="Total 2 3 3 5" xfId="14538"/>
    <cellStyle name="Total 2 3 3 5 2" xfId="14539"/>
    <cellStyle name="Total 2 3 3 5 3" xfId="14540"/>
    <cellStyle name="Total 2 3 3 5 4" xfId="14541"/>
    <cellStyle name="Total 2 3 3 5 5" xfId="14542"/>
    <cellStyle name="Total 2 3 3 5 6" xfId="14543"/>
    <cellStyle name="Total 2 3 3 5 7" xfId="14544"/>
    <cellStyle name="Total 2 3 3 6" xfId="14545"/>
    <cellStyle name="Total 2 3 3 6 2" xfId="14546"/>
    <cellStyle name="Total 2 3 3 6 3" xfId="14547"/>
    <cellStyle name="Total 2 3 3 6 4" xfId="14548"/>
    <cellStyle name="Total 2 3 3 6 5" xfId="14549"/>
    <cellStyle name="Total 2 3 3 6 6" xfId="14550"/>
    <cellStyle name="Total 2 3 3 6 7" xfId="14551"/>
    <cellStyle name="Total 2 3 3 7" xfId="14552"/>
    <cellStyle name="Total 2 3 3 7 2" xfId="14553"/>
    <cellStyle name="Total 2 3 3 7 3" xfId="14554"/>
    <cellStyle name="Total 2 3 3 7 4" xfId="14555"/>
    <cellStyle name="Total 2 3 3 7 5" xfId="14556"/>
    <cellStyle name="Total 2 3 3 7 6" xfId="14557"/>
    <cellStyle name="Total 2 3 3 7 7" xfId="14558"/>
    <cellStyle name="Total 2 3 3 8" xfId="14559"/>
    <cellStyle name="Total 2 3 3 8 2" xfId="14560"/>
    <cellStyle name="Total 2 3 3 8 3" xfId="14561"/>
    <cellStyle name="Total 2 3 3 8 4" xfId="14562"/>
    <cellStyle name="Total 2 3 3 8 5" xfId="14563"/>
    <cellStyle name="Total 2 3 3 8 6" xfId="14564"/>
    <cellStyle name="Total 2 3 3 8 7" xfId="14565"/>
    <cellStyle name="Total 2 3 3 9" xfId="14566"/>
    <cellStyle name="Total 2 3 3 9 2" xfId="14567"/>
    <cellStyle name="Total 2 3 3 9 3" xfId="14568"/>
    <cellStyle name="Total 2 3 3 9 4" xfId="14569"/>
    <cellStyle name="Total 2 3 3 9 5" xfId="14570"/>
    <cellStyle name="Total 2 3 3 9 6" xfId="14571"/>
    <cellStyle name="Total 2 3 3 9 7" xfId="14572"/>
    <cellStyle name="Total 2 3 4" xfId="14573"/>
    <cellStyle name="Total 2 3 4 10" xfId="14574"/>
    <cellStyle name="Total 2 3 4 10 2" xfId="14575"/>
    <cellStyle name="Total 2 3 4 10 3" xfId="14576"/>
    <cellStyle name="Total 2 3 4 10 4" xfId="14577"/>
    <cellStyle name="Total 2 3 4 10 5" xfId="14578"/>
    <cellStyle name="Total 2 3 4 10 6" xfId="14579"/>
    <cellStyle name="Total 2 3 4 10 7" xfId="14580"/>
    <cellStyle name="Total 2 3 4 11" xfId="14581"/>
    <cellStyle name="Total 2 3 4 12" xfId="14582"/>
    <cellStyle name="Total 2 3 4 13" xfId="14583"/>
    <cellStyle name="Total 2 3 4 14" xfId="14584"/>
    <cellStyle name="Total 2 3 4 2" xfId="14585"/>
    <cellStyle name="Total 2 3 4 2 2" xfId="14586"/>
    <cellStyle name="Total 2 3 4 2 3" xfId="14587"/>
    <cellStyle name="Total 2 3 4 2 4" xfId="14588"/>
    <cellStyle name="Total 2 3 4 2 5" xfId="14589"/>
    <cellStyle name="Total 2 3 4 2 6" xfId="14590"/>
    <cellStyle name="Total 2 3 4 2 7" xfId="14591"/>
    <cellStyle name="Total 2 3 4 3" xfId="14592"/>
    <cellStyle name="Total 2 3 4 3 2" xfId="14593"/>
    <cellStyle name="Total 2 3 4 3 3" xfId="14594"/>
    <cellStyle name="Total 2 3 4 3 4" xfId="14595"/>
    <cellStyle name="Total 2 3 4 3 5" xfId="14596"/>
    <cellStyle name="Total 2 3 4 3 6" xfId="14597"/>
    <cellStyle name="Total 2 3 4 3 7" xfId="14598"/>
    <cellStyle name="Total 2 3 4 4" xfId="14599"/>
    <cellStyle name="Total 2 3 4 4 2" xfId="14600"/>
    <cellStyle name="Total 2 3 4 4 3" xfId="14601"/>
    <cellStyle name="Total 2 3 4 4 4" xfId="14602"/>
    <cellStyle name="Total 2 3 4 4 5" xfId="14603"/>
    <cellStyle name="Total 2 3 4 4 6" xfId="14604"/>
    <cellStyle name="Total 2 3 4 4 7" xfId="14605"/>
    <cellStyle name="Total 2 3 4 5" xfId="14606"/>
    <cellStyle name="Total 2 3 4 5 2" xfId="14607"/>
    <cellStyle name="Total 2 3 4 5 3" xfId="14608"/>
    <cellStyle name="Total 2 3 4 5 4" xfId="14609"/>
    <cellStyle name="Total 2 3 4 5 5" xfId="14610"/>
    <cellStyle name="Total 2 3 4 5 6" xfId="14611"/>
    <cellStyle name="Total 2 3 4 5 7" xfId="14612"/>
    <cellStyle name="Total 2 3 4 6" xfId="14613"/>
    <cellStyle name="Total 2 3 4 6 2" xfId="14614"/>
    <cellStyle name="Total 2 3 4 6 3" xfId="14615"/>
    <cellStyle name="Total 2 3 4 6 4" xfId="14616"/>
    <cellStyle name="Total 2 3 4 6 5" xfId="14617"/>
    <cellStyle name="Total 2 3 4 6 6" xfId="14618"/>
    <cellStyle name="Total 2 3 4 6 7" xfId="14619"/>
    <cellStyle name="Total 2 3 4 7" xfId="14620"/>
    <cellStyle name="Total 2 3 4 7 2" xfId="14621"/>
    <cellStyle name="Total 2 3 4 7 3" xfId="14622"/>
    <cellStyle name="Total 2 3 4 7 4" xfId="14623"/>
    <cellStyle name="Total 2 3 4 7 5" xfId="14624"/>
    <cellStyle name="Total 2 3 4 7 6" xfId="14625"/>
    <cellStyle name="Total 2 3 4 7 7" xfId="14626"/>
    <cellStyle name="Total 2 3 4 8" xfId="14627"/>
    <cellStyle name="Total 2 3 4 8 2" xfId="14628"/>
    <cellStyle name="Total 2 3 4 8 3" xfId="14629"/>
    <cellStyle name="Total 2 3 4 8 4" xfId="14630"/>
    <cellStyle name="Total 2 3 4 8 5" xfId="14631"/>
    <cellStyle name="Total 2 3 4 8 6" xfId="14632"/>
    <cellStyle name="Total 2 3 4 8 7" xfId="14633"/>
    <cellStyle name="Total 2 3 4 9" xfId="14634"/>
    <cellStyle name="Total 2 3 4 9 2" xfId="14635"/>
    <cellStyle name="Total 2 3 4 9 3" xfId="14636"/>
    <cellStyle name="Total 2 3 4 9 4" xfId="14637"/>
    <cellStyle name="Total 2 3 4 9 5" xfId="14638"/>
    <cellStyle name="Total 2 3 4 9 6" xfId="14639"/>
    <cellStyle name="Total 2 3 4 9 7" xfId="14640"/>
    <cellStyle name="Total 2 3 5" xfId="14641"/>
    <cellStyle name="Total 2 3 5 10" xfId="14642"/>
    <cellStyle name="Total 2 3 5 10 2" xfId="14643"/>
    <cellStyle name="Total 2 3 5 10 3" xfId="14644"/>
    <cellStyle name="Total 2 3 5 10 4" xfId="14645"/>
    <cellStyle name="Total 2 3 5 10 5" xfId="14646"/>
    <cellStyle name="Total 2 3 5 10 6" xfId="14647"/>
    <cellStyle name="Total 2 3 5 10 7" xfId="14648"/>
    <cellStyle name="Total 2 3 5 11" xfId="14649"/>
    <cellStyle name="Total 2 3 5 12" xfId="14650"/>
    <cellStyle name="Total 2 3 5 13" xfId="14651"/>
    <cellStyle name="Total 2 3 5 14" xfId="14652"/>
    <cellStyle name="Total 2 3 5 2" xfId="14653"/>
    <cellStyle name="Total 2 3 5 2 2" xfId="14654"/>
    <cellStyle name="Total 2 3 5 2 3" xfId="14655"/>
    <cellStyle name="Total 2 3 5 2 4" xfId="14656"/>
    <cellStyle name="Total 2 3 5 2 5" xfId="14657"/>
    <cellStyle name="Total 2 3 5 2 6" xfId="14658"/>
    <cellStyle name="Total 2 3 5 2 7" xfId="14659"/>
    <cellStyle name="Total 2 3 5 3" xfId="14660"/>
    <cellStyle name="Total 2 3 5 3 2" xfId="14661"/>
    <cellStyle name="Total 2 3 5 3 3" xfId="14662"/>
    <cellStyle name="Total 2 3 5 3 4" xfId="14663"/>
    <cellStyle name="Total 2 3 5 3 5" xfId="14664"/>
    <cellStyle name="Total 2 3 5 3 6" xfId="14665"/>
    <cellStyle name="Total 2 3 5 3 7" xfId="14666"/>
    <cellStyle name="Total 2 3 5 4" xfId="14667"/>
    <cellStyle name="Total 2 3 5 4 2" xfId="14668"/>
    <cellStyle name="Total 2 3 5 4 3" xfId="14669"/>
    <cellStyle name="Total 2 3 5 4 4" xfId="14670"/>
    <cellStyle name="Total 2 3 5 4 5" xfId="14671"/>
    <cellStyle name="Total 2 3 5 4 6" xfId="14672"/>
    <cellStyle name="Total 2 3 5 4 7" xfId="14673"/>
    <cellStyle name="Total 2 3 5 5" xfId="14674"/>
    <cellStyle name="Total 2 3 5 5 2" xfId="14675"/>
    <cellStyle name="Total 2 3 5 5 3" xfId="14676"/>
    <cellStyle name="Total 2 3 5 5 4" xfId="14677"/>
    <cellStyle name="Total 2 3 5 5 5" xfId="14678"/>
    <cellStyle name="Total 2 3 5 5 6" xfId="14679"/>
    <cellStyle name="Total 2 3 5 5 7" xfId="14680"/>
    <cellStyle name="Total 2 3 5 6" xfId="14681"/>
    <cellStyle name="Total 2 3 5 6 2" xfId="14682"/>
    <cellStyle name="Total 2 3 5 6 3" xfId="14683"/>
    <cellStyle name="Total 2 3 5 6 4" xfId="14684"/>
    <cellStyle name="Total 2 3 5 6 5" xfId="14685"/>
    <cellStyle name="Total 2 3 5 6 6" xfId="14686"/>
    <cellStyle name="Total 2 3 5 6 7" xfId="14687"/>
    <cellStyle name="Total 2 3 5 7" xfId="14688"/>
    <cellStyle name="Total 2 3 5 7 2" xfId="14689"/>
    <cellStyle name="Total 2 3 5 7 3" xfId="14690"/>
    <cellStyle name="Total 2 3 5 7 4" xfId="14691"/>
    <cellStyle name="Total 2 3 5 7 5" xfId="14692"/>
    <cellStyle name="Total 2 3 5 7 6" xfId="14693"/>
    <cellStyle name="Total 2 3 5 7 7" xfId="14694"/>
    <cellStyle name="Total 2 3 5 8" xfId="14695"/>
    <cellStyle name="Total 2 3 5 8 2" xfId="14696"/>
    <cellStyle name="Total 2 3 5 8 3" xfId="14697"/>
    <cellStyle name="Total 2 3 5 8 4" xfId="14698"/>
    <cellStyle name="Total 2 3 5 8 5" xfId="14699"/>
    <cellStyle name="Total 2 3 5 8 6" xfId="14700"/>
    <cellStyle name="Total 2 3 5 8 7" xfId="14701"/>
    <cellStyle name="Total 2 3 5 9" xfId="14702"/>
    <cellStyle name="Total 2 3 5 9 2" xfId="14703"/>
    <cellStyle name="Total 2 3 5 9 3" xfId="14704"/>
    <cellStyle name="Total 2 3 5 9 4" xfId="14705"/>
    <cellStyle name="Total 2 3 5 9 5" xfId="14706"/>
    <cellStyle name="Total 2 3 5 9 6" xfId="14707"/>
    <cellStyle name="Total 2 3 5 9 7" xfId="14708"/>
    <cellStyle name="Total 2 3 6" xfId="14709"/>
    <cellStyle name="Total 2 3 6 10" xfId="14710"/>
    <cellStyle name="Total 2 3 6 10 2" xfId="14711"/>
    <cellStyle name="Total 2 3 6 10 3" xfId="14712"/>
    <cellStyle name="Total 2 3 6 10 4" xfId="14713"/>
    <cellStyle name="Total 2 3 6 10 5" xfId="14714"/>
    <cellStyle name="Total 2 3 6 10 6" xfId="14715"/>
    <cellStyle name="Total 2 3 6 10 7" xfId="14716"/>
    <cellStyle name="Total 2 3 6 11" xfId="14717"/>
    <cellStyle name="Total 2 3 6 12" xfId="14718"/>
    <cellStyle name="Total 2 3 6 13" xfId="14719"/>
    <cellStyle name="Total 2 3 6 14" xfId="14720"/>
    <cellStyle name="Total 2 3 6 2" xfId="14721"/>
    <cellStyle name="Total 2 3 6 2 2" xfId="14722"/>
    <cellStyle name="Total 2 3 6 2 3" xfId="14723"/>
    <cellStyle name="Total 2 3 6 2 4" xfId="14724"/>
    <cellStyle name="Total 2 3 6 2 5" xfId="14725"/>
    <cellStyle name="Total 2 3 6 2 6" xfId="14726"/>
    <cellStyle name="Total 2 3 6 2 7" xfId="14727"/>
    <cellStyle name="Total 2 3 6 3" xfId="14728"/>
    <cellStyle name="Total 2 3 6 3 2" xfId="14729"/>
    <cellStyle name="Total 2 3 6 3 3" xfId="14730"/>
    <cellStyle name="Total 2 3 6 3 4" xfId="14731"/>
    <cellStyle name="Total 2 3 6 3 5" xfId="14732"/>
    <cellStyle name="Total 2 3 6 3 6" xfId="14733"/>
    <cellStyle name="Total 2 3 6 3 7" xfId="14734"/>
    <cellStyle name="Total 2 3 6 4" xfId="14735"/>
    <cellStyle name="Total 2 3 6 4 2" xfId="14736"/>
    <cellStyle name="Total 2 3 6 4 3" xfId="14737"/>
    <cellStyle name="Total 2 3 6 4 4" xfId="14738"/>
    <cellStyle name="Total 2 3 6 4 5" xfId="14739"/>
    <cellStyle name="Total 2 3 6 4 6" xfId="14740"/>
    <cellStyle name="Total 2 3 6 4 7" xfId="14741"/>
    <cellStyle name="Total 2 3 6 5" xfId="14742"/>
    <cellStyle name="Total 2 3 6 5 2" xfId="14743"/>
    <cellStyle name="Total 2 3 6 5 3" xfId="14744"/>
    <cellStyle name="Total 2 3 6 5 4" xfId="14745"/>
    <cellStyle name="Total 2 3 6 5 5" xfId="14746"/>
    <cellStyle name="Total 2 3 6 5 6" xfId="14747"/>
    <cellStyle name="Total 2 3 6 5 7" xfId="14748"/>
    <cellStyle name="Total 2 3 6 6" xfId="14749"/>
    <cellStyle name="Total 2 3 6 6 2" xfId="14750"/>
    <cellStyle name="Total 2 3 6 6 3" xfId="14751"/>
    <cellStyle name="Total 2 3 6 6 4" xfId="14752"/>
    <cellStyle name="Total 2 3 6 6 5" xfId="14753"/>
    <cellStyle name="Total 2 3 6 6 6" xfId="14754"/>
    <cellStyle name="Total 2 3 6 6 7" xfId="14755"/>
    <cellStyle name="Total 2 3 6 7" xfId="14756"/>
    <cellStyle name="Total 2 3 6 7 2" xfId="14757"/>
    <cellStyle name="Total 2 3 6 7 3" xfId="14758"/>
    <cellStyle name="Total 2 3 6 7 4" xfId="14759"/>
    <cellStyle name="Total 2 3 6 7 5" xfId="14760"/>
    <cellStyle name="Total 2 3 6 7 6" xfId="14761"/>
    <cellStyle name="Total 2 3 6 7 7" xfId="14762"/>
    <cellStyle name="Total 2 3 6 8" xfId="14763"/>
    <cellStyle name="Total 2 3 6 8 2" xfId="14764"/>
    <cellStyle name="Total 2 3 6 8 3" xfId="14765"/>
    <cellStyle name="Total 2 3 6 8 4" xfId="14766"/>
    <cellStyle name="Total 2 3 6 8 5" xfId="14767"/>
    <cellStyle name="Total 2 3 6 8 6" xfId="14768"/>
    <cellStyle name="Total 2 3 6 8 7" xfId="14769"/>
    <cellStyle name="Total 2 3 6 9" xfId="14770"/>
    <cellStyle name="Total 2 3 6 9 2" xfId="14771"/>
    <cellStyle name="Total 2 3 6 9 3" xfId="14772"/>
    <cellStyle name="Total 2 3 6 9 4" xfId="14773"/>
    <cellStyle name="Total 2 3 6 9 5" xfId="14774"/>
    <cellStyle name="Total 2 3 6 9 6" xfId="14775"/>
    <cellStyle name="Total 2 3 6 9 7" xfId="14776"/>
    <cellStyle name="Total 2 3 7" xfId="14777"/>
    <cellStyle name="Total 2 3 7 2" xfId="14778"/>
    <cellStyle name="Total 2 3 7 3" xfId="14779"/>
    <cellStyle name="Total 2 3 7 4" xfId="14780"/>
    <cellStyle name="Total 2 3 7 5" xfId="14781"/>
    <cellStyle name="Total 2 3 7 6" xfId="14782"/>
    <cellStyle name="Total 2 3 7 7" xfId="14783"/>
    <cellStyle name="Total 2 3 8" xfId="14784"/>
    <cellStyle name="Total 2 3 8 2" xfId="14785"/>
    <cellStyle name="Total 2 3 8 3" xfId="14786"/>
    <cellStyle name="Total 2 3 8 4" xfId="14787"/>
    <cellStyle name="Total 2 3 8 5" xfId="14788"/>
    <cellStyle name="Total 2 3 8 6" xfId="14789"/>
    <cellStyle name="Total 2 3 8 7" xfId="14790"/>
    <cellStyle name="Total 2 3 9" xfId="14791"/>
    <cellStyle name="Total 2 3 9 2" xfId="14792"/>
    <cellStyle name="Total 2 3 9 3" xfId="14793"/>
    <cellStyle name="Total 2 3 9 4" xfId="14794"/>
    <cellStyle name="Total 2 3 9 5" xfId="14795"/>
    <cellStyle name="Total 2 3 9 6" xfId="14796"/>
    <cellStyle name="Total 2 3 9 7" xfId="14797"/>
    <cellStyle name="Total 2 4" xfId="14798"/>
    <cellStyle name="Total 2 4 10" xfId="14799"/>
    <cellStyle name="Total 2 4 10 2" xfId="14800"/>
    <cellStyle name="Total 2 4 10 3" xfId="14801"/>
    <cellStyle name="Total 2 4 10 4" xfId="14802"/>
    <cellStyle name="Total 2 4 10 5" xfId="14803"/>
    <cellStyle name="Total 2 4 10 6" xfId="14804"/>
    <cellStyle name="Total 2 4 10 7" xfId="14805"/>
    <cellStyle name="Total 2 4 11" xfId="14806"/>
    <cellStyle name="Total 2 4 11 2" xfId="14807"/>
    <cellStyle name="Total 2 4 11 3" xfId="14808"/>
    <cellStyle name="Total 2 4 11 4" xfId="14809"/>
    <cellStyle name="Total 2 4 11 5" xfId="14810"/>
    <cellStyle name="Total 2 4 11 6" xfId="14811"/>
    <cellStyle name="Total 2 4 11 7" xfId="14812"/>
    <cellStyle name="Total 2 4 12" xfId="14813"/>
    <cellStyle name="Total 2 4 12 2" xfId="14814"/>
    <cellStyle name="Total 2 4 12 3" xfId="14815"/>
    <cellStyle name="Total 2 4 12 4" xfId="14816"/>
    <cellStyle name="Total 2 4 12 5" xfId="14817"/>
    <cellStyle name="Total 2 4 12 6" xfId="14818"/>
    <cellStyle name="Total 2 4 12 7" xfId="14819"/>
    <cellStyle name="Total 2 4 13" xfId="14820"/>
    <cellStyle name="Total 2 4 13 2" xfId="14821"/>
    <cellStyle name="Total 2 4 13 3" xfId="14822"/>
    <cellStyle name="Total 2 4 13 4" xfId="14823"/>
    <cellStyle name="Total 2 4 13 5" xfId="14824"/>
    <cellStyle name="Total 2 4 13 6" xfId="14825"/>
    <cellStyle name="Total 2 4 13 7" xfId="14826"/>
    <cellStyle name="Total 2 4 14" xfId="14827"/>
    <cellStyle name="Total 2 4 15" xfId="14828"/>
    <cellStyle name="Total 2 4 16" xfId="14829"/>
    <cellStyle name="Total 2 4 17" xfId="14830"/>
    <cellStyle name="Total 2 4 2" xfId="14831"/>
    <cellStyle name="Total 2 4 2 10" xfId="14832"/>
    <cellStyle name="Total 2 4 2 10 2" xfId="14833"/>
    <cellStyle name="Total 2 4 2 10 3" xfId="14834"/>
    <cellStyle name="Total 2 4 2 10 4" xfId="14835"/>
    <cellStyle name="Total 2 4 2 10 5" xfId="14836"/>
    <cellStyle name="Total 2 4 2 10 6" xfId="14837"/>
    <cellStyle name="Total 2 4 2 10 7" xfId="14838"/>
    <cellStyle name="Total 2 4 2 11" xfId="14839"/>
    <cellStyle name="Total 2 4 2 12" xfId="14840"/>
    <cellStyle name="Total 2 4 2 13" xfId="14841"/>
    <cellStyle name="Total 2 4 2 14" xfId="14842"/>
    <cellStyle name="Total 2 4 2 2" xfId="14843"/>
    <cellStyle name="Total 2 4 2 2 2" xfId="14844"/>
    <cellStyle name="Total 2 4 2 2 3" xfId="14845"/>
    <cellStyle name="Total 2 4 2 2 4" xfId="14846"/>
    <cellStyle name="Total 2 4 2 2 5" xfId="14847"/>
    <cellStyle name="Total 2 4 2 2 6" xfId="14848"/>
    <cellStyle name="Total 2 4 2 2 7" xfId="14849"/>
    <cellStyle name="Total 2 4 2 3" xfId="14850"/>
    <cellStyle name="Total 2 4 2 3 2" xfId="14851"/>
    <cellStyle name="Total 2 4 2 3 3" xfId="14852"/>
    <cellStyle name="Total 2 4 2 3 4" xfId="14853"/>
    <cellStyle name="Total 2 4 2 3 5" xfId="14854"/>
    <cellStyle name="Total 2 4 2 3 6" xfId="14855"/>
    <cellStyle name="Total 2 4 2 3 7" xfId="14856"/>
    <cellStyle name="Total 2 4 2 4" xfId="14857"/>
    <cellStyle name="Total 2 4 2 4 2" xfId="14858"/>
    <cellStyle name="Total 2 4 2 4 3" xfId="14859"/>
    <cellStyle name="Total 2 4 2 4 4" xfId="14860"/>
    <cellStyle name="Total 2 4 2 4 5" xfId="14861"/>
    <cellStyle name="Total 2 4 2 4 6" xfId="14862"/>
    <cellStyle name="Total 2 4 2 4 7" xfId="14863"/>
    <cellStyle name="Total 2 4 2 5" xfId="14864"/>
    <cellStyle name="Total 2 4 2 5 2" xfId="14865"/>
    <cellStyle name="Total 2 4 2 5 3" xfId="14866"/>
    <cellStyle name="Total 2 4 2 5 4" xfId="14867"/>
    <cellStyle name="Total 2 4 2 5 5" xfId="14868"/>
    <cellStyle name="Total 2 4 2 5 6" xfId="14869"/>
    <cellStyle name="Total 2 4 2 5 7" xfId="14870"/>
    <cellStyle name="Total 2 4 2 6" xfId="14871"/>
    <cellStyle name="Total 2 4 2 6 2" xfId="14872"/>
    <cellStyle name="Total 2 4 2 6 3" xfId="14873"/>
    <cellStyle name="Total 2 4 2 6 4" xfId="14874"/>
    <cellStyle name="Total 2 4 2 6 5" xfId="14875"/>
    <cellStyle name="Total 2 4 2 6 6" xfId="14876"/>
    <cellStyle name="Total 2 4 2 6 7" xfId="14877"/>
    <cellStyle name="Total 2 4 2 7" xfId="14878"/>
    <cellStyle name="Total 2 4 2 7 2" xfId="14879"/>
    <cellStyle name="Total 2 4 2 7 3" xfId="14880"/>
    <cellStyle name="Total 2 4 2 7 4" xfId="14881"/>
    <cellStyle name="Total 2 4 2 7 5" xfId="14882"/>
    <cellStyle name="Total 2 4 2 7 6" xfId="14883"/>
    <cellStyle name="Total 2 4 2 7 7" xfId="14884"/>
    <cellStyle name="Total 2 4 2 8" xfId="14885"/>
    <cellStyle name="Total 2 4 2 8 2" xfId="14886"/>
    <cellStyle name="Total 2 4 2 8 3" xfId="14887"/>
    <cellStyle name="Total 2 4 2 8 4" xfId="14888"/>
    <cellStyle name="Total 2 4 2 8 5" xfId="14889"/>
    <cellStyle name="Total 2 4 2 8 6" xfId="14890"/>
    <cellStyle name="Total 2 4 2 8 7" xfId="14891"/>
    <cellStyle name="Total 2 4 2 9" xfId="14892"/>
    <cellStyle name="Total 2 4 2 9 2" xfId="14893"/>
    <cellStyle name="Total 2 4 2 9 3" xfId="14894"/>
    <cellStyle name="Total 2 4 2 9 4" xfId="14895"/>
    <cellStyle name="Total 2 4 2 9 5" xfId="14896"/>
    <cellStyle name="Total 2 4 2 9 6" xfId="14897"/>
    <cellStyle name="Total 2 4 2 9 7" xfId="14898"/>
    <cellStyle name="Total 2 4 3" xfId="14899"/>
    <cellStyle name="Total 2 4 3 10" xfId="14900"/>
    <cellStyle name="Total 2 4 3 10 2" xfId="14901"/>
    <cellStyle name="Total 2 4 3 10 3" xfId="14902"/>
    <cellStyle name="Total 2 4 3 10 4" xfId="14903"/>
    <cellStyle name="Total 2 4 3 10 5" xfId="14904"/>
    <cellStyle name="Total 2 4 3 10 6" xfId="14905"/>
    <cellStyle name="Total 2 4 3 10 7" xfId="14906"/>
    <cellStyle name="Total 2 4 3 11" xfId="14907"/>
    <cellStyle name="Total 2 4 3 12" xfId="14908"/>
    <cellStyle name="Total 2 4 3 13" xfId="14909"/>
    <cellStyle name="Total 2 4 3 14" xfId="14910"/>
    <cellStyle name="Total 2 4 3 2" xfId="14911"/>
    <cellStyle name="Total 2 4 3 2 2" xfId="14912"/>
    <cellStyle name="Total 2 4 3 2 3" xfId="14913"/>
    <cellStyle name="Total 2 4 3 2 4" xfId="14914"/>
    <cellStyle name="Total 2 4 3 2 5" xfId="14915"/>
    <cellStyle name="Total 2 4 3 2 6" xfId="14916"/>
    <cellStyle name="Total 2 4 3 2 7" xfId="14917"/>
    <cellStyle name="Total 2 4 3 3" xfId="14918"/>
    <cellStyle name="Total 2 4 3 3 2" xfId="14919"/>
    <cellStyle name="Total 2 4 3 3 3" xfId="14920"/>
    <cellStyle name="Total 2 4 3 3 4" xfId="14921"/>
    <cellStyle name="Total 2 4 3 3 5" xfId="14922"/>
    <cellStyle name="Total 2 4 3 3 6" xfId="14923"/>
    <cellStyle name="Total 2 4 3 3 7" xfId="14924"/>
    <cellStyle name="Total 2 4 3 4" xfId="14925"/>
    <cellStyle name="Total 2 4 3 4 2" xfId="14926"/>
    <cellStyle name="Total 2 4 3 4 3" xfId="14927"/>
    <cellStyle name="Total 2 4 3 4 4" xfId="14928"/>
    <cellStyle name="Total 2 4 3 4 5" xfId="14929"/>
    <cellStyle name="Total 2 4 3 4 6" xfId="14930"/>
    <cellStyle name="Total 2 4 3 4 7" xfId="14931"/>
    <cellStyle name="Total 2 4 3 5" xfId="14932"/>
    <cellStyle name="Total 2 4 3 5 2" xfId="14933"/>
    <cellStyle name="Total 2 4 3 5 3" xfId="14934"/>
    <cellStyle name="Total 2 4 3 5 4" xfId="14935"/>
    <cellStyle name="Total 2 4 3 5 5" xfId="14936"/>
    <cellStyle name="Total 2 4 3 5 6" xfId="14937"/>
    <cellStyle name="Total 2 4 3 5 7" xfId="14938"/>
    <cellStyle name="Total 2 4 3 6" xfId="14939"/>
    <cellStyle name="Total 2 4 3 6 2" xfId="14940"/>
    <cellStyle name="Total 2 4 3 6 3" xfId="14941"/>
    <cellStyle name="Total 2 4 3 6 4" xfId="14942"/>
    <cellStyle name="Total 2 4 3 6 5" xfId="14943"/>
    <cellStyle name="Total 2 4 3 6 6" xfId="14944"/>
    <cellStyle name="Total 2 4 3 6 7" xfId="14945"/>
    <cellStyle name="Total 2 4 3 7" xfId="14946"/>
    <cellStyle name="Total 2 4 3 7 2" xfId="14947"/>
    <cellStyle name="Total 2 4 3 7 3" xfId="14948"/>
    <cellStyle name="Total 2 4 3 7 4" xfId="14949"/>
    <cellStyle name="Total 2 4 3 7 5" xfId="14950"/>
    <cellStyle name="Total 2 4 3 7 6" xfId="14951"/>
    <cellStyle name="Total 2 4 3 7 7" xfId="14952"/>
    <cellStyle name="Total 2 4 3 8" xfId="14953"/>
    <cellStyle name="Total 2 4 3 8 2" xfId="14954"/>
    <cellStyle name="Total 2 4 3 8 3" xfId="14955"/>
    <cellStyle name="Total 2 4 3 8 4" xfId="14956"/>
    <cellStyle name="Total 2 4 3 8 5" xfId="14957"/>
    <cellStyle name="Total 2 4 3 8 6" xfId="14958"/>
    <cellStyle name="Total 2 4 3 8 7" xfId="14959"/>
    <cellStyle name="Total 2 4 3 9" xfId="14960"/>
    <cellStyle name="Total 2 4 3 9 2" xfId="14961"/>
    <cellStyle name="Total 2 4 3 9 3" xfId="14962"/>
    <cellStyle name="Total 2 4 3 9 4" xfId="14963"/>
    <cellStyle name="Total 2 4 3 9 5" xfId="14964"/>
    <cellStyle name="Total 2 4 3 9 6" xfId="14965"/>
    <cellStyle name="Total 2 4 3 9 7" xfId="14966"/>
    <cellStyle name="Total 2 4 4" xfId="14967"/>
    <cellStyle name="Total 2 4 4 10" xfId="14968"/>
    <cellStyle name="Total 2 4 4 10 2" xfId="14969"/>
    <cellStyle name="Total 2 4 4 10 3" xfId="14970"/>
    <cellStyle name="Total 2 4 4 10 4" xfId="14971"/>
    <cellStyle name="Total 2 4 4 10 5" xfId="14972"/>
    <cellStyle name="Total 2 4 4 10 6" xfId="14973"/>
    <cellStyle name="Total 2 4 4 10 7" xfId="14974"/>
    <cellStyle name="Total 2 4 4 11" xfId="14975"/>
    <cellStyle name="Total 2 4 4 12" xfId="14976"/>
    <cellStyle name="Total 2 4 4 13" xfId="14977"/>
    <cellStyle name="Total 2 4 4 14" xfId="14978"/>
    <cellStyle name="Total 2 4 4 2" xfId="14979"/>
    <cellStyle name="Total 2 4 4 2 2" xfId="14980"/>
    <cellStyle name="Total 2 4 4 2 3" xfId="14981"/>
    <cellStyle name="Total 2 4 4 2 4" xfId="14982"/>
    <cellStyle name="Total 2 4 4 2 5" xfId="14983"/>
    <cellStyle name="Total 2 4 4 2 6" xfId="14984"/>
    <cellStyle name="Total 2 4 4 2 7" xfId="14985"/>
    <cellStyle name="Total 2 4 4 3" xfId="14986"/>
    <cellStyle name="Total 2 4 4 3 2" xfId="14987"/>
    <cellStyle name="Total 2 4 4 3 3" xfId="14988"/>
    <cellStyle name="Total 2 4 4 3 4" xfId="14989"/>
    <cellStyle name="Total 2 4 4 3 5" xfId="14990"/>
    <cellStyle name="Total 2 4 4 3 6" xfId="14991"/>
    <cellStyle name="Total 2 4 4 3 7" xfId="14992"/>
    <cellStyle name="Total 2 4 4 4" xfId="14993"/>
    <cellStyle name="Total 2 4 4 4 2" xfId="14994"/>
    <cellStyle name="Total 2 4 4 4 3" xfId="14995"/>
    <cellStyle name="Total 2 4 4 4 4" xfId="14996"/>
    <cellStyle name="Total 2 4 4 4 5" xfId="14997"/>
    <cellStyle name="Total 2 4 4 4 6" xfId="14998"/>
    <cellStyle name="Total 2 4 4 4 7" xfId="14999"/>
    <cellStyle name="Total 2 4 4 5" xfId="15000"/>
    <cellStyle name="Total 2 4 4 5 2" xfId="15001"/>
    <cellStyle name="Total 2 4 4 5 3" xfId="15002"/>
    <cellStyle name="Total 2 4 4 5 4" xfId="15003"/>
    <cellStyle name="Total 2 4 4 5 5" xfId="15004"/>
    <cellStyle name="Total 2 4 4 5 6" xfId="15005"/>
    <cellStyle name="Total 2 4 4 5 7" xfId="15006"/>
    <cellStyle name="Total 2 4 4 6" xfId="15007"/>
    <cellStyle name="Total 2 4 4 6 2" xfId="15008"/>
    <cellStyle name="Total 2 4 4 6 3" xfId="15009"/>
    <cellStyle name="Total 2 4 4 6 4" xfId="15010"/>
    <cellStyle name="Total 2 4 4 6 5" xfId="15011"/>
    <cellStyle name="Total 2 4 4 6 6" xfId="15012"/>
    <cellStyle name="Total 2 4 4 6 7" xfId="15013"/>
    <cellStyle name="Total 2 4 4 7" xfId="15014"/>
    <cellStyle name="Total 2 4 4 7 2" xfId="15015"/>
    <cellStyle name="Total 2 4 4 7 3" xfId="15016"/>
    <cellStyle name="Total 2 4 4 7 4" xfId="15017"/>
    <cellStyle name="Total 2 4 4 7 5" xfId="15018"/>
    <cellStyle name="Total 2 4 4 7 6" xfId="15019"/>
    <cellStyle name="Total 2 4 4 7 7" xfId="15020"/>
    <cellStyle name="Total 2 4 4 8" xfId="15021"/>
    <cellStyle name="Total 2 4 4 8 2" xfId="15022"/>
    <cellStyle name="Total 2 4 4 8 3" xfId="15023"/>
    <cellStyle name="Total 2 4 4 8 4" xfId="15024"/>
    <cellStyle name="Total 2 4 4 8 5" xfId="15025"/>
    <cellStyle name="Total 2 4 4 8 6" xfId="15026"/>
    <cellStyle name="Total 2 4 4 8 7" xfId="15027"/>
    <cellStyle name="Total 2 4 4 9" xfId="15028"/>
    <cellStyle name="Total 2 4 4 9 2" xfId="15029"/>
    <cellStyle name="Total 2 4 4 9 3" xfId="15030"/>
    <cellStyle name="Total 2 4 4 9 4" xfId="15031"/>
    <cellStyle name="Total 2 4 4 9 5" xfId="15032"/>
    <cellStyle name="Total 2 4 4 9 6" xfId="15033"/>
    <cellStyle name="Total 2 4 4 9 7" xfId="15034"/>
    <cellStyle name="Total 2 4 5" xfId="15035"/>
    <cellStyle name="Total 2 4 5 10" xfId="15036"/>
    <cellStyle name="Total 2 4 5 10 2" xfId="15037"/>
    <cellStyle name="Total 2 4 5 10 3" xfId="15038"/>
    <cellStyle name="Total 2 4 5 10 4" xfId="15039"/>
    <cellStyle name="Total 2 4 5 10 5" xfId="15040"/>
    <cellStyle name="Total 2 4 5 10 6" xfId="15041"/>
    <cellStyle name="Total 2 4 5 10 7" xfId="15042"/>
    <cellStyle name="Total 2 4 5 11" xfId="15043"/>
    <cellStyle name="Total 2 4 5 12" xfId="15044"/>
    <cellStyle name="Total 2 4 5 13" xfId="15045"/>
    <cellStyle name="Total 2 4 5 14" xfId="15046"/>
    <cellStyle name="Total 2 4 5 2" xfId="15047"/>
    <cellStyle name="Total 2 4 5 2 2" xfId="15048"/>
    <cellStyle name="Total 2 4 5 2 3" xfId="15049"/>
    <cellStyle name="Total 2 4 5 2 4" xfId="15050"/>
    <cellStyle name="Total 2 4 5 2 5" xfId="15051"/>
    <cellStyle name="Total 2 4 5 2 6" xfId="15052"/>
    <cellStyle name="Total 2 4 5 2 7" xfId="15053"/>
    <cellStyle name="Total 2 4 5 3" xfId="15054"/>
    <cellStyle name="Total 2 4 5 3 2" xfId="15055"/>
    <cellStyle name="Total 2 4 5 3 3" xfId="15056"/>
    <cellStyle name="Total 2 4 5 3 4" xfId="15057"/>
    <cellStyle name="Total 2 4 5 3 5" xfId="15058"/>
    <cellStyle name="Total 2 4 5 3 6" xfId="15059"/>
    <cellStyle name="Total 2 4 5 3 7" xfId="15060"/>
    <cellStyle name="Total 2 4 5 4" xfId="15061"/>
    <cellStyle name="Total 2 4 5 4 2" xfId="15062"/>
    <cellStyle name="Total 2 4 5 4 3" xfId="15063"/>
    <cellStyle name="Total 2 4 5 4 4" xfId="15064"/>
    <cellStyle name="Total 2 4 5 4 5" xfId="15065"/>
    <cellStyle name="Total 2 4 5 4 6" xfId="15066"/>
    <cellStyle name="Total 2 4 5 4 7" xfId="15067"/>
    <cellStyle name="Total 2 4 5 5" xfId="15068"/>
    <cellStyle name="Total 2 4 5 5 2" xfId="15069"/>
    <cellStyle name="Total 2 4 5 5 3" xfId="15070"/>
    <cellStyle name="Total 2 4 5 5 4" xfId="15071"/>
    <cellStyle name="Total 2 4 5 5 5" xfId="15072"/>
    <cellStyle name="Total 2 4 5 5 6" xfId="15073"/>
    <cellStyle name="Total 2 4 5 5 7" xfId="15074"/>
    <cellStyle name="Total 2 4 5 6" xfId="15075"/>
    <cellStyle name="Total 2 4 5 6 2" xfId="15076"/>
    <cellStyle name="Total 2 4 5 6 3" xfId="15077"/>
    <cellStyle name="Total 2 4 5 6 4" xfId="15078"/>
    <cellStyle name="Total 2 4 5 6 5" xfId="15079"/>
    <cellStyle name="Total 2 4 5 6 6" xfId="15080"/>
    <cellStyle name="Total 2 4 5 6 7" xfId="15081"/>
    <cellStyle name="Total 2 4 5 7" xfId="15082"/>
    <cellStyle name="Total 2 4 5 7 2" xfId="15083"/>
    <cellStyle name="Total 2 4 5 7 3" xfId="15084"/>
    <cellStyle name="Total 2 4 5 7 4" xfId="15085"/>
    <cellStyle name="Total 2 4 5 7 5" xfId="15086"/>
    <cellStyle name="Total 2 4 5 7 6" xfId="15087"/>
    <cellStyle name="Total 2 4 5 7 7" xfId="15088"/>
    <cellStyle name="Total 2 4 5 8" xfId="15089"/>
    <cellStyle name="Total 2 4 5 8 2" xfId="15090"/>
    <cellStyle name="Total 2 4 5 8 3" xfId="15091"/>
    <cellStyle name="Total 2 4 5 8 4" xfId="15092"/>
    <cellStyle name="Total 2 4 5 8 5" xfId="15093"/>
    <cellStyle name="Total 2 4 5 8 6" xfId="15094"/>
    <cellStyle name="Total 2 4 5 8 7" xfId="15095"/>
    <cellStyle name="Total 2 4 5 9" xfId="15096"/>
    <cellStyle name="Total 2 4 5 9 2" xfId="15097"/>
    <cellStyle name="Total 2 4 5 9 3" xfId="15098"/>
    <cellStyle name="Total 2 4 5 9 4" xfId="15099"/>
    <cellStyle name="Total 2 4 5 9 5" xfId="15100"/>
    <cellStyle name="Total 2 4 5 9 6" xfId="15101"/>
    <cellStyle name="Total 2 4 5 9 7" xfId="15102"/>
    <cellStyle name="Total 2 4 6" xfId="15103"/>
    <cellStyle name="Total 2 4 6 2" xfId="15104"/>
    <cellStyle name="Total 2 4 6 3" xfId="15105"/>
    <cellStyle name="Total 2 4 6 4" xfId="15106"/>
    <cellStyle name="Total 2 4 6 5" xfId="15107"/>
    <cellStyle name="Total 2 4 6 6" xfId="15108"/>
    <cellStyle name="Total 2 4 6 7" xfId="15109"/>
    <cellStyle name="Total 2 4 7" xfId="15110"/>
    <cellStyle name="Total 2 4 7 2" xfId="15111"/>
    <cellStyle name="Total 2 4 7 3" xfId="15112"/>
    <cellStyle name="Total 2 4 7 4" xfId="15113"/>
    <cellStyle name="Total 2 4 7 5" xfId="15114"/>
    <cellStyle name="Total 2 4 7 6" xfId="15115"/>
    <cellStyle name="Total 2 4 7 7" xfId="15116"/>
    <cellStyle name="Total 2 4 8" xfId="15117"/>
    <cellStyle name="Total 2 4 8 2" xfId="15118"/>
    <cellStyle name="Total 2 4 8 3" xfId="15119"/>
    <cellStyle name="Total 2 4 8 4" xfId="15120"/>
    <cellStyle name="Total 2 4 8 5" xfId="15121"/>
    <cellStyle name="Total 2 4 8 6" xfId="15122"/>
    <cellStyle name="Total 2 4 8 7" xfId="15123"/>
    <cellStyle name="Total 2 4 9" xfId="15124"/>
    <cellStyle name="Total 2 4 9 2" xfId="15125"/>
    <cellStyle name="Total 2 4 9 3" xfId="15126"/>
    <cellStyle name="Total 2 4 9 4" xfId="15127"/>
    <cellStyle name="Total 2 4 9 5" xfId="15128"/>
    <cellStyle name="Total 2 4 9 6" xfId="15129"/>
    <cellStyle name="Total 2 4 9 7" xfId="15130"/>
    <cellStyle name="Total 2 5" xfId="15131"/>
    <cellStyle name="Total 2 5 10" xfId="15132"/>
    <cellStyle name="Total 2 5 10 2" xfId="15133"/>
    <cellStyle name="Total 2 5 10 3" xfId="15134"/>
    <cellStyle name="Total 2 5 10 4" xfId="15135"/>
    <cellStyle name="Total 2 5 10 5" xfId="15136"/>
    <cellStyle name="Total 2 5 10 6" xfId="15137"/>
    <cellStyle name="Total 2 5 10 7" xfId="15138"/>
    <cellStyle name="Total 2 5 11" xfId="15139"/>
    <cellStyle name="Total 2 5 12" xfId="15140"/>
    <cellStyle name="Total 2 5 13" xfId="15141"/>
    <cellStyle name="Total 2 5 14" xfId="15142"/>
    <cellStyle name="Total 2 5 2" xfId="15143"/>
    <cellStyle name="Total 2 5 2 2" xfId="15144"/>
    <cellStyle name="Total 2 5 2 3" xfId="15145"/>
    <cellStyle name="Total 2 5 2 4" xfId="15146"/>
    <cellStyle name="Total 2 5 2 5" xfId="15147"/>
    <cellStyle name="Total 2 5 2 6" xfId="15148"/>
    <cellStyle name="Total 2 5 2 7" xfId="15149"/>
    <cellStyle name="Total 2 5 3" xfId="15150"/>
    <cellStyle name="Total 2 5 3 2" xfId="15151"/>
    <cellStyle name="Total 2 5 3 3" xfId="15152"/>
    <cellStyle name="Total 2 5 3 4" xfId="15153"/>
    <cellStyle name="Total 2 5 3 5" xfId="15154"/>
    <cellStyle name="Total 2 5 3 6" xfId="15155"/>
    <cellStyle name="Total 2 5 3 7" xfId="15156"/>
    <cellStyle name="Total 2 5 4" xfId="15157"/>
    <cellStyle name="Total 2 5 4 2" xfId="15158"/>
    <cellStyle name="Total 2 5 4 3" xfId="15159"/>
    <cellStyle name="Total 2 5 4 4" xfId="15160"/>
    <cellStyle name="Total 2 5 4 5" xfId="15161"/>
    <cellStyle name="Total 2 5 4 6" xfId="15162"/>
    <cellStyle name="Total 2 5 4 7" xfId="15163"/>
    <cellStyle name="Total 2 5 5" xfId="15164"/>
    <cellStyle name="Total 2 5 5 2" xfId="15165"/>
    <cellStyle name="Total 2 5 5 3" xfId="15166"/>
    <cellStyle name="Total 2 5 5 4" xfId="15167"/>
    <cellStyle name="Total 2 5 5 5" xfId="15168"/>
    <cellStyle name="Total 2 5 5 6" xfId="15169"/>
    <cellStyle name="Total 2 5 5 7" xfId="15170"/>
    <cellStyle name="Total 2 5 6" xfId="15171"/>
    <cellStyle name="Total 2 5 6 2" xfId="15172"/>
    <cellStyle name="Total 2 5 6 3" xfId="15173"/>
    <cellStyle name="Total 2 5 6 4" xfId="15174"/>
    <cellStyle name="Total 2 5 6 5" xfId="15175"/>
    <cellStyle name="Total 2 5 6 6" xfId="15176"/>
    <cellStyle name="Total 2 5 6 7" xfId="15177"/>
    <cellStyle name="Total 2 5 7" xfId="15178"/>
    <cellStyle name="Total 2 5 7 2" xfId="15179"/>
    <cellStyle name="Total 2 5 7 3" xfId="15180"/>
    <cellStyle name="Total 2 5 7 4" xfId="15181"/>
    <cellStyle name="Total 2 5 7 5" xfId="15182"/>
    <cellStyle name="Total 2 5 7 6" xfId="15183"/>
    <cellStyle name="Total 2 5 7 7" xfId="15184"/>
    <cellStyle name="Total 2 5 8" xfId="15185"/>
    <cellStyle name="Total 2 5 8 2" xfId="15186"/>
    <cellStyle name="Total 2 5 8 3" xfId="15187"/>
    <cellStyle name="Total 2 5 8 4" xfId="15188"/>
    <cellStyle name="Total 2 5 8 5" xfId="15189"/>
    <cellStyle name="Total 2 5 8 6" xfId="15190"/>
    <cellStyle name="Total 2 5 8 7" xfId="15191"/>
    <cellStyle name="Total 2 5 9" xfId="15192"/>
    <cellStyle name="Total 2 5 9 2" xfId="15193"/>
    <cellStyle name="Total 2 5 9 3" xfId="15194"/>
    <cellStyle name="Total 2 5 9 4" xfId="15195"/>
    <cellStyle name="Total 2 5 9 5" xfId="15196"/>
    <cellStyle name="Total 2 5 9 6" xfId="15197"/>
    <cellStyle name="Total 2 5 9 7" xfId="15198"/>
    <cellStyle name="Total 2 6" xfId="15199"/>
    <cellStyle name="Total 2 6 10" xfId="15200"/>
    <cellStyle name="Total 2 6 10 2" xfId="15201"/>
    <cellStyle name="Total 2 6 10 3" xfId="15202"/>
    <cellStyle name="Total 2 6 10 4" xfId="15203"/>
    <cellStyle name="Total 2 6 10 5" xfId="15204"/>
    <cellStyle name="Total 2 6 10 6" xfId="15205"/>
    <cellStyle name="Total 2 6 10 7" xfId="15206"/>
    <cellStyle name="Total 2 6 11" xfId="15207"/>
    <cellStyle name="Total 2 6 12" xfId="15208"/>
    <cellStyle name="Total 2 6 13" xfId="15209"/>
    <cellStyle name="Total 2 6 14" xfId="15210"/>
    <cellStyle name="Total 2 6 2" xfId="15211"/>
    <cellStyle name="Total 2 6 2 2" xfId="15212"/>
    <cellStyle name="Total 2 6 2 3" xfId="15213"/>
    <cellStyle name="Total 2 6 2 4" xfId="15214"/>
    <cellStyle name="Total 2 6 2 5" xfId="15215"/>
    <cellStyle name="Total 2 6 2 6" xfId="15216"/>
    <cellStyle name="Total 2 6 2 7" xfId="15217"/>
    <cellStyle name="Total 2 6 3" xfId="15218"/>
    <cellStyle name="Total 2 6 3 2" xfId="15219"/>
    <cellStyle name="Total 2 6 3 3" xfId="15220"/>
    <cellStyle name="Total 2 6 3 4" xfId="15221"/>
    <cellStyle name="Total 2 6 3 5" xfId="15222"/>
    <cellStyle name="Total 2 6 3 6" xfId="15223"/>
    <cellStyle name="Total 2 6 3 7" xfId="15224"/>
    <cellStyle name="Total 2 6 4" xfId="15225"/>
    <cellStyle name="Total 2 6 4 2" xfId="15226"/>
    <cellStyle name="Total 2 6 4 3" xfId="15227"/>
    <cellStyle name="Total 2 6 4 4" xfId="15228"/>
    <cellStyle name="Total 2 6 4 5" xfId="15229"/>
    <cellStyle name="Total 2 6 4 6" xfId="15230"/>
    <cellStyle name="Total 2 6 4 7" xfId="15231"/>
    <cellStyle name="Total 2 6 5" xfId="15232"/>
    <cellStyle name="Total 2 6 5 2" xfId="15233"/>
    <cellStyle name="Total 2 6 5 3" xfId="15234"/>
    <cellStyle name="Total 2 6 5 4" xfId="15235"/>
    <cellStyle name="Total 2 6 5 5" xfId="15236"/>
    <cellStyle name="Total 2 6 5 6" xfId="15237"/>
    <cellStyle name="Total 2 6 5 7" xfId="15238"/>
    <cellStyle name="Total 2 6 6" xfId="15239"/>
    <cellStyle name="Total 2 6 6 2" xfId="15240"/>
    <cellStyle name="Total 2 6 6 3" xfId="15241"/>
    <cellStyle name="Total 2 6 6 4" xfId="15242"/>
    <cellStyle name="Total 2 6 6 5" xfId="15243"/>
    <cellStyle name="Total 2 6 6 6" xfId="15244"/>
    <cellStyle name="Total 2 6 6 7" xfId="15245"/>
    <cellStyle name="Total 2 6 7" xfId="15246"/>
    <cellStyle name="Total 2 6 7 2" xfId="15247"/>
    <cellStyle name="Total 2 6 7 3" xfId="15248"/>
    <cellStyle name="Total 2 6 7 4" xfId="15249"/>
    <cellStyle name="Total 2 6 7 5" xfId="15250"/>
    <cellStyle name="Total 2 6 7 6" xfId="15251"/>
    <cellStyle name="Total 2 6 7 7" xfId="15252"/>
    <cellStyle name="Total 2 6 8" xfId="15253"/>
    <cellStyle name="Total 2 6 8 2" xfId="15254"/>
    <cellStyle name="Total 2 6 8 3" xfId="15255"/>
    <cellStyle name="Total 2 6 8 4" xfId="15256"/>
    <cellStyle name="Total 2 6 8 5" xfId="15257"/>
    <cellStyle name="Total 2 6 8 6" xfId="15258"/>
    <cellStyle name="Total 2 6 8 7" xfId="15259"/>
    <cellStyle name="Total 2 6 9" xfId="15260"/>
    <cellStyle name="Total 2 6 9 2" xfId="15261"/>
    <cellStyle name="Total 2 6 9 3" xfId="15262"/>
    <cellStyle name="Total 2 6 9 4" xfId="15263"/>
    <cellStyle name="Total 2 6 9 5" xfId="15264"/>
    <cellStyle name="Total 2 6 9 6" xfId="15265"/>
    <cellStyle name="Total 2 6 9 7" xfId="15266"/>
    <cellStyle name="Total 2 7" xfId="15267"/>
    <cellStyle name="Total 2 7 10" xfId="15268"/>
    <cellStyle name="Total 2 7 10 2" xfId="15269"/>
    <cellStyle name="Total 2 7 10 3" xfId="15270"/>
    <cellStyle name="Total 2 7 10 4" xfId="15271"/>
    <cellStyle name="Total 2 7 10 5" xfId="15272"/>
    <cellStyle name="Total 2 7 10 6" xfId="15273"/>
    <cellStyle name="Total 2 7 10 7" xfId="15274"/>
    <cellStyle name="Total 2 7 11" xfId="15275"/>
    <cellStyle name="Total 2 7 12" xfId="15276"/>
    <cellStyle name="Total 2 7 13" xfId="15277"/>
    <cellStyle name="Total 2 7 14" xfId="15278"/>
    <cellStyle name="Total 2 7 2" xfId="15279"/>
    <cellStyle name="Total 2 7 2 2" xfId="15280"/>
    <cellStyle name="Total 2 7 2 3" xfId="15281"/>
    <cellStyle name="Total 2 7 2 4" xfId="15282"/>
    <cellStyle name="Total 2 7 2 5" xfId="15283"/>
    <cellStyle name="Total 2 7 2 6" xfId="15284"/>
    <cellStyle name="Total 2 7 2 7" xfId="15285"/>
    <cellStyle name="Total 2 7 3" xfId="15286"/>
    <cellStyle name="Total 2 7 3 2" xfId="15287"/>
    <cellStyle name="Total 2 7 3 3" xfId="15288"/>
    <cellStyle name="Total 2 7 3 4" xfId="15289"/>
    <cellStyle name="Total 2 7 3 5" xfId="15290"/>
    <cellStyle name="Total 2 7 3 6" xfId="15291"/>
    <cellStyle name="Total 2 7 3 7" xfId="15292"/>
    <cellStyle name="Total 2 7 4" xfId="15293"/>
    <cellStyle name="Total 2 7 4 2" xfId="15294"/>
    <cellStyle name="Total 2 7 4 3" xfId="15295"/>
    <cellStyle name="Total 2 7 4 4" xfId="15296"/>
    <cellStyle name="Total 2 7 4 5" xfId="15297"/>
    <cellStyle name="Total 2 7 4 6" xfId="15298"/>
    <cellStyle name="Total 2 7 4 7" xfId="15299"/>
    <cellStyle name="Total 2 7 5" xfId="15300"/>
    <cellStyle name="Total 2 7 5 2" xfId="15301"/>
    <cellStyle name="Total 2 7 5 3" xfId="15302"/>
    <cellStyle name="Total 2 7 5 4" xfId="15303"/>
    <cellStyle name="Total 2 7 5 5" xfId="15304"/>
    <cellStyle name="Total 2 7 5 6" xfId="15305"/>
    <cellStyle name="Total 2 7 5 7" xfId="15306"/>
    <cellStyle name="Total 2 7 6" xfId="15307"/>
    <cellStyle name="Total 2 7 6 2" xfId="15308"/>
    <cellStyle name="Total 2 7 6 3" xfId="15309"/>
    <cellStyle name="Total 2 7 6 4" xfId="15310"/>
    <cellStyle name="Total 2 7 6 5" xfId="15311"/>
    <cellStyle name="Total 2 7 6 6" xfId="15312"/>
    <cellStyle name="Total 2 7 6 7" xfId="15313"/>
    <cellStyle name="Total 2 7 7" xfId="15314"/>
    <cellStyle name="Total 2 7 7 2" xfId="15315"/>
    <cellStyle name="Total 2 7 7 3" xfId="15316"/>
    <cellStyle name="Total 2 7 7 4" xfId="15317"/>
    <cellStyle name="Total 2 7 7 5" xfId="15318"/>
    <cellStyle name="Total 2 7 7 6" xfId="15319"/>
    <cellStyle name="Total 2 7 7 7" xfId="15320"/>
    <cellStyle name="Total 2 7 8" xfId="15321"/>
    <cellStyle name="Total 2 7 8 2" xfId="15322"/>
    <cellStyle name="Total 2 7 8 3" xfId="15323"/>
    <cellStyle name="Total 2 7 8 4" xfId="15324"/>
    <cellStyle name="Total 2 7 8 5" xfId="15325"/>
    <cellStyle name="Total 2 7 8 6" xfId="15326"/>
    <cellStyle name="Total 2 7 8 7" xfId="15327"/>
    <cellStyle name="Total 2 7 9" xfId="15328"/>
    <cellStyle name="Total 2 7 9 2" xfId="15329"/>
    <cellStyle name="Total 2 7 9 3" xfId="15330"/>
    <cellStyle name="Total 2 7 9 4" xfId="15331"/>
    <cellStyle name="Total 2 7 9 5" xfId="15332"/>
    <cellStyle name="Total 2 7 9 6" xfId="15333"/>
    <cellStyle name="Total 2 7 9 7" xfId="15334"/>
    <cellStyle name="Total 2 8" xfId="15335"/>
    <cellStyle name="Total 2 8 10" xfId="15336"/>
    <cellStyle name="Total 2 8 10 2" xfId="15337"/>
    <cellStyle name="Total 2 8 10 3" xfId="15338"/>
    <cellStyle name="Total 2 8 10 4" xfId="15339"/>
    <cellStyle name="Total 2 8 10 5" xfId="15340"/>
    <cellStyle name="Total 2 8 10 6" xfId="15341"/>
    <cellStyle name="Total 2 8 10 7" xfId="15342"/>
    <cellStyle name="Total 2 8 11" xfId="15343"/>
    <cellStyle name="Total 2 8 12" xfId="15344"/>
    <cellStyle name="Total 2 8 13" xfId="15345"/>
    <cellStyle name="Total 2 8 14" xfId="15346"/>
    <cellStyle name="Total 2 8 2" xfId="15347"/>
    <cellStyle name="Total 2 8 2 2" xfId="15348"/>
    <cellStyle name="Total 2 8 2 3" xfId="15349"/>
    <cellStyle name="Total 2 8 2 4" xfId="15350"/>
    <cellStyle name="Total 2 8 2 5" xfId="15351"/>
    <cellStyle name="Total 2 8 2 6" xfId="15352"/>
    <cellStyle name="Total 2 8 2 7" xfId="15353"/>
    <cellStyle name="Total 2 8 3" xfId="15354"/>
    <cellStyle name="Total 2 8 3 2" xfId="15355"/>
    <cellStyle name="Total 2 8 3 3" xfId="15356"/>
    <cellStyle name="Total 2 8 3 4" xfId="15357"/>
    <cellStyle name="Total 2 8 3 5" xfId="15358"/>
    <cellStyle name="Total 2 8 3 6" xfId="15359"/>
    <cellStyle name="Total 2 8 3 7" xfId="15360"/>
    <cellStyle name="Total 2 8 4" xfId="15361"/>
    <cellStyle name="Total 2 8 4 2" xfId="15362"/>
    <cellStyle name="Total 2 8 4 3" xfId="15363"/>
    <cellStyle name="Total 2 8 4 4" xfId="15364"/>
    <cellStyle name="Total 2 8 4 5" xfId="15365"/>
    <cellStyle name="Total 2 8 4 6" xfId="15366"/>
    <cellStyle name="Total 2 8 4 7" xfId="15367"/>
    <cellStyle name="Total 2 8 5" xfId="15368"/>
    <cellStyle name="Total 2 8 5 2" xfId="15369"/>
    <cellStyle name="Total 2 8 5 3" xfId="15370"/>
    <cellStyle name="Total 2 8 5 4" xfId="15371"/>
    <cellStyle name="Total 2 8 5 5" xfId="15372"/>
    <cellStyle name="Total 2 8 5 6" xfId="15373"/>
    <cellStyle name="Total 2 8 5 7" xfId="15374"/>
    <cellStyle name="Total 2 8 6" xfId="15375"/>
    <cellStyle name="Total 2 8 6 2" xfId="15376"/>
    <cellStyle name="Total 2 8 6 3" xfId="15377"/>
    <cellStyle name="Total 2 8 6 4" xfId="15378"/>
    <cellStyle name="Total 2 8 6 5" xfId="15379"/>
    <cellStyle name="Total 2 8 6 6" xfId="15380"/>
    <cellStyle name="Total 2 8 6 7" xfId="15381"/>
    <cellStyle name="Total 2 8 7" xfId="15382"/>
    <cellStyle name="Total 2 8 7 2" xfId="15383"/>
    <cellStyle name="Total 2 8 7 3" xfId="15384"/>
    <cellStyle name="Total 2 8 7 4" xfId="15385"/>
    <cellStyle name="Total 2 8 7 5" xfId="15386"/>
    <cellStyle name="Total 2 8 7 6" xfId="15387"/>
    <cellStyle name="Total 2 8 7 7" xfId="15388"/>
    <cellStyle name="Total 2 8 8" xfId="15389"/>
    <cellStyle name="Total 2 8 8 2" xfId="15390"/>
    <cellStyle name="Total 2 8 8 3" xfId="15391"/>
    <cellStyle name="Total 2 8 8 4" xfId="15392"/>
    <cellStyle name="Total 2 8 8 5" xfId="15393"/>
    <cellStyle name="Total 2 8 8 6" xfId="15394"/>
    <cellStyle name="Total 2 8 8 7" xfId="15395"/>
    <cellStyle name="Total 2 8 9" xfId="15396"/>
    <cellStyle name="Total 2 8 9 2" xfId="15397"/>
    <cellStyle name="Total 2 8 9 3" xfId="15398"/>
    <cellStyle name="Total 2 8 9 4" xfId="15399"/>
    <cellStyle name="Total 2 8 9 5" xfId="15400"/>
    <cellStyle name="Total 2 8 9 6" xfId="15401"/>
    <cellStyle name="Total 2 8 9 7" xfId="15402"/>
    <cellStyle name="Total 2 9" xfId="15403"/>
    <cellStyle name="Total 2 9 2" xfId="15404"/>
    <cellStyle name="Total 2 9 3" xfId="15405"/>
    <cellStyle name="Total 2 9 4" xfId="15406"/>
    <cellStyle name="Total 2 9 5" xfId="15407"/>
    <cellStyle name="Total 2 9 6" xfId="15408"/>
    <cellStyle name="Total 2 9 7" xfId="15409"/>
    <cellStyle name="Total 3" xfId="15410"/>
    <cellStyle name="Total 3 10" xfId="15411"/>
    <cellStyle name="Total 3 10 2" xfId="15412"/>
    <cellStyle name="Total 3 10 3" xfId="15413"/>
    <cellStyle name="Total 3 10 4" xfId="15414"/>
    <cellStyle name="Total 3 10 5" xfId="15415"/>
    <cellStyle name="Total 3 10 6" xfId="15416"/>
    <cellStyle name="Total 3 10 7" xfId="15417"/>
    <cellStyle name="Total 3 11" xfId="15418"/>
    <cellStyle name="Total 3 11 2" xfId="15419"/>
    <cellStyle name="Total 3 11 3" xfId="15420"/>
    <cellStyle name="Total 3 11 4" xfId="15421"/>
    <cellStyle name="Total 3 11 5" xfId="15422"/>
    <cellStyle name="Total 3 11 6" xfId="15423"/>
    <cellStyle name="Total 3 11 7" xfId="15424"/>
    <cellStyle name="Total 3 12" xfId="15425"/>
    <cellStyle name="Total 3 12 2" xfId="15426"/>
    <cellStyle name="Total 3 12 3" xfId="15427"/>
    <cellStyle name="Total 3 12 4" xfId="15428"/>
    <cellStyle name="Total 3 12 5" xfId="15429"/>
    <cellStyle name="Total 3 12 6" xfId="15430"/>
    <cellStyle name="Total 3 12 7" xfId="15431"/>
    <cellStyle name="Total 3 13" xfId="15432"/>
    <cellStyle name="Total 3 13 2" xfId="15433"/>
    <cellStyle name="Total 3 13 3" xfId="15434"/>
    <cellStyle name="Total 3 13 4" xfId="15435"/>
    <cellStyle name="Total 3 13 5" xfId="15436"/>
    <cellStyle name="Total 3 13 6" xfId="15437"/>
    <cellStyle name="Total 3 13 7" xfId="15438"/>
    <cellStyle name="Total 3 14" xfId="15439"/>
    <cellStyle name="Total 3 14 2" xfId="15440"/>
    <cellStyle name="Total 3 14 3" xfId="15441"/>
    <cellStyle name="Total 3 14 4" xfId="15442"/>
    <cellStyle name="Total 3 14 5" xfId="15443"/>
    <cellStyle name="Total 3 14 6" xfId="15444"/>
    <cellStyle name="Total 3 14 7" xfId="15445"/>
    <cellStyle name="Total 3 15" xfId="15446"/>
    <cellStyle name="Total 3 15 2" xfId="15447"/>
    <cellStyle name="Total 3 15 3" xfId="15448"/>
    <cellStyle name="Total 3 15 4" xfId="15449"/>
    <cellStyle name="Total 3 15 5" xfId="15450"/>
    <cellStyle name="Total 3 15 6" xfId="15451"/>
    <cellStyle name="Total 3 15 7" xfId="15452"/>
    <cellStyle name="Total 3 16" xfId="15453"/>
    <cellStyle name="Total 3 16 2" xfId="15454"/>
    <cellStyle name="Total 3 16 3" xfId="15455"/>
    <cellStyle name="Total 3 16 4" xfId="15456"/>
    <cellStyle name="Total 3 16 5" xfId="15457"/>
    <cellStyle name="Total 3 16 6" xfId="15458"/>
    <cellStyle name="Total 3 16 7" xfId="15459"/>
    <cellStyle name="Total 3 17" xfId="15460"/>
    <cellStyle name="Total 3 18" xfId="15461"/>
    <cellStyle name="Total 3 19" xfId="15462"/>
    <cellStyle name="Total 3 2" xfId="15463"/>
    <cellStyle name="Total 3 2 10" xfId="15464"/>
    <cellStyle name="Total 3 2 10 2" xfId="15465"/>
    <cellStyle name="Total 3 2 10 3" xfId="15466"/>
    <cellStyle name="Total 3 2 10 4" xfId="15467"/>
    <cellStyle name="Total 3 2 10 5" xfId="15468"/>
    <cellStyle name="Total 3 2 10 6" xfId="15469"/>
    <cellStyle name="Total 3 2 10 7" xfId="15470"/>
    <cellStyle name="Total 3 2 11" xfId="15471"/>
    <cellStyle name="Total 3 2 11 2" xfId="15472"/>
    <cellStyle name="Total 3 2 11 3" xfId="15473"/>
    <cellStyle name="Total 3 2 11 4" xfId="15474"/>
    <cellStyle name="Total 3 2 11 5" xfId="15475"/>
    <cellStyle name="Total 3 2 11 6" xfId="15476"/>
    <cellStyle name="Total 3 2 11 7" xfId="15477"/>
    <cellStyle name="Total 3 2 12" xfId="15478"/>
    <cellStyle name="Total 3 2 12 2" xfId="15479"/>
    <cellStyle name="Total 3 2 12 3" xfId="15480"/>
    <cellStyle name="Total 3 2 12 4" xfId="15481"/>
    <cellStyle name="Total 3 2 12 5" xfId="15482"/>
    <cellStyle name="Total 3 2 12 6" xfId="15483"/>
    <cellStyle name="Total 3 2 12 7" xfId="15484"/>
    <cellStyle name="Total 3 2 13" xfId="15485"/>
    <cellStyle name="Total 3 2 13 2" xfId="15486"/>
    <cellStyle name="Total 3 2 13 3" xfId="15487"/>
    <cellStyle name="Total 3 2 13 4" xfId="15488"/>
    <cellStyle name="Total 3 2 13 5" xfId="15489"/>
    <cellStyle name="Total 3 2 13 6" xfId="15490"/>
    <cellStyle name="Total 3 2 13 7" xfId="15491"/>
    <cellStyle name="Total 3 2 14" xfId="15492"/>
    <cellStyle name="Total 3 2 15" xfId="15493"/>
    <cellStyle name="Total 3 2 16" xfId="15494"/>
    <cellStyle name="Total 3 2 2" xfId="15495"/>
    <cellStyle name="Total 3 2 2 10" xfId="15496"/>
    <cellStyle name="Total 3 2 2 10 2" xfId="15497"/>
    <cellStyle name="Total 3 2 2 10 3" xfId="15498"/>
    <cellStyle name="Total 3 2 2 10 4" xfId="15499"/>
    <cellStyle name="Total 3 2 2 10 5" xfId="15500"/>
    <cellStyle name="Total 3 2 2 10 6" xfId="15501"/>
    <cellStyle name="Total 3 2 2 10 7" xfId="15502"/>
    <cellStyle name="Total 3 2 2 11" xfId="15503"/>
    <cellStyle name="Total 3 2 2 11 2" xfId="15504"/>
    <cellStyle name="Total 3 2 2 11 3" xfId="15505"/>
    <cellStyle name="Total 3 2 2 11 4" xfId="15506"/>
    <cellStyle name="Total 3 2 2 11 5" xfId="15507"/>
    <cellStyle name="Total 3 2 2 11 6" xfId="15508"/>
    <cellStyle name="Total 3 2 2 11 7" xfId="15509"/>
    <cellStyle name="Total 3 2 2 12" xfId="15510"/>
    <cellStyle name="Total 3 2 2 12 2" xfId="15511"/>
    <cellStyle name="Total 3 2 2 12 3" xfId="15512"/>
    <cellStyle name="Total 3 2 2 12 4" xfId="15513"/>
    <cellStyle name="Total 3 2 2 12 5" xfId="15514"/>
    <cellStyle name="Total 3 2 2 12 6" xfId="15515"/>
    <cellStyle name="Total 3 2 2 12 7" xfId="15516"/>
    <cellStyle name="Total 3 2 2 13" xfId="15517"/>
    <cellStyle name="Total 3 2 2 13 2" xfId="15518"/>
    <cellStyle name="Total 3 2 2 13 3" xfId="15519"/>
    <cellStyle name="Total 3 2 2 13 4" xfId="15520"/>
    <cellStyle name="Total 3 2 2 13 5" xfId="15521"/>
    <cellStyle name="Total 3 2 2 13 6" xfId="15522"/>
    <cellStyle name="Total 3 2 2 13 7" xfId="15523"/>
    <cellStyle name="Total 3 2 2 14" xfId="15524"/>
    <cellStyle name="Total 3 2 2 15" xfId="15525"/>
    <cellStyle name="Total 3 2 2 16" xfId="15526"/>
    <cellStyle name="Total 3 2 2 17" xfId="15527"/>
    <cellStyle name="Total 3 2 2 2" xfId="15528"/>
    <cellStyle name="Total 3 2 2 2 10" xfId="15529"/>
    <cellStyle name="Total 3 2 2 2 10 2" xfId="15530"/>
    <cellStyle name="Total 3 2 2 2 10 3" xfId="15531"/>
    <cellStyle name="Total 3 2 2 2 10 4" xfId="15532"/>
    <cellStyle name="Total 3 2 2 2 10 5" xfId="15533"/>
    <cellStyle name="Total 3 2 2 2 10 6" xfId="15534"/>
    <cellStyle name="Total 3 2 2 2 10 7" xfId="15535"/>
    <cellStyle name="Total 3 2 2 2 11" xfId="15536"/>
    <cellStyle name="Total 3 2 2 2 12" xfId="15537"/>
    <cellStyle name="Total 3 2 2 2 13" xfId="15538"/>
    <cellStyle name="Total 3 2 2 2 14" xfId="15539"/>
    <cellStyle name="Total 3 2 2 2 2" xfId="15540"/>
    <cellStyle name="Total 3 2 2 2 2 2" xfId="15541"/>
    <cellStyle name="Total 3 2 2 2 2 3" xfId="15542"/>
    <cellStyle name="Total 3 2 2 2 2 4" xfId="15543"/>
    <cellStyle name="Total 3 2 2 2 2 5" xfId="15544"/>
    <cellStyle name="Total 3 2 2 2 2 6" xfId="15545"/>
    <cellStyle name="Total 3 2 2 2 2 7" xfId="15546"/>
    <cellStyle name="Total 3 2 2 2 3" xfId="15547"/>
    <cellStyle name="Total 3 2 2 2 3 2" xfId="15548"/>
    <cellStyle name="Total 3 2 2 2 3 3" xfId="15549"/>
    <cellStyle name="Total 3 2 2 2 3 4" xfId="15550"/>
    <cellStyle name="Total 3 2 2 2 3 5" xfId="15551"/>
    <cellStyle name="Total 3 2 2 2 3 6" xfId="15552"/>
    <cellStyle name="Total 3 2 2 2 3 7" xfId="15553"/>
    <cellStyle name="Total 3 2 2 2 4" xfId="15554"/>
    <cellStyle name="Total 3 2 2 2 4 2" xfId="15555"/>
    <cellStyle name="Total 3 2 2 2 4 3" xfId="15556"/>
    <cellStyle name="Total 3 2 2 2 4 4" xfId="15557"/>
    <cellStyle name="Total 3 2 2 2 4 5" xfId="15558"/>
    <cellStyle name="Total 3 2 2 2 4 6" xfId="15559"/>
    <cellStyle name="Total 3 2 2 2 4 7" xfId="15560"/>
    <cellStyle name="Total 3 2 2 2 5" xfId="15561"/>
    <cellStyle name="Total 3 2 2 2 5 2" xfId="15562"/>
    <cellStyle name="Total 3 2 2 2 5 3" xfId="15563"/>
    <cellStyle name="Total 3 2 2 2 5 4" xfId="15564"/>
    <cellStyle name="Total 3 2 2 2 5 5" xfId="15565"/>
    <cellStyle name="Total 3 2 2 2 5 6" xfId="15566"/>
    <cellStyle name="Total 3 2 2 2 5 7" xfId="15567"/>
    <cellStyle name="Total 3 2 2 2 6" xfId="15568"/>
    <cellStyle name="Total 3 2 2 2 6 2" xfId="15569"/>
    <cellStyle name="Total 3 2 2 2 6 3" xfId="15570"/>
    <cellStyle name="Total 3 2 2 2 6 4" xfId="15571"/>
    <cellStyle name="Total 3 2 2 2 6 5" xfId="15572"/>
    <cellStyle name="Total 3 2 2 2 6 6" xfId="15573"/>
    <cellStyle name="Total 3 2 2 2 6 7" xfId="15574"/>
    <cellStyle name="Total 3 2 2 2 7" xfId="15575"/>
    <cellStyle name="Total 3 2 2 2 7 2" xfId="15576"/>
    <cellStyle name="Total 3 2 2 2 7 3" xfId="15577"/>
    <cellStyle name="Total 3 2 2 2 7 4" xfId="15578"/>
    <cellStyle name="Total 3 2 2 2 7 5" xfId="15579"/>
    <cellStyle name="Total 3 2 2 2 7 6" xfId="15580"/>
    <cellStyle name="Total 3 2 2 2 7 7" xfId="15581"/>
    <cellStyle name="Total 3 2 2 2 8" xfId="15582"/>
    <cellStyle name="Total 3 2 2 2 8 2" xfId="15583"/>
    <cellStyle name="Total 3 2 2 2 8 3" xfId="15584"/>
    <cellStyle name="Total 3 2 2 2 8 4" xfId="15585"/>
    <cellStyle name="Total 3 2 2 2 8 5" xfId="15586"/>
    <cellStyle name="Total 3 2 2 2 8 6" xfId="15587"/>
    <cellStyle name="Total 3 2 2 2 8 7" xfId="15588"/>
    <cellStyle name="Total 3 2 2 2 9" xfId="15589"/>
    <cellStyle name="Total 3 2 2 2 9 2" xfId="15590"/>
    <cellStyle name="Total 3 2 2 2 9 3" xfId="15591"/>
    <cellStyle name="Total 3 2 2 2 9 4" xfId="15592"/>
    <cellStyle name="Total 3 2 2 2 9 5" xfId="15593"/>
    <cellStyle name="Total 3 2 2 2 9 6" xfId="15594"/>
    <cellStyle name="Total 3 2 2 2 9 7" xfId="15595"/>
    <cellStyle name="Total 3 2 2 3" xfId="15596"/>
    <cellStyle name="Total 3 2 2 3 10" xfId="15597"/>
    <cellStyle name="Total 3 2 2 3 10 2" xfId="15598"/>
    <cellStyle name="Total 3 2 2 3 10 3" xfId="15599"/>
    <cellStyle name="Total 3 2 2 3 10 4" xfId="15600"/>
    <cellStyle name="Total 3 2 2 3 10 5" xfId="15601"/>
    <cellStyle name="Total 3 2 2 3 10 6" xfId="15602"/>
    <cellStyle name="Total 3 2 2 3 10 7" xfId="15603"/>
    <cellStyle name="Total 3 2 2 3 11" xfId="15604"/>
    <cellStyle name="Total 3 2 2 3 12" xfId="15605"/>
    <cellStyle name="Total 3 2 2 3 13" xfId="15606"/>
    <cellStyle name="Total 3 2 2 3 14" xfId="15607"/>
    <cellStyle name="Total 3 2 2 3 2" xfId="15608"/>
    <cellStyle name="Total 3 2 2 3 2 2" xfId="15609"/>
    <cellStyle name="Total 3 2 2 3 2 3" xfId="15610"/>
    <cellStyle name="Total 3 2 2 3 2 4" xfId="15611"/>
    <cellStyle name="Total 3 2 2 3 2 5" xfId="15612"/>
    <cellStyle name="Total 3 2 2 3 2 6" xfId="15613"/>
    <cellStyle name="Total 3 2 2 3 2 7" xfId="15614"/>
    <cellStyle name="Total 3 2 2 3 3" xfId="15615"/>
    <cellStyle name="Total 3 2 2 3 3 2" xfId="15616"/>
    <cellStyle name="Total 3 2 2 3 3 3" xfId="15617"/>
    <cellStyle name="Total 3 2 2 3 3 4" xfId="15618"/>
    <cellStyle name="Total 3 2 2 3 3 5" xfId="15619"/>
    <cellStyle name="Total 3 2 2 3 3 6" xfId="15620"/>
    <cellStyle name="Total 3 2 2 3 3 7" xfId="15621"/>
    <cellStyle name="Total 3 2 2 3 4" xfId="15622"/>
    <cellStyle name="Total 3 2 2 3 4 2" xfId="15623"/>
    <cellStyle name="Total 3 2 2 3 4 3" xfId="15624"/>
    <cellStyle name="Total 3 2 2 3 4 4" xfId="15625"/>
    <cellStyle name="Total 3 2 2 3 4 5" xfId="15626"/>
    <cellStyle name="Total 3 2 2 3 4 6" xfId="15627"/>
    <cellStyle name="Total 3 2 2 3 4 7" xfId="15628"/>
    <cellStyle name="Total 3 2 2 3 5" xfId="15629"/>
    <cellStyle name="Total 3 2 2 3 5 2" xfId="15630"/>
    <cellStyle name="Total 3 2 2 3 5 3" xfId="15631"/>
    <cellStyle name="Total 3 2 2 3 5 4" xfId="15632"/>
    <cellStyle name="Total 3 2 2 3 5 5" xfId="15633"/>
    <cellStyle name="Total 3 2 2 3 5 6" xfId="15634"/>
    <cellStyle name="Total 3 2 2 3 5 7" xfId="15635"/>
    <cellStyle name="Total 3 2 2 3 6" xfId="15636"/>
    <cellStyle name="Total 3 2 2 3 6 2" xfId="15637"/>
    <cellStyle name="Total 3 2 2 3 6 3" xfId="15638"/>
    <cellStyle name="Total 3 2 2 3 6 4" xfId="15639"/>
    <cellStyle name="Total 3 2 2 3 6 5" xfId="15640"/>
    <cellStyle name="Total 3 2 2 3 6 6" xfId="15641"/>
    <cellStyle name="Total 3 2 2 3 6 7" xfId="15642"/>
    <cellStyle name="Total 3 2 2 3 7" xfId="15643"/>
    <cellStyle name="Total 3 2 2 3 7 2" xfId="15644"/>
    <cellStyle name="Total 3 2 2 3 7 3" xfId="15645"/>
    <cellStyle name="Total 3 2 2 3 7 4" xfId="15646"/>
    <cellStyle name="Total 3 2 2 3 7 5" xfId="15647"/>
    <cellStyle name="Total 3 2 2 3 7 6" xfId="15648"/>
    <cellStyle name="Total 3 2 2 3 7 7" xfId="15649"/>
    <cellStyle name="Total 3 2 2 3 8" xfId="15650"/>
    <cellStyle name="Total 3 2 2 3 8 2" xfId="15651"/>
    <cellStyle name="Total 3 2 2 3 8 3" xfId="15652"/>
    <cellStyle name="Total 3 2 2 3 8 4" xfId="15653"/>
    <cellStyle name="Total 3 2 2 3 8 5" xfId="15654"/>
    <cellStyle name="Total 3 2 2 3 8 6" xfId="15655"/>
    <cellStyle name="Total 3 2 2 3 8 7" xfId="15656"/>
    <cellStyle name="Total 3 2 2 3 9" xfId="15657"/>
    <cellStyle name="Total 3 2 2 3 9 2" xfId="15658"/>
    <cellStyle name="Total 3 2 2 3 9 3" xfId="15659"/>
    <cellStyle name="Total 3 2 2 3 9 4" xfId="15660"/>
    <cellStyle name="Total 3 2 2 3 9 5" xfId="15661"/>
    <cellStyle name="Total 3 2 2 3 9 6" xfId="15662"/>
    <cellStyle name="Total 3 2 2 3 9 7" xfId="15663"/>
    <cellStyle name="Total 3 2 2 4" xfId="15664"/>
    <cellStyle name="Total 3 2 2 4 10" xfId="15665"/>
    <cellStyle name="Total 3 2 2 4 10 2" xfId="15666"/>
    <cellStyle name="Total 3 2 2 4 10 3" xfId="15667"/>
    <cellStyle name="Total 3 2 2 4 10 4" xfId="15668"/>
    <cellStyle name="Total 3 2 2 4 10 5" xfId="15669"/>
    <cellStyle name="Total 3 2 2 4 10 6" xfId="15670"/>
    <cellStyle name="Total 3 2 2 4 10 7" xfId="15671"/>
    <cellStyle name="Total 3 2 2 4 11" xfId="15672"/>
    <cellStyle name="Total 3 2 2 4 12" xfId="15673"/>
    <cellStyle name="Total 3 2 2 4 13" xfId="15674"/>
    <cellStyle name="Total 3 2 2 4 14" xfId="15675"/>
    <cellStyle name="Total 3 2 2 4 2" xfId="15676"/>
    <cellStyle name="Total 3 2 2 4 2 2" xfId="15677"/>
    <cellStyle name="Total 3 2 2 4 2 3" xfId="15678"/>
    <cellStyle name="Total 3 2 2 4 2 4" xfId="15679"/>
    <cellStyle name="Total 3 2 2 4 2 5" xfId="15680"/>
    <cellStyle name="Total 3 2 2 4 2 6" xfId="15681"/>
    <cellStyle name="Total 3 2 2 4 2 7" xfId="15682"/>
    <cellStyle name="Total 3 2 2 4 3" xfId="15683"/>
    <cellStyle name="Total 3 2 2 4 3 2" xfId="15684"/>
    <cellStyle name="Total 3 2 2 4 3 3" xfId="15685"/>
    <cellStyle name="Total 3 2 2 4 3 4" xfId="15686"/>
    <cellStyle name="Total 3 2 2 4 3 5" xfId="15687"/>
    <cellStyle name="Total 3 2 2 4 3 6" xfId="15688"/>
    <cellStyle name="Total 3 2 2 4 3 7" xfId="15689"/>
    <cellStyle name="Total 3 2 2 4 4" xfId="15690"/>
    <cellStyle name="Total 3 2 2 4 4 2" xfId="15691"/>
    <cellStyle name="Total 3 2 2 4 4 3" xfId="15692"/>
    <cellStyle name="Total 3 2 2 4 4 4" xfId="15693"/>
    <cellStyle name="Total 3 2 2 4 4 5" xfId="15694"/>
    <cellStyle name="Total 3 2 2 4 4 6" xfId="15695"/>
    <cellStyle name="Total 3 2 2 4 4 7" xfId="15696"/>
    <cellStyle name="Total 3 2 2 4 5" xfId="15697"/>
    <cellStyle name="Total 3 2 2 4 5 2" xfId="15698"/>
    <cellStyle name="Total 3 2 2 4 5 3" xfId="15699"/>
    <cellStyle name="Total 3 2 2 4 5 4" xfId="15700"/>
    <cellStyle name="Total 3 2 2 4 5 5" xfId="15701"/>
    <cellStyle name="Total 3 2 2 4 5 6" xfId="15702"/>
    <cellStyle name="Total 3 2 2 4 5 7" xfId="15703"/>
    <cellStyle name="Total 3 2 2 4 6" xfId="15704"/>
    <cellStyle name="Total 3 2 2 4 6 2" xfId="15705"/>
    <cellStyle name="Total 3 2 2 4 6 3" xfId="15706"/>
    <cellStyle name="Total 3 2 2 4 6 4" xfId="15707"/>
    <cellStyle name="Total 3 2 2 4 6 5" xfId="15708"/>
    <cellStyle name="Total 3 2 2 4 6 6" xfId="15709"/>
    <cellStyle name="Total 3 2 2 4 6 7" xfId="15710"/>
    <cellStyle name="Total 3 2 2 4 7" xfId="15711"/>
    <cellStyle name="Total 3 2 2 4 7 2" xfId="15712"/>
    <cellStyle name="Total 3 2 2 4 7 3" xfId="15713"/>
    <cellStyle name="Total 3 2 2 4 7 4" xfId="15714"/>
    <cellStyle name="Total 3 2 2 4 7 5" xfId="15715"/>
    <cellStyle name="Total 3 2 2 4 7 6" xfId="15716"/>
    <cellStyle name="Total 3 2 2 4 7 7" xfId="15717"/>
    <cellStyle name="Total 3 2 2 4 8" xfId="15718"/>
    <cellStyle name="Total 3 2 2 4 8 2" xfId="15719"/>
    <cellStyle name="Total 3 2 2 4 8 3" xfId="15720"/>
    <cellStyle name="Total 3 2 2 4 8 4" xfId="15721"/>
    <cellStyle name="Total 3 2 2 4 8 5" xfId="15722"/>
    <cellStyle name="Total 3 2 2 4 8 6" xfId="15723"/>
    <cellStyle name="Total 3 2 2 4 8 7" xfId="15724"/>
    <cellStyle name="Total 3 2 2 4 9" xfId="15725"/>
    <cellStyle name="Total 3 2 2 4 9 2" xfId="15726"/>
    <cellStyle name="Total 3 2 2 4 9 3" xfId="15727"/>
    <cellStyle name="Total 3 2 2 4 9 4" xfId="15728"/>
    <cellStyle name="Total 3 2 2 4 9 5" xfId="15729"/>
    <cellStyle name="Total 3 2 2 4 9 6" xfId="15730"/>
    <cellStyle name="Total 3 2 2 4 9 7" xfId="15731"/>
    <cellStyle name="Total 3 2 2 5" xfId="15732"/>
    <cellStyle name="Total 3 2 2 5 10" xfId="15733"/>
    <cellStyle name="Total 3 2 2 5 10 2" xfId="15734"/>
    <cellStyle name="Total 3 2 2 5 10 3" xfId="15735"/>
    <cellStyle name="Total 3 2 2 5 10 4" xfId="15736"/>
    <cellStyle name="Total 3 2 2 5 10 5" xfId="15737"/>
    <cellStyle name="Total 3 2 2 5 10 6" xfId="15738"/>
    <cellStyle name="Total 3 2 2 5 10 7" xfId="15739"/>
    <cellStyle name="Total 3 2 2 5 11" xfId="15740"/>
    <cellStyle name="Total 3 2 2 5 12" xfId="15741"/>
    <cellStyle name="Total 3 2 2 5 13" xfId="15742"/>
    <cellStyle name="Total 3 2 2 5 14" xfId="15743"/>
    <cellStyle name="Total 3 2 2 5 2" xfId="15744"/>
    <cellStyle name="Total 3 2 2 5 2 2" xfId="15745"/>
    <cellStyle name="Total 3 2 2 5 2 3" xfId="15746"/>
    <cellStyle name="Total 3 2 2 5 2 4" xfId="15747"/>
    <cellStyle name="Total 3 2 2 5 2 5" xfId="15748"/>
    <cellStyle name="Total 3 2 2 5 2 6" xfId="15749"/>
    <cellStyle name="Total 3 2 2 5 2 7" xfId="15750"/>
    <cellStyle name="Total 3 2 2 5 3" xfId="15751"/>
    <cellStyle name="Total 3 2 2 5 3 2" xfId="15752"/>
    <cellStyle name="Total 3 2 2 5 3 3" xfId="15753"/>
    <cellStyle name="Total 3 2 2 5 3 4" xfId="15754"/>
    <cellStyle name="Total 3 2 2 5 3 5" xfId="15755"/>
    <cellStyle name="Total 3 2 2 5 3 6" xfId="15756"/>
    <cellStyle name="Total 3 2 2 5 3 7" xfId="15757"/>
    <cellStyle name="Total 3 2 2 5 4" xfId="15758"/>
    <cellStyle name="Total 3 2 2 5 4 2" xfId="15759"/>
    <cellStyle name="Total 3 2 2 5 4 3" xfId="15760"/>
    <cellStyle name="Total 3 2 2 5 4 4" xfId="15761"/>
    <cellStyle name="Total 3 2 2 5 4 5" xfId="15762"/>
    <cellStyle name="Total 3 2 2 5 4 6" xfId="15763"/>
    <cellStyle name="Total 3 2 2 5 4 7" xfId="15764"/>
    <cellStyle name="Total 3 2 2 5 5" xfId="15765"/>
    <cellStyle name="Total 3 2 2 5 5 2" xfId="15766"/>
    <cellStyle name="Total 3 2 2 5 5 3" xfId="15767"/>
    <cellStyle name="Total 3 2 2 5 5 4" xfId="15768"/>
    <cellStyle name="Total 3 2 2 5 5 5" xfId="15769"/>
    <cellStyle name="Total 3 2 2 5 5 6" xfId="15770"/>
    <cellStyle name="Total 3 2 2 5 5 7" xfId="15771"/>
    <cellStyle name="Total 3 2 2 5 6" xfId="15772"/>
    <cellStyle name="Total 3 2 2 5 6 2" xfId="15773"/>
    <cellStyle name="Total 3 2 2 5 6 3" xfId="15774"/>
    <cellStyle name="Total 3 2 2 5 6 4" xfId="15775"/>
    <cellStyle name="Total 3 2 2 5 6 5" xfId="15776"/>
    <cellStyle name="Total 3 2 2 5 6 6" xfId="15777"/>
    <cellStyle name="Total 3 2 2 5 6 7" xfId="15778"/>
    <cellStyle name="Total 3 2 2 5 7" xfId="15779"/>
    <cellStyle name="Total 3 2 2 5 7 2" xfId="15780"/>
    <cellStyle name="Total 3 2 2 5 7 3" xfId="15781"/>
    <cellStyle name="Total 3 2 2 5 7 4" xfId="15782"/>
    <cellStyle name="Total 3 2 2 5 7 5" xfId="15783"/>
    <cellStyle name="Total 3 2 2 5 7 6" xfId="15784"/>
    <cellStyle name="Total 3 2 2 5 7 7" xfId="15785"/>
    <cellStyle name="Total 3 2 2 5 8" xfId="15786"/>
    <cellStyle name="Total 3 2 2 5 8 2" xfId="15787"/>
    <cellStyle name="Total 3 2 2 5 8 3" xfId="15788"/>
    <cellStyle name="Total 3 2 2 5 8 4" xfId="15789"/>
    <cellStyle name="Total 3 2 2 5 8 5" xfId="15790"/>
    <cellStyle name="Total 3 2 2 5 8 6" xfId="15791"/>
    <cellStyle name="Total 3 2 2 5 8 7" xfId="15792"/>
    <cellStyle name="Total 3 2 2 5 9" xfId="15793"/>
    <cellStyle name="Total 3 2 2 5 9 2" xfId="15794"/>
    <cellStyle name="Total 3 2 2 5 9 3" xfId="15795"/>
    <cellStyle name="Total 3 2 2 5 9 4" xfId="15796"/>
    <cellStyle name="Total 3 2 2 5 9 5" xfId="15797"/>
    <cellStyle name="Total 3 2 2 5 9 6" xfId="15798"/>
    <cellStyle name="Total 3 2 2 5 9 7" xfId="15799"/>
    <cellStyle name="Total 3 2 2 6" xfId="15800"/>
    <cellStyle name="Total 3 2 2 6 2" xfId="15801"/>
    <cellStyle name="Total 3 2 2 6 3" xfId="15802"/>
    <cellStyle name="Total 3 2 2 6 4" xfId="15803"/>
    <cellStyle name="Total 3 2 2 6 5" xfId="15804"/>
    <cellStyle name="Total 3 2 2 6 6" xfId="15805"/>
    <cellStyle name="Total 3 2 2 6 7" xfId="15806"/>
    <cellStyle name="Total 3 2 2 7" xfId="15807"/>
    <cellStyle name="Total 3 2 2 7 2" xfId="15808"/>
    <cellStyle name="Total 3 2 2 7 3" xfId="15809"/>
    <cellStyle name="Total 3 2 2 7 4" xfId="15810"/>
    <cellStyle name="Total 3 2 2 7 5" xfId="15811"/>
    <cellStyle name="Total 3 2 2 7 6" xfId="15812"/>
    <cellStyle name="Total 3 2 2 7 7" xfId="15813"/>
    <cellStyle name="Total 3 2 2 8" xfId="15814"/>
    <cellStyle name="Total 3 2 2 8 2" xfId="15815"/>
    <cellStyle name="Total 3 2 2 8 3" xfId="15816"/>
    <cellStyle name="Total 3 2 2 8 4" xfId="15817"/>
    <cellStyle name="Total 3 2 2 8 5" xfId="15818"/>
    <cellStyle name="Total 3 2 2 8 6" xfId="15819"/>
    <cellStyle name="Total 3 2 2 8 7" xfId="15820"/>
    <cellStyle name="Total 3 2 2 9" xfId="15821"/>
    <cellStyle name="Total 3 2 2 9 2" xfId="15822"/>
    <cellStyle name="Total 3 2 2 9 3" xfId="15823"/>
    <cellStyle name="Total 3 2 2 9 4" xfId="15824"/>
    <cellStyle name="Total 3 2 2 9 5" xfId="15825"/>
    <cellStyle name="Total 3 2 2 9 6" xfId="15826"/>
    <cellStyle name="Total 3 2 2 9 7" xfId="15827"/>
    <cellStyle name="Total 3 2 3" xfId="15828"/>
    <cellStyle name="Total 3 2 3 10" xfId="15829"/>
    <cellStyle name="Total 3 2 3 10 2" xfId="15830"/>
    <cellStyle name="Total 3 2 3 10 3" xfId="15831"/>
    <cellStyle name="Total 3 2 3 10 4" xfId="15832"/>
    <cellStyle name="Total 3 2 3 10 5" xfId="15833"/>
    <cellStyle name="Total 3 2 3 10 6" xfId="15834"/>
    <cellStyle name="Total 3 2 3 10 7" xfId="15835"/>
    <cellStyle name="Total 3 2 3 11" xfId="15836"/>
    <cellStyle name="Total 3 2 3 12" xfId="15837"/>
    <cellStyle name="Total 3 2 3 13" xfId="15838"/>
    <cellStyle name="Total 3 2 3 14" xfId="15839"/>
    <cellStyle name="Total 3 2 3 2" xfId="15840"/>
    <cellStyle name="Total 3 2 3 2 2" xfId="15841"/>
    <cellStyle name="Total 3 2 3 2 3" xfId="15842"/>
    <cellStyle name="Total 3 2 3 2 4" xfId="15843"/>
    <cellStyle name="Total 3 2 3 2 5" xfId="15844"/>
    <cellStyle name="Total 3 2 3 2 6" xfId="15845"/>
    <cellStyle name="Total 3 2 3 2 7" xfId="15846"/>
    <cellStyle name="Total 3 2 3 3" xfId="15847"/>
    <cellStyle name="Total 3 2 3 3 2" xfId="15848"/>
    <cellStyle name="Total 3 2 3 3 3" xfId="15849"/>
    <cellStyle name="Total 3 2 3 3 4" xfId="15850"/>
    <cellStyle name="Total 3 2 3 3 5" xfId="15851"/>
    <cellStyle name="Total 3 2 3 3 6" xfId="15852"/>
    <cellStyle name="Total 3 2 3 3 7" xfId="15853"/>
    <cellStyle name="Total 3 2 3 4" xfId="15854"/>
    <cellStyle name="Total 3 2 3 4 2" xfId="15855"/>
    <cellStyle name="Total 3 2 3 4 3" xfId="15856"/>
    <cellStyle name="Total 3 2 3 4 4" xfId="15857"/>
    <cellStyle name="Total 3 2 3 4 5" xfId="15858"/>
    <cellStyle name="Total 3 2 3 4 6" xfId="15859"/>
    <cellStyle name="Total 3 2 3 4 7" xfId="15860"/>
    <cellStyle name="Total 3 2 3 5" xfId="15861"/>
    <cellStyle name="Total 3 2 3 5 2" xfId="15862"/>
    <cellStyle name="Total 3 2 3 5 3" xfId="15863"/>
    <cellStyle name="Total 3 2 3 5 4" xfId="15864"/>
    <cellStyle name="Total 3 2 3 5 5" xfId="15865"/>
    <cellStyle name="Total 3 2 3 5 6" xfId="15866"/>
    <cellStyle name="Total 3 2 3 5 7" xfId="15867"/>
    <cellStyle name="Total 3 2 3 6" xfId="15868"/>
    <cellStyle name="Total 3 2 3 6 2" xfId="15869"/>
    <cellStyle name="Total 3 2 3 6 3" xfId="15870"/>
    <cellStyle name="Total 3 2 3 6 4" xfId="15871"/>
    <cellStyle name="Total 3 2 3 6 5" xfId="15872"/>
    <cellStyle name="Total 3 2 3 6 6" xfId="15873"/>
    <cellStyle name="Total 3 2 3 6 7" xfId="15874"/>
    <cellStyle name="Total 3 2 3 7" xfId="15875"/>
    <cellStyle name="Total 3 2 3 7 2" xfId="15876"/>
    <cellStyle name="Total 3 2 3 7 3" xfId="15877"/>
    <cellStyle name="Total 3 2 3 7 4" xfId="15878"/>
    <cellStyle name="Total 3 2 3 7 5" xfId="15879"/>
    <cellStyle name="Total 3 2 3 7 6" xfId="15880"/>
    <cellStyle name="Total 3 2 3 7 7" xfId="15881"/>
    <cellStyle name="Total 3 2 3 8" xfId="15882"/>
    <cellStyle name="Total 3 2 3 8 2" xfId="15883"/>
    <cellStyle name="Total 3 2 3 8 3" xfId="15884"/>
    <cellStyle name="Total 3 2 3 8 4" xfId="15885"/>
    <cellStyle name="Total 3 2 3 8 5" xfId="15886"/>
    <cellStyle name="Total 3 2 3 8 6" xfId="15887"/>
    <cellStyle name="Total 3 2 3 8 7" xfId="15888"/>
    <cellStyle name="Total 3 2 3 9" xfId="15889"/>
    <cellStyle name="Total 3 2 3 9 2" xfId="15890"/>
    <cellStyle name="Total 3 2 3 9 3" xfId="15891"/>
    <cellStyle name="Total 3 2 3 9 4" xfId="15892"/>
    <cellStyle name="Total 3 2 3 9 5" xfId="15893"/>
    <cellStyle name="Total 3 2 3 9 6" xfId="15894"/>
    <cellStyle name="Total 3 2 3 9 7" xfId="15895"/>
    <cellStyle name="Total 3 2 4" xfId="15896"/>
    <cellStyle name="Total 3 2 4 10" xfId="15897"/>
    <cellStyle name="Total 3 2 4 10 2" xfId="15898"/>
    <cellStyle name="Total 3 2 4 10 3" xfId="15899"/>
    <cellStyle name="Total 3 2 4 10 4" xfId="15900"/>
    <cellStyle name="Total 3 2 4 10 5" xfId="15901"/>
    <cellStyle name="Total 3 2 4 10 6" xfId="15902"/>
    <cellStyle name="Total 3 2 4 10 7" xfId="15903"/>
    <cellStyle name="Total 3 2 4 11" xfId="15904"/>
    <cellStyle name="Total 3 2 4 12" xfId="15905"/>
    <cellStyle name="Total 3 2 4 13" xfId="15906"/>
    <cellStyle name="Total 3 2 4 14" xfId="15907"/>
    <cellStyle name="Total 3 2 4 2" xfId="15908"/>
    <cellStyle name="Total 3 2 4 2 2" xfId="15909"/>
    <cellStyle name="Total 3 2 4 2 3" xfId="15910"/>
    <cellStyle name="Total 3 2 4 2 4" xfId="15911"/>
    <cellStyle name="Total 3 2 4 2 5" xfId="15912"/>
    <cellStyle name="Total 3 2 4 2 6" xfId="15913"/>
    <cellStyle name="Total 3 2 4 2 7" xfId="15914"/>
    <cellStyle name="Total 3 2 4 3" xfId="15915"/>
    <cellStyle name="Total 3 2 4 3 2" xfId="15916"/>
    <cellStyle name="Total 3 2 4 3 3" xfId="15917"/>
    <cellStyle name="Total 3 2 4 3 4" xfId="15918"/>
    <cellStyle name="Total 3 2 4 3 5" xfId="15919"/>
    <cellStyle name="Total 3 2 4 3 6" xfId="15920"/>
    <cellStyle name="Total 3 2 4 3 7" xfId="15921"/>
    <cellStyle name="Total 3 2 4 4" xfId="15922"/>
    <cellStyle name="Total 3 2 4 4 2" xfId="15923"/>
    <cellStyle name="Total 3 2 4 4 3" xfId="15924"/>
    <cellStyle name="Total 3 2 4 4 4" xfId="15925"/>
    <cellStyle name="Total 3 2 4 4 5" xfId="15926"/>
    <cellStyle name="Total 3 2 4 4 6" xfId="15927"/>
    <cellStyle name="Total 3 2 4 4 7" xfId="15928"/>
    <cellStyle name="Total 3 2 4 5" xfId="15929"/>
    <cellStyle name="Total 3 2 4 5 2" xfId="15930"/>
    <cellStyle name="Total 3 2 4 5 3" xfId="15931"/>
    <cellStyle name="Total 3 2 4 5 4" xfId="15932"/>
    <cellStyle name="Total 3 2 4 5 5" xfId="15933"/>
    <cellStyle name="Total 3 2 4 5 6" xfId="15934"/>
    <cellStyle name="Total 3 2 4 5 7" xfId="15935"/>
    <cellStyle name="Total 3 2 4 6" xfId="15936"/>
    <cellStyle name="Total 3 2 4 6 2" xfId="15937"/>
    <cellStyle name="Total 3 2 4 6 3" xfId="15938"/>
    <cellStyle name="Total 3 2 4 6 4" xfId="15939"/>
    <cellStyle name="Total 3 2 4 6 5" xfId="15940"/>
    <cellStyle name="Total 3 2 4 6 6" xfId="15941"/>
    <cellStyle name="Total 3 2 4 6 7" xfId="15942"/>
    <cellStyle name="Total 3 2 4 7" xfId="15943"/>
    <cellStyle name="Total 3 2 4 7 2" xfId="15944"/>
    <cellStyle name="Total 3 2 4 7 3" xfId="15945"/>
    <cellStyle name="Total 3 2 4 7 4" xfId="15946"/>
    <cellStyle name="Total 3 2 4 7 5" xfId="15947"/>
    <cellStyle name="Total 3 2 4 7 6" xfId="15948"/>
    <cellStyle name="Total 3 2 4 7 7" xfId="15949"/>
    <cellStyle name="Total 3 2 4 8" xfId="15950"/>
    <cellStyle name="Total 3 2 4 8 2" xfId="15951"/>
    <cellStyle name="Total 3 2 4 8 3" xfId="15952"/>
    <cellStyle name="Total 3 2 4 8 4" xfId="15953"/>
    <cellStyle name="Total 3 2 4 8 5" xfId="15954"/>
    <cellStyle name="Total 3 2 4 8 6" xfId="15955"/>
    <cellStyle name="Total 3 2 4 8 7" xfId="15956"/>
    <cellStyle name="Total 3 2 4 9" xfId="15957"/>
    <cellStyle name="Total 3 2 4 9 2" xfId="15958"/>
    <cellStyle name="Total 3 2 4 9 3" xfId="15959"/>
    <cellStyle name="Total 3 2 4 9 4" xfId="15960"/>
    <cellStyle name="Total 3 2 4 9 5" xfId="15961"/>
    <cellStyle name="Total 3 2 4 9 6" xfId="15962"/>
    <cellStyle name="Total 3 2 4 9 7" xfId="15963"/>
    <cellStyle name="Total 3 2 5" xfId="15964"/>
    <cellStyle name="Total 3 2 5 10" xfId="15965"/>
    <cellStyle name="Total 3 2 5 10 2" xfId="15966"/>
    <cellStyle name="Total 3 2 5 10 3" xfId="15967"/>
    <cellStyle name="Total 3 2 5 10 4" xfId="15968"/>
    <cellStyle name="Total 3 2 5 10 5" xfId="15969"/>
    <cellStyle name="Total 3 2 5 10 6" xfId="15970"/>
    <cellStyle name="Total 3 2 5 10 7" xfId="15971"/>
    <cellStyle name="Total 3 2 5 11" xfId="15972"/>
    <cellStyle name="Total 3 2 5 12" xfId="15973"/>
    <cellStyle name="Total 3 2 5 13" xfId="15974"/>
    <cellStyle name="Total 3 2 5 14" xfId="15975"/>
    <cellStyle name="Total 3 2 5 2" xfId="15976"/>
    <cellStyle name="Total 3 2 5 2 2" xfId="15977"/>
    <cellStyle name="Total 3 2 5 2 3" xfId="15978"/>
    <cellStyle name="Total 3 2 5 2 4" xfId="15979"/>
    <cellStyle name="Total 3 2 5 2 5" xfId="15980"/>
    <cellStyle name="Total 3 2 5 2 6" xfId="15981"/>
    <cellStyle name="Total 3 2 5 2 7" xfId="15982"/>
    <cellStyle name="Total 3 2 5 3" xfId="15983"/>
    <cellStyle name="Total 3 2 5 3 2" xfId="15984"/>
    <cellStyle name="Total 3 2 5 3 3" xfId="15985"/>
    <cellStyle name="Total 3 2 5 3 4" xfId="15986"/>
    <cellStyle name="Total 3 2 5 3 5" xfId="15987"/>
    <cellStyle name="Total 3 2 5 3 6" xfId="15988"/>
    <cellStyle name="Total 3 2 5 3 7" xfId="15989"/>
    <cellStyle name="Total 3 2 5 4" xfId="15990"/>
    <cellStyle name="Total 3 2 5 4 2" xfId="15991"/>
    <cellStyle name="Total 3 2 5 4 3" xfId="15992"/>
    <cellStyle name="Total 3 2 5 4 4" xfId="15993"/>
    <cellStyle name="Total 3 2 5 4 5" xfId="15994"/>
    <cellStyle name="Total 3 2 5 4 6" xfId="15995"/>
    <cellStyle name="Total 3 2 5 4 7" xfId="15996"/>
    <cellStyle name="Total 3 2 5 5" xfId="15997"/>
    <cellStyle name="Total 3 2 5 5 2" xfId="15998"/>
    <cellStyle name="Total 3 2 5 5 3" xfId="15999"/>
    <cellStyle name="Total 3 2 5 5 4" xfId="16000"/>
    <cellStyle name="Total 3 2 5 5 5" xfId="16001"/>
    <cellStyle name="Total 3 2 5 5 6" xfId="16002"/>
    <cellStyle name="Total 3 2 5 5 7" xfId="16003"/>
    <cellStyle name="Total 3 2 5 6" xfId="16004"/>
    <cellStyle name="Total 3 2 5 6 2" xfId="16005"/>
    <cellStyle name="Total 3 2 5 6 3" xfId="16006"/>
    <cellStyle name="Total 3 2 5 6 4" xfId="16007"/>
    <cellStyle name="Total 3 2 5 6 5" xfId="16008"/>
    <cellStyle name="Total 3 2 5 6 6" xfId="16009"/>
    <cellStyle name="Total 3 2 5 6 7" xfId="16010"/>
    <cellStyle name="Total 3 2 5 7" xfId="16011"/>
    <cellStyle name="Total 3 2 5 7 2" xfId="16012"/>
    <cellStyle name="Total 3 2 5 7 3" xfId="16013"/>
    <cellStyle name="Total 3 2 5 7 4" xfId="16014"/>
    <cellStyle name="Total 3 2 5 7 5" xfId="16015"/>
    <cellStyle name="Total 3 2 5 7 6" xfId="16016"/>
    <cellStyle name="Total 3 2 5 7 7" xfId="16017"/>
    <cellStyle name="Total 3 2 5 8" xfId="16018"/>
    <cellStyle name="Total 3 2 5 8 2" xfId="16019"/>
    <cellStyle name="Total 3 2 5 8 3" xfId="16020"/>
    <cellStyle name="Total 3 2 5 8 4" xfId="16021"/>
    <cellStyle name="Total 3 2 5 8 5" xfId="16022"/>
    <cellStyle name="Total 3 2 5 8 6" xfId="16023"/>
    <cellStyle name="Total 3 2 5 8 7" xfId="16024"/>
    <cellStyle name="Total 3 2 5 9" xfId="16025"/>
    <cellStyle name="Total 3 2 5 9 2" xfId="16026"/>
    <cellStyle name="Total 3 2 5 9 3" xfId="16027"/>
    <cellStyle name="Total 3 2 5 9 4" xfId="16028"/>
    <cellStyle name="Total 3 2 5 9 5" xfId="16029"/>
    <cellStyle name="Total 3 2 5 9 6" xfId="16030"/>
    <cellStyle name="Total 3 2 5 9 7" xfId="16031"/>
    <cellStyle name="Total 3 2 6" xfId="16032"/>
    <cellStyle name="Total 3 2 6 10" xfId="16033"/>
    <cellStyle name="Total 3 2 6 10 2" xfId="16034"/>
    <cellStyle name="Total 3 2 6 10 3" xfId="16035"/>
    <cellStyle name="Total 3 2 6 10 4" xfId="16036"/>
    <cellStyle name="Total 3 2 6 10 5" xfId="16037"/>
    <cellStyle name="Total 3 2 6 10 6" xfId="16038"/>
    <cellStyle name="Total 3 2 6 10 7" xfId="16039"/>
    <cellStyle name="Total 3 2 6 11" xfId="16040"/>
    <cellStyle name="Total 3 2 6 12" xfId="16041"/>
    <cellStyle name="Total 3 2 6 13" xfId="16042"/>
    <cellStyle name="Total 3 2 6 14" xfId="16043"/>
    <cellStyle name="Total 3 2 6 2" xfId="16044"/>
    <cellStyle name="Total 3 2 6 2 2" xfId="16045"/>
    <cellStyle name="Total 3 2 6 2 3" xfId="16046"/>
    <cellStyle name="Total 3 2 6 2 4" xfId="16047"/>
    <cellStyle name="Total 3 2 6 2 5" xfId="16048"/>
    <cellStyle name="Total 3 2 6 2 6" xfId="16049"/>
    <cellStyle name="Total 3 2 6 2 7" xfId="16050"/>
    <cellStyle name="Total 3 2 6 3" xfId="16051"/>
    <cellStyle name="Total 3 2 6 3 2" xfId="16052"/>
    <cellStyle name="Total 3 2 6 3 3" xfId="16053"/>
    <cellStyle name="Total 3 2 6 3 4" xfId="16054"/>
    <cellStyle name="Total 3 2 6 3 5" xfId="16055"/>
    <cellStyle name="Total 3 2 6 3 6" xfId="16056"/>
    <cellStyle name="Total 3 2 6 3 7" xfId="16057"/>
    <cellStyle name="Total 3 2 6 4" xfId="16058"/>
    <cellStyle name="Total 3 2 6 4 2" xfId="16059"/>
    <cellStyle name="Total 3 2 6 4 3" xfId="16060"/>
    <cellStyle name="Total 3 2 6 4 4" xfId="16061"/>
    <cellStyle name="Total 3 2 6 4 5" xfId="16062"/>
    <cellStyle name="Total 3 2 6 4 6" xfId="16063"/>
    <cellStyle name="Total 3 2 6 4 7" xfId="16064"/>
    <cellStyle name="Total 3 2 6 5" xfId="16065"/>
    <cellStyle name="Total 3 2 6 5 2" xfId="16066"/>
    <cellStyle name="Total 3 2 6 5 3" xfId="16067"/>
    <cellStyle name="Total 3 2 6 5 4" xfId="16068"/>
    <cellStyle name="Total 3 2 6 5 5" xfId="16069"/>
    <cellStyle name="Total 3 2 6 5 6" xfId="16070"/>
    <cellStyle name="Total 3 2 6 5 7" xfId="16071"/>
    <cellStyle name="Total 3 2 6 6" xfId="16072"/>
    <cellStyle name="Total 3 2 6 6 2" xfId="16073"/>
    <cellStyle name="Total 3 2 6 6 3" xfId="16074"/>
    <cellStyle name="Total 3 2 6 6 4" xfId="16075"/>
    <cellStyle name="Total 3 2 6 6 5" xfId="16076"/>
    <cellStyle name="Total 3 2 6 6 6" xfId="16077"/>
    <cellStyle name="Total 3 2 6 6 7" xfId="16078"/>
    <cellStyle name="Total 3 2 6 7" xfId="16079"/>
    <cellStyle name="Total 3 2 6 7 2" xfId="16080"/>
    <cellStyle name="Total 3 2 6 7 3" xfId="16081"/>
    <cellStyle name="Total 3 2 6 7 4" xfId="16082"/>
    <cellStyle name="Total 3 2 6 7 5" xfId="16083"/>
    <cellStyle name="Total 3 2 6 7 6" xfId="16084"/>
    <cellStyle name="Total 3 2 6 7 7" xfId="16085"/>
    <cellStyle name="Total 3 2 6 8" xfId="16086"/>
    <cellStyle name="Total 3 2 6 8 2" xfId="16087"/>
    <cellStyle name="Total 3 2 6 8 3" xfId="16088"/>
    <cellStyle name="Total 3 2 6 8 4" xfId="16089"/>
    <cellStyle name="Total 3 2 6 8 5" xfId="16090"/>
    <cellStyle name="Total 3 2 6 8 6" xfId="16091"/>
    <cellStyle name="Total 3 2 6 8 7" xfId="16092"/>
    <cellStyle name="Total 3 2 6 9" xfId="16093"/>
    <cellStyle name="Total 3 2 6 9 2" xfId="16094"/>
    <cellStyle name="Total 3 2 6 9 3" xfId="16095"/>
    <cellStyle name="Total 3 2 6 9 4" xfId="16096"/>
    <cellStyle name="Total 3 2 6 9 5" xfId="16097"/>
    <cellStyle name="Total 3 2 6 9 6" xfId="16098"/>
    <cellStyle name="Total 3 2 6 9 7" xfId="16099"/>
    <cellStyle name="Total 3 2 7" xfId="16100"/>
    <cellStyle name="Total 3 2 7 2" xfId="16101"/>
    <cellStyle name="Total 3 2 7 3" xfId="16102"/>
    <cellStyle name="Total 3 2 7 4" xfId="16103"/>
    <cellStyle name="Total 3 2 7 5" xfId="16104"/>
    <cellStyle name="Total 3 2 7 6" xfId="16105"/>
    <cellStyle name="Total 3 2 7 7" xfId="16106"/>
    <cellStyle name="Total 3 2 8" xfId="16107"/>
    <cellStyle name="Total 3 2 8 2" xfId="16108"/>
    <cellStyle name="Total 3 2 8 3" xfId="16109"/>
    <cellStyle name="Total 3 2 8 4" xfId="16110"/>
    <cellStyle name="Total 3 2 8 5" xfId="16111"/>
    <cellStyle name="Total 3 2 8 6" xfId="16112"/>
    <cellStyle name="Total 3 2 8 7" xfId="16113"/>
    <cellStyle name="Total 3 2 9" xfId="16114"/>
    <cellStyle name="Total 3 2 9 2" xfId="16115"/>
    <cellStyle name="Total 3 2 9 3" xfId="16116"/>
    <cellStyle name="Total 3 2 9 4" xfId="16117"/>
    <cellStyle name="Total 3 2 9 5" xfId="16118"/>
    <cellStyle name="Total 3 2 9 6" xfId="16119"/>
    <cellStyle name="Total 3 2 9 7" xfId="16120"/>
    <cellStyle name="Total 3 3" xfId="16121"/>
    <cellStyle name="Total 3 3 10" xfId="16122"/>
    <cellStyle name="Total 3 3 10 2" xfId="16123"/>
    <cellStyle name="Total 3 3 10 3" xfId="16124"/>
    <cellStyle name="Total 3 3 10 4" xfId="16125"/>
    <cellStyle name="Total 3 3 10 5" xfId="16126"/>
    <cellStyle name="Total 3 3 10 6" xfId="16127"/>
    <cellStyle name="Total 3 3 10 7" xfId="16128"/>
    <cellStyle name="Total 3 3 11" xfId="16129"/>
    <cellStyle name="Total 3 3 11 2" xfId="16130"/>
    <cellStyle name="Total 3 3 11 3" xfId="16131"/>
    <cellStyle name="Total 3 3 11 4" xfId="16132"/>
    <cellStyle name="Total 3 3 11 5" xfId="16133"/>
    <cellStyle name="Total 3 3 11 6" xfId="16134"/>
    <cellStyle name="Total 3 3 11 7" xfId="16135"/>
    <cellStyle name="Total 3 3 12" xfId="16136"/>
    <cellStyle name="Total 3 3 12 2" xfId="16137"/>
    <cellStyle name="Total 3 3 12 3" xfId="16138"/>
    <cellStyle name="Total 3 3 12 4" xfId="16139"/>
    <cellStyle name="Total 3 3 12 5" xfId="16140"/>
    <cellStyle name="Total 3 3 12 6" xfId="16141"/>
    <cellStyle name="Total 3 3 12 7" xfId="16142"/>
    <cellStyle name="Total 3 3 13" xfId="16143"/>
    <cellStyle name="Total 3 3 13 2" xfId="16144"/>
    <cellStyle name="Total 3 3 13 3" xfId="16145"/>
    <cellStyle name="Total 3 3 13 4" xfId="16146"/>
    <cellStyle name="Total 3 3 13 5" xfId="16147"/>
    <cellStyle name="Total 3 3 13 6" xfId="16148"/>
    <cellStyle name="Total 3 3 13 7" xfId="16149"/>
    <cellStyle name="Total 3 3 14" xfId="16150"/>
    <cellStyle name="Total 3 3 15" xfId="16151"/>
    <cellStyle name="Total 3 3 16" xfId="16152"/>
    <cellStyle name="Total 3 3 2" xfId="16153"/>
    <cellStyle name="Total 3 3 2 10" xfId="16154"/>
    <cellStyle name="Total 3 3 2 10 2" xfId="16155"/>
    <cellStyle name="Total 3 3 2 10 3" xfId="16156"/>
    <cellStyle name="Total 3 3 2 10 4" xfId="16157"/>
    <cellStyle name="Total 3 3 2 10 5" xfId="16158"/>
    <cellStyle name="Total 3 3 2 10 6" xfId="16159"/>
    <cellStyle name="Total 3 3 2 10 7" xfId="16160"/>
    <cellStyle name="Total 3 3 2 11" xfId="16161"/>
    <cellStyle name="Total 3 3 2 11 2" xfId="16162"/>
    <cellStyle name="Total 3 3 2 11 3" xfId="16163"/>
    <cellStyle name="Total 3 3 2 11 4" xfId="16164"/>
    <cellStyle name="Total 3 3 2 11 5" xfId="16165"/>
    <cellStyle name="Total 3 3 2 11 6" xfId="16166"/>
    <cellStyle name="Total 3 3 2 11 7" xfId="16167"/>
    <cellStyle name="Total 3 3 2 12" xfId="16168"/>
    <cellStyle name="Total 3 3 2 12 2" xfId="16169"/>
    <cellStyle name="Total 3 3 2 12 3" xfId="16170"/>
    <cellStyle name="Total 3 3 2 12 4" xfId="16171"/>
    <cellStyle name="Total 3 3 2 12 5" xfId="16172"/>
    <cellStyle name="Total 3 3 2 12 6" xfId="16173"/>
    <cellStyle name="Total 3 3 2 12 7" xfId="16174"/>
    <cellStyle name="Total 3 3 2 13" xfId="16175"/>
    <cellStyle name="Total 3 3 2 13 2" xfId="16176"/>
    <cellStyle name="Total 3 3 2 13 3" xfId="16177"/>
    <cellStyle name="Total 3 3 2 13 4" xfId="16178"/>
    <cellStyle name="Total 3 3 2 13 5" xfId="16179"/>
    <cellStyle name="Total 3 3 2 13 6" xfId="16180"/>
    <cellStyle name="Total 3 3 2 13 7" xfId="16181"/>
    <cellStyle name="Total 3 3 2 14" xfId="16182"/>
    <cellStyle name="Total 3 3 2 15" xfId="16183"/>
    <cellStyle name="Total 3 3 2 16" xfId="16184"/>
    <cellStyle name="Total 3 3 2 17" xfId="16185"/>
    <cellStyle name="Total 3 3 2 2" xfId="16186"/>
    <cellStyle name="Total 3 3 2 2 10" xfId="16187"/>
    <cellStyle name="Total 3 3 2 2 10 2" xfId="16188"/>
    <cellStyle name="Total 3 3 2 2 10 3" xfId="16189"/>
    <cellStyle name="Total 3 3 2 2 10 4" xfId="16190"/>
    <cellStyle name="Total 3 3 2 2 10 5" xfId="16191"/>
    <cellStyle name="Total 3 3 2 2 10 6" xfId="16192"/>
    <cellStyle name="Total 3 3 2 2 10 7" xfId="16193"/>
    <cellStyle name="Total 3 3 2 2 11" xfId="16194"/>
    <cellStyle name="Total 3 3 2 2 12" xfId="16195"/>
    <cellStyle name="Total 3 3 2 2 13" xfId="16196"/>
    <cellStyle name="Total 3 3 2 2 14" xfId="16197"/>
    <cellStyle name="Total 3 3 2 2 2" xfId="16198"/>
    <cellStyle name="Total 3 3 2 2 2 2" xfId="16199"/>
    <cellStyle name="Total 3 3 2 2 2 3" xfId="16200"/>
    <cellStyle name="Total 3 3 2 2 2 4" xfId="16201"/>
    <cellStyle name="Total 3 3 2 2 2 5" xfId="16202"/>
    <cellStyle name="Total 3 3 2 2 2 6" xfId="16203"/>
    <cellStyle name="Total 3 3 2 2 2 7" xfId="16204"/>
    <cellStyle name="Total 3 3 2 2 3" xfId="16205"/>
    <cellStyle name="Total 3 3 2 2 3 2" xfId="16206"/>
    <cellStyle name="Total 3 3 2 2 3 3" xfId="16207"/>
    <cellStyle name="Total 3 3 2 2 3 4" xfId="16208"/>
    <cellStyle name="Total 3 3 2 2 3 5" xfId="16209"/>
    <cellStyle name="Total 3 3 2 2 3 6" xfId="16210"/>
    <cellStyle name="Total 3 3 2 2 3 7" xfId="16211"/>
    <cellStyle name="Total 3 3 2 2 4" xfId="16212"/>
    <cellStyle name="Total 3 3 2 2 4 2" xfId="16213"/>
    <cellStyle name="Total 3 3 2 2 4 3" xfId="16214"/>
    <cellStyle name="Total 3 3 2 2 4 4" xfId="16215"/>
    <cellStyle name="Total 3 3 2 2 4 5" xfId="16216"/>
    <cellStyle name="Total 3 3 2 2 4 6" xfId="16217"/>
    <cellStyle name="Total 3 3 2 2 4 7" xfId="16218"/>
    <cellStyle name="Total 3 3 2 2 5" xfId="16219"/>
    <cellStyle name="Total 3 3 2 2 5 2" xfId="16220"/>
    <cellStyle name="Total 3 3 2 2 5 3" xfId="16221"/>
    <cellStyle name="Total 3 3 2 2 5 4" xfId="16222"/>
    <cellStyle name="Total 3 3 2 2 5 5" xfId="16223"/>
    <cellStyle name="Total 3 3 2 2 5 6" xfId="16224"/>
    <cellStyle name="Total 3 3 2 2 5 7" xfId="16225"/>
    <cellStyle name="Total 3 3 2 2 6" xfId="16226"/>
    <cellStyle name="Total 3 3 2 2 6 2" xfId="16227"/>
    <cellStyle name="Total 3 3 2 2 6 3" xfId="16228"/>
    <cellStyle name="Total 3 3 2 2 6 4" xfId="16229"/>
    <cellStyle name="Total 3 3 2 2 6 5" xfId="16230"/>
    <cellStyle name="Total 3 3 2 2 6 6" xfId="16231"/>
    <cellStyle name="Total 3 3 2 2 6 7" xfId="16232"/>
    <cellStyle name="Total 3 3 2 2 7" xfId="16233"/>
    <cellStyle name="Total 3 3 2 2 7 2" xfId="16234"/>
    <cellStyle name="Total 3 3 2 2 7 3" xfId="16235"/>
    <cellStyle name="Total 3 3 2 2 7 4" xfId="16236"/>
    <cellStyle name="Total 3 3 2 2 7 5" xfId="16237"/>
    <cellStyle name="Total 3 3 2 2 7 6" xfId="16238"/>
    <cellStyle name="Total 3 3 2 2 7 7" xfId="16239"/>
    <cellStyle name="Total 3 3 2 2 8" xfId="16240"/>
    <cellStyle name="Total 3 3 2 2 8 2" xfId="16241"/>
    <cellStyle name="Total 3 3 2 2 8 3" xfId="16242"/>
    <cellStyle name="Total 3 3 2 2 8 4" xfId="16243"/>
    <cellStyle name="Total 3 3 2 2 8 5" xfId="16244"/>
    <cellStyle name="Total 3 3 2 2 8 6" xfId="16245"/>
    <cellStyle name="Total 3 3 2 2 8 7" xfId="16246"/>
    <cellStyle name="Total 3 3 2 2 9" xfId="16247"/>
    <cellStyle name="Total 3 3 2 2 9 2" xfId="16248"/>
    <cellStyle name="Total 3 3 2 2 9 3" xfId="16249"/>
    <cellStyle name="Total 3 3 2 2 9 4" xfId="16250"/>
    <cellStyle name="Total 3 3 2 2 9 5" xfId="16251"/>
    <cellStyle name="Total 3 3 2 2 9 6" xfId="16252"/>
    <cellStyle name="Total 3 3 2 2 9 7" xfId="16253"/>
    <cellStyle name="Total 3 3 2 3" xfId="16254"/>
    <cellStyle name="Total 3 3 2 3 10" xfId="16255"/>
    <cellStyle name="Total 3 3 2 3 10 2" xfId="16256"/>
    <cellStyle name="Total 3 3 2 3 10 3" xfId="16257"/>
    <cellStyle name="Total 3 3 2 3 10 4" xfId="16258"/>
    <cellStyle name="Total 3 3 2 3 10 5" xfId="16259"/>
    <cellStyle name="Total 3 3 2 3 10 6" xfId="16260"/>
    <cellStyle name="Total 3 3 2 3 10 7" xfId="16261"/>
    <cellStyle name="Total 3 3 2 3 11" xfId="16262"/>
    <cellStyle name="Total 3 3 2 3 12" xfId="16263"/>
    <cellStyle name="Total 3 3 2 3 13" xfId="16264"/>
    <cellStyle name="Total 3 3 2 3 14" xfId="16265"/>
    <cellStyle name="Total 3 3 2 3 2" xfId="16266"/>
    <cellStyle name="Total 3 3 2 3 2 2" xfId="16267"/>
    <cellStyle name="Total 3 3 2 3 2 3" xfId="16268"/>
    <cellStyle name="Total 3 3 2 3 2 4" xfId="16269"/>
    <cellStyle name="Total 3 3 2 3 2 5" xfId="16270"/>
    <cellStyle name="Total 3 3 2 3 2 6" xfId="16271"/>
    <cellStyle name="Total 3 3 2 3 2 7" xfId="16272"/>
    <cellStyle name="Total 3 3 2 3 3" xfId="16273"/>
    <cellStyle name="Total 3 3 2 3 3 2" xfId="16274"/>
    <cellStyle name="Total 3 3 2 3 3 3" xfId="16275"/>
    <cellStyle name="Total 3 3 2 3 3 4" xfId="16276"/>
    <cellStyle name="Total 3 3 2 3 3 5" xfId="16277"/>
    <cellStyle name="Total 3 3 2 3 3 6" xfId="16278"/>
    <cellStyle name="Total 3 3 2 3 3 7" xfId="16279"/>
    <cellStyle name="Total 3 3 2 3 4" xfId="16280"/>
    <cellStyle name="Total 3 3 2 3 4 2" xfId="16281"/>
    <cellStyle name="Total 3 3 2 3 4 3" xfId="16282"/>
    <cellStyle name="Total 3 3 2 3 4 4" xfId="16283"/>
    <cellStyle name="Total 3 3 2 3 4 5" xfId="16284"/>
    <cellStyle name="Total 3 3 2 3 4 6" xfId="16285"/>
    <cellStyle name="Total 3 3 2 3 4 7" xfId="16286"/>
    <cellStyle name="Total 3 3 2 3 5" xfId="16287"/>
    <cellStyle name="Total 3 3 2 3 5 2" xfId="16288"/>
    <cellStyle name="Total 3 3 2 3 5 3" xfId="16289"/>
    <cellStyle name="Total 3 3 2 3 5 4" xfId="16290"/>
    <cellStyle name="Total 3 3 2 3 5 5" xfId="16291"/>
    <cellStyle name="Total 3 3 2 3 5 6" xfId="16292"/>
    <cellStyle name="Total 3 3 2 3 5 7" xfId="16293"/>
    <cellStyle name="Total 3 3 2 3 6" xfId="16294"/>
    <cellStyle name="Total 3 3 2 3 6 2" xfId="16295"/>
    <cellStyle name="Total 3 3 2 3 6 3" xfId="16296"/>
    <cellStyle name="Total 3 3 2 3 6 4" xfId="16297"/>
    <cellStyle name="Total 3 3 2 3 6 5" xfId="16298"/>
    <cellStyle name="Total 3 3 2 3 6 6" xfId="16299"/>
    <cellStyle name="Total 3 3 2 3 6 7" xfId="16300"/>
    <cellStyle name="Total 3 3 2 3 7" xfId="16301"/>
    <cellStyle name="Total 3 3 2 3 7 2" xfId="16302"/>
    <cellStyle name="Total 3 3 2 3 7 3" xfId="16303"/>
    <cellStyle name="Total 3 3 2 3 7 4" xfId="16304"/>
    <cellStyle name="Total 3 3 2 3 7 5" xfId="16305"/>
    <cellStyle name="Total 3 3 2 3 7 6" xfId="16306"/>
    <cellStyle name="Total 3 3 2 3 7 7" xfId="16307"/>
    <cellStyle name="Total 3 3 2 3 8" xfId="16308"/>
    <cellStyle name="Total 3 3 2 3 8 2" xfId="16309"/>
    <cellStyle name="Total 3 3 2 3 8 3" xfId="16310"/>
    <cellStyle name="Total 3 3 2 3 8 4" xfId="16311"/>
    <cellStyle name="Total 3 3 2 3 8 5" xfId="16312"/>
    <cellStyle name="Total 3 3 2 3 8 6" xfId="16313"/>
    <cellStyle name="Total 3 3 2 3 8 7" xfId="16314"/>
    <cellStyle name="Total 3 3 2 3 9" xfId="16315"/>
    <cellStyle name="Total 3 3 2 3 9 2" xfId="16316"/>
    <cellStyle name="Total 3 3 2 3 9 3" xfId="16317"/>
    <cellStyle name="Total 3 3 2 3 9 4" xfId="16318"/>
    <cellStyle name="Total 3 3 2 3 9 5" xfId="16319"/>
    <cellStyle name="Total 3 3 2 3 9 6" xfId="16320"/>
    <cellStyle name="Total 3 3 2 3 9 7" xfId="16321"/>
    <cellStyle name="Total 3 3 2 4" xfId="16322"/>
    <cellStyle name="Total 3 3 2 4 10" xfId="16323"/>
    <cellStyle name="Total 3 3 2 4 10 2" xfId="16324"/>
    <cellStyle name="Total 3 3 2 4 10 3" xfId="16325"/>
    <cellStyle name="Total 3 3 2 4 10 4" xfId="16326"/>
    <cellStyle name="Total 3 3 2 4 10 5" xfId="16327"/>
    <cellStyle name="Total 3 3 2 4 10 6" xfId="16328"/>
    <cellStyle name="Total 3 3 2 4 10 7" xfId="16329"/>
    <cellStyle name="Total 3 3 2 4 11" xfId="16330"/>
    <cellStyle name="Total 3 3 2 4 12" xfId="16331"/>
    <cellStyle name="Total 3 3 2 4 13" xfId="16332"/>
    <cellStyle name="Total 3 3 2 4 14" xfId="16333"/>
    <cellStyle name="Total 3 3 2 4 2" xfId="16334"/>
    <cellStyle name="Total 3 3 2 4 2 2" xfId="16335"/>
    <cellStyle name="Total 3 3 2 4 2 3" xfId="16336"/>
    <cellStyle name="Total 3 3 2 4 2 4" xfId="16337"/>
    <cellStyle name="Total 3 3 2 4 2 5" xfId="16338"/>
    <cellStyle name="Total 3 3 2 4 2 6" xfId="16339"/>
    <cellStyle name="Total 3 3 2 4 2 7" xfId="16340"/>
    <cellStyle name="Total 3 3 2 4 3" xfId="16341"/>
    <cellStyle name="Total 3 3 2 4 3 2" xfId="16342"/>
    <cellStyle name="Total 3 3 2 4 3 3" xfId="16343"/>
    <cellStyle name="Total 3 3 2 4 3 4" xfId="16344"/>
    <cellStyle name="Total 3 3 2 4 3 5" xfId="16345"/>
    <cellStyle name="Total 3 3 2 4 3 6" xfId="16346"/>
    <cellStyle name="Total 3 3 2 4 3 7" xfId="16347"/>
    <cellStyle name="Total 3 3 2 4 4" xfId="16348"/>
    <cellStyle name="Total 3 3 2 4 4 2" xfId="16349"/>
    <cellStyle name="Total 3 3 2 4 4 3" xfId="16350"/>
    <cellStyle name="Total 3 3 2 4 4 4" xfId="16351"/>
    <cellStyle name="Total 3 3 2 4 4 5" xfId="16352"/>
    <cellStyle name="Total 3 3 2 4 4 6" xfId="16353"/>
    <cellStyle name="Total 3 3 2 4 4 7" xfId="16354"/>
    <cellStyle name="Total 3 3 2 4 5" xfId="16355"/>
    <cellStyle name="Total 3 3 2 4 5 2" xfId="16356"/>
    <cellStyle name="Total 3 3 2 4 5 3" xfId="16357"/>
    <cellStyle name="Total 3 3 2 4 5 4" xfId="16358"/>
    <cellStyle name="Total 3 3 2 4 5 5" xfId="16359"/>
    <cellStyle name="Total 3 3 2 4 5 6" xfId="16360"/>
    <cellStyle name="Total 3 3 2 4 5 7" xfId="16361"/>
    <cellStyle name="Total 3 3 2 4 6" xfId="16362"/>
    <cellStyle name="Total 3 3 2 4 6 2" xfId="16363"/>
    <cellStyle name="Total 3 3 2 4 6 3" xfId="16364"/>
    <cellStyle name="Total 3 3 2 4 6 4" xfId="16365"/>
    <cellStyle name="Total 3 3 2 4 6 5" xfId="16366"/>
    <cellStyle name="Total 3 3 2 4 6 6" xfId="16367"/>
    <cellStyle name="Total 3 3 2 4 6 7" xfId="16368"/>
    <cellStyle name="Total 3 3 2 4 7" xfId="16369"/>
    <cellStyle name="Total 3 3 2 4 7 2" xfId="16370"/>
    <cellStyle name="Total 3 3 2 4 7 3" xfId="16371"/>
    <cellStyle name="Total 3 3 2 4 7 4" xfId="16372"/>
    <cellStyle name="Total 3 3 2 4 7 5" xfId="16373"/>
    <cellStyle name="Total 3 3 2 4 7 6" xfId="16374"/>
    <cellStyle name="Total 3 3 2 4 7 7" xfId="16375"/>
    <cellStyle name="Total 3 3 2 4 8" xfId="16376"/>
    <cellStyle name="Total 3 3 2 4 8 2" xfId="16377"/>
    <cellStyle name="Total 3 3 2 4 8 3" xfId="16378"/>
    <cellStyle name="Total 3 3 2 4 8 4" xfId="16379"/>
    <cellStyle name="Total 3 3 2 4 8 5" xfId="16380"/>
    <cellStyle name="Total 3 3 2 4 8 6" xfId="16381"/>
    <cellStyle name="Total 3 3 2 4 8 7" xfId="16382"/>
    <cellStyle name="Total 3 3 2 4 9" xfId="16383"/>
    <cellStyle name="Total 3 3 2 4 9 2" xfId="16384"/>
    <cellStyle name="Total 3 3 2 4 9 3" xfId="16385"/>
    <cellStyle name="Total 3 3 2 4 9 4" xfId="16386"/>
    <cellStyle name="Total 3 3 2 4 9 5" xfId="16387"/>
    <cellStyle name="Total 3 3 2 4 9 6" xfId="16388"/>
    <cellStyle name="Total 3 3 2 4 9 7" xfId="16389"/>
    <cellStyle name="Total 3 3 2 5" xfId="16390"/>
    <cellStyle name="Total 3 3 2 5 10" xfId="16391"/>
    <cellStyle name="Total 3 3 2 5 10 2" xfId="16392"/>
    <cellStyle name="Total 3 3 2 5 10 3" xfId="16393"/>
    <cellStyle name="Total 3 3 2 5 10 4" xfId="16394"/>
    <cellStyle name="Total 3 3 2 5 10 5" xfId="16395"/>
    <cellStyle name="Total 3 3 2 5 10 6" xfId="16396"/>
    <cellStyle name="Total 3 3 2 5 10 7" xfId="16397"/>
    <cellStyle name="Total 3 3 2 5 11" xfId="16398"/>
    <cellStyle name="Total 3 3 2 5 12" xfId="16399"/>
    <cellStyle name="Total 3 3 2 5 13" xfId="16400"/>
    <cellStyle name="Total 3 3 2 5 14" xfId="16401"/>
    <cellStyle name="Total 3 3 2 5 2" xfId="16402"/>
    <cellStyle name="Total 3 3 2 5 2 2" xfId="16403"/>
    <cellStyle name="Total 3 3 2 5 2 3" xfId="16404"/>
    <cellStyle name="Total 3 3 2 5 2 4" xfId="16405"/>
    <cellStyle name="Total 3 3 2 5 2 5" xfId="16406"/>
    <cellStyle name="Total 3 3 2 5 2 6" xfId="16407"/>
    <cellStyle name="Total 3 3 2 5 2 7" xfId="16408"/>
    <cellStyle name="Total 3 3 2 5 3" xfId="16409"/>
    <cellStyle name="Total 3 3 2 5 3 2" xfId="16410"/>
    <cellStyle name="Total 3 3 2 5 3 3" xfId="16411"/>
    <cellStyle name="Total 3 3 2 5 3 4" xfId="16412"/>
    <cellStyle name="Total 3 3 2 5 3 5" xfId="16413"/>
    <cellStyle name="Total 3 3 2 5 3 6" xfId="16414"/>
    <cellStyle name="Total 3 3 2 5 3 7" xfId="16415"/>
    <cellStyle name="Total 3 3 2 5 4" xfId="16416"/>
    <cellStyle name="Total 3 3 2 5 4 2" xfId="16417"/>
    <cellStyle name="Total 3 3 2 5 4 3" xfId="16418"/>
    <cellStyle name="Total 3 3 2 5 4 4" xfId="16419"/>
    <cellStyle name="Total 3 3 2 5 4 5" xfId="16420"/>
    <cellStyle name="Total 3 3 2 5 4 6" xfId="16421"/>
    <cellStyle name="Total 3 3 2 5 4 7" xfId="16422"/>
    <cellStyle name="Total 3 3 2 5 5" xfId="16423"/>
    <cellStyle name="Total 3 3 2 5 5 2" xfId="16424"/>
    <cellStyle name="Total 3 3 2 5 5 3" xfId="16425"/>
    <cellStyle name="Total 3 3 2 5 5 4" xfId="16426"/>
    <cellStyle name="Total 3 3 2 5 5 5" xfId="16427"/>
    <cellStyle name="Total 3 3 2 5 5 6" xfId="16428"/>
    <cellStyle name="Total 3 3 2 5 5 7" xfId="16429"/>
    <cellStyle name="Total 3 3 2 5 6" xfId="16430"/>
    <cellStyle name="Total 3 3 2 5 6 2" xfId="16431"/>
    <cellStyle name="Total 3 3 2 5 6 3" xfId="16432"/>
    <cellStyle name="Total 3 3 2 5 6 4" xfId="16433"/>
    <cellStyle name="Total 3 3 2 5 6 5" xfId="16434"/>
    <cellStyle name="Total 3 3 2 5 6 6" xfId="16435"/>
    <cellStyle name="Total 3 3 2 5 6 7" xfId="16436"/>
    <cellStyle name="Total 3 3 2 5 7" xfId="16437"/>
    <cellStyle name="Total 3 3 2 5 7 2" xfId="16438"/>
    <cellStyle name="Total 3 3 2 5 7 3" xfId="16439"/>
    <cellStyle name="Total 3 3 2 5 7 4" xfId="16440"/>
    <cellStyle name="Total 3 3 2 5 7 5" xfId="16441"/>
    <cellStyle name="Total 3 3 2 5 7 6" xfId="16442"/>
    <cellStyle name="Total 3 3 2 5 7 7" xfId="16443"/>
    <cellStyle name="Total 3 3 2 5 8" xfId="16444"/>
    <cellStyle name="Total 3 3 2 5 8 2" xfId="16445"/>
    <cellStyle name="Total 3 3 2 5 8 3" xfId="16446"/>
    <cellStyle name="Total 3 3 2 5 8 4" xfId="16447"/>
    <cellStyle name="Total 3 3 2 5 8 5" xfId="16448"/>
    <cellStyle name="Total 3 3 2 5 8 6" xfId="16449"/>
    <cellStyle name="Total 3 3 2 5 8 7" xfId="16450"/>
    <cellStyle name="Total 3 3 2 5 9" xfId="16451"/>
    <cellStyle name="Total 3 3 2 5 9 2" xfId="16452"/>
    <cellStyle name="Total 3 3 2 5 9 3" xfId="16453"/>
    <cellStyle name="Total 3 3 2 5 9 4" xfId="16454"/>
    <cellStyle name="Total 3 3 2 5 9 5" xfId="16455"/>
    <cellStyle name="Total 3 3 2 5 9 6" xfId="16456"/>
    <cellStyle name="Total 3 3 2 5 9 7" xfId="16457"/>
    <cellStyle name="Total 3 3 2 6" xfId="16458"/>
    <cellStyle name="Total 3 3 2 6 2" xfId="16459"/>
    <cellStyle name="Total 3 3 2 6 3" xfId="16460"/>
    <cellStyle name="Total 3 3 2 6 4" xfId="16461"/>
    <cellStyle name="Total 3 3 2 6 5" xfId="16462"/>
    <cellStyle name="Total 3 3 2 6 6" xfId="16463"/>
    <cellStyle name="Total 3 3 2 6 7" xfId="16464"/>
    <cellStyle name="Total 3 3 2 7" xfId="16465"/>
    <cellStyle name="Total 3 3 2 7 2" xfId="16466"/>
    <cellStyle name="Total 3 3 2 7 3" xfId="16467"/>
    <cellStyle name="Total 3 3 2 7 4" xfId="16468"/>
    <cellStyle name="Total 3 3 2 7 5" xfId="16469"/>
    <cellStyle name="Total 3 3 2 7 6" xfId="16470"/>
    <cellStyle name="Total 3 3 2 7 7" xfId="16471"/>
    <cellStyle name="Total 3 3 2 8" xfId="16472"/>
    <cellStyle name="Total 3 3 2 8 2" xfId="16473"/>
    <cellStyle name="Total 3 3 2 8 3" xfId="16474"/>
    <cellStyle name="Total 3 3 2 8 4" xfId="16475"/>
    <cellStyle name="Total 3 3 2 8 5" xfId="16476"/>
    <cellStyle name="Total 3 3 2 8 6" xfId="16477"/>
    <cellStyle name="Total 3 3 2 8 7" xfId="16478"/>
    <cellStyle name="Total 3 3 2 9" xfId="16479"/>
    <cellStyle name="Total 3 3 2 9 2" xfId="16480"/>
    <cellStyle name="Total 3 3 2 9 3" xfId="16481"/>
    <cellStyle name="Total 3 3 2 9 4" xfId="16482"/>
    <cellStyle name="Total 3 3 2 9 5" xfId="16483"/>
    <cellStyle name="Total 3 3 2 9 6" xfId="16484"/>
    <cellStyle name="Total 3 3 2 9 7" xfId="16485"/>
    <cellStyle name="Total 3 3 3" xfId="16486"/>
    <cellStyle name="Total 3 3 3 10" xfId="16487"/>
    <cellStyle name="Total 3 3 3 10 2" xfId="16488"/>
    <cellStyle name="Total 3 3 3 10 3" xfId="16489"/>
    <cellStyle name="Total 3 3 3 10 4" xfId="16490"/>
    <cellStyle name="Total 3 3 3 10 5" xfId="16491"/>
    <cellStyle name="Total 3 3 3 10 6" xfId="16492"/>
    <cellStyle name="Total 3 3 3 10 7" xfId="16493"/>
    <cellStyle name="Total 3 3 3 11" xfId="16494"/>
    <cellStyle name="Total 3 3 3 12" xfId="16495"/>
    <cellStyle name="Total 3 3 3 13" xfId="16496"/>
    <cellStyle name="Total 3 3 3 14" xfId="16497"/>
    <cellStyle name="Total 3 3 3 2" xfId="16498"/>
    <cellStyle name="Total 3 3 3 2 2" xfId="16499"/>
    <cellStyle name="Total 3 3 3 2 3" xfId="16500"/>
    <cellStyle name="Total 3 3 3 2 4" xfId="16501"/>
    <cellStyle name="Total 3 3 3 2 5" xfId="16502"/>
    <cellStyle name="Total 3 3 3 2 6" xfId="16503"/>
    <cellStyle name="Total 3 3 3 2 7" xfId="16504"/>
    <cellStyle name="Total 3 3 3 3" xfId="16505"/>
    <cellStyle name="Total 3 3 3 3 2" xfId="16506"/>
    <cellStyle name="Total 3 3 3 3 3" xfId="16507"/>
    <cellStyle name="Total 3 3 3 3 4" xfId="16508"/>
    <cellStyle name="Total 3 3 3 3 5" xfId="16509"/>
    <cellStyle name="Total 3 3 3 3 6" xfId="16510"/>
    <cellStyle name="Total 3 3 3 3 7" xfId="16511"/>
    <cellStyle name="Total 3 3 3 4" xfId="16512"/>
    <cellStyle name="Total 3 3 3 4 2" xfId="16513"/>
    <cellStyle name="Total 3 3 3 4 3" xfId="16514"/>
    <cellStyle name="Total 3 3 3 4 4" xfId="16515"/>
    <cellStyle name="Total 3 3 3 4 5" xfId="16516"/>
    <cellStyle name="Total 3 3 3 4 6" xfId="16517"/>
    <cellStyle name="Total 3 3 3 4 7" xfId="16518"/>
    <cellStyle name="Total 3 3 3 5" xfId="16519"/>
    <cellStyle name="Total 3 3 3 5 2" xfId="16520"/>
    <cellStyle name="Total 3 3 3 5 3" xfId="16521"/>
    <cellStyle name="Total 3 3 3 5 4" xfId="16522"/>
    <cellStyle name="Total 3 3 3 5 5" xfId="16523"/>
    <cellStyle name="Total 3 3 3 5 6" xfId="16524"/>
    <cellStyle name="Total 3 3 3 5 7" xfId="16525"/>
    <cellStyle name="Total 3 3 3 6" xfId="16526"/>
    <cellStyle name="Total 3 3 3 6 2" xfId="16527"/>
    <cellStyle name="Total 3 3 3 6 3" xfId="16528"/>
    <cellStyle name="Total 3 3 3 6 4" xfId="16529"/>
    <cellStyle name="Total 3 3 3 6 5" xfId="16530"/>
    <cellStyle name="Total 3 3 3 6 6" xfId="16531"/>
    <cellStyle name="Total 3 3 3 6 7" xfId="16532"/>
    <cellStyle name="Total 3 3 3 7" xfId="16533"/>
    <cellStyle name="Total 3 3 3 7 2" xfId="16534"/>
    <cellStyle name="Total 3 3 3 7 3" xfId="16535"/>
    <cellStyle name="Total 3 3 3 7 4" xfId="16536"/>
    <cellStyle name="Total 3 3 3 7 5" xfId="16537"/>
    <cellStyle name="Total 3 3 3 7 6" xfId="16538"/>
    <cellStyle name="Total 3 3 3 7 7" xfId="16539"/>
    <cellStyle name="Total 3 3 3 8" xfId="16540"/>
    <cellStyle name="Total 3 3 3 8 2" xfId="16541"/>
    <cellStyle name="Total 3 3 3 8 3" xfId="16542"/>
    <cellStyle name="Total 3 3 3 8 4" xfId="16543"/>
    <cellStyle name="Total 3 3 3 8 5" xfId="16544"/>
    <cellStyle name="Total 3 3 3 8 6" xfId="16545"/>
    <cellStyle name="Total 3 3 3 8 7" xfId="16546"/>
    <cellStyle name="Total 3 3 3 9" xfId="16547"/>
    <cellStyle name="Total 3 3 3 9 2" xfId="16548"/>
    <cellStyle name="Total 3 3 3 9 3" xfId="16549"/>
    <cellStyle name="Total 3 3 3 9 4" xfId="16550"/>
    <cellStyle name="Total 3 3 3 9 5" xfId="16551"/>
    <cellStyle name="Total 3 3 3 9 6" xfId="16552"/>
    <cellStyle name="Total 3 3 3 9 7" xfId="16553"/>
    <cellStyle name="Total 3 3 4" xfId="16554"/>
    <cellStyle name="Total 3 3 4 10" xfId="16555"/>
    <cellStyle name="Total 3 3 4 10 2" xfId="16556"/>
    <cellStyle name="Total 3 3 4 10 3" xfId="16557"/>
    <cellStyle name="Total 3 3 4 10 4" xfId="16558"/>
    <cellStyle name="Total 3 3 4 10 5" xfId="16559"/>
    <cellStyle name="Total 3 3 4 10 6" xfId="16560"/>
    <cellStyle name="Total 3 3 4 10 7" xfId="16561"/>
    <cellStyle name="Total 3 3 4 11" xfId="16562"/>
    <cellStyle name="Total 3 3 4 12" xfId="16563"/>
    <cellStyle name="Total 3 3 4 13" xfId="16564"/>
    <cellStyle name="Total 3 3 4 14" xfId="16565"/>
    <cellStyle name="Total 3 3 4 2" xfId="16566"/>
    <cellStyle name="Total 3 3 4 2 2" xfId="16567"/>
    <cellStyle name="Total 3 3 4 2 3" xfId="16568"/>
    <cellStyle name="Total 3 3 4 2 4" xfId="16569"/>
    <cellStyle name="Total 3 3 4 2 5" xfId="16570"/>
    <cellStyle name="Total 3 3 4 2 6" xfId="16571"/>
    <cellStyle name="Total 3 3 4 2 7" xfId="16572"/>
    <cellStyle name="Total 3 3 4 3" xfId="16573"/>
    <cellStyle name="Total 3 3 4 3 2" xfId="16574"/>
    <cellStyle name="Total 3 3 4 3 3" xfId="16575"/>
    <cellStyle name="Total 3 3 4 3 4" xfId="16576"/>
    <cellStyle name="Total 3 3 4 3 5" xfId="16577"/>
    <cellStyle name="Total 3 3 4 3 6" xfId="16578"/>
    <cellStyle name="Total 3 3 4 3 7" xfId="16579"/>
    <cellStyle name="Total 3 3 4 4" xfId="16580"/>
    <cellStyle name="Total 3 3 4 4 2" xfId="16581"/>
    <cellStyle name="Total 3 3 4 4 3" xfId="16582"/>
    <cellStyle name="Total 3 3 4 4 4" xfId="16583"/>
    <cellStyle name="Total 3 3 4 4 5" xfId="16584"/>
    <cellStyle name="Total 3 3 4 4 6" xfId="16585"/>
    <cellStyle name="Total 3 3 4 4 7" xfId="16586"/>
    <cellStyle name="Total 3 3 4 5" xfId="16587"/>
    <cellStyle name="Total 3 3 4 5 2" xfId="16588"/>
    <cellStyle name="Total 3 3 4 5 3" xfId="16589"/>
    <cellStyle name="Total 3 3 4 5 4" xfId="16590"/>
    <cellStyle name="Total 3 3 4 5 5" xfId="16591"/>
    <cellStyle name="Total 3 3 4 5 6" xfId="16592"/>
    <cellStyle name="Total 3 3 4 5 7" xfId="16593"/>
    <cellStyle name="Total 3 3 4 6" xfId="16594"/>
    <cellStyle name="Total 3 3 4 6 2" xfId="16595"/>
    <cellStyle name="Total 3 3 4 6 3" xfId="16596"/>
    <cellStyle name="Total 3 3 4 6 4" xfId="16597"/>
    <cellStyle name="Total 3 3 4 6 5" xfId="16598"/>
    <cellStyle name="Total 3 3 4 6 6" xfId="16599"/>
    <cellStyle name="Total 3 3 4 6 7" xfId="16600"/>
    <cellStyle name="Total 3 3 4 7" xfId="16601"/>
    <cellStyle name="Total 3 3 4 7 2" xfId="16602"/>
    <cellStyle name="Total 3 3 4 7 3" xfId="16603"/>
    <cellStyle name="Total 3 3 4 7 4" xfId="16604"/>
    <cellStyle name="Total 3 3 4 7 5" xfId="16605"/>
    <cellStyle name="Total 3 3 4 7 6" xfId="16606"/>
    <cellStyle name="Total 3 3 4 7 7" xfId="16607"/>
    <cellStyle name="Total 3 3 4 8" xfId="16608"/>
    <cellStyle name="Total 3 3 4 8 2" xfId="16609"/>
    <cellStyle name="Total 3 3 4 8 3" xfId="16610"/>
    <cellStyle name="Total 3 3 4 8 4" xfId="16611"/>
    <cellStyle name="Total 3 3 4 8 5" xfId="16612"/>
    <cellStyle name="Total 3 3 4 8 6" xfId="16613"/>
    <cellStyle name="Total 3 3 4 8 7" xfId="16614"/>
    <cellStyle name="Total 3 3 4 9" xfId="16615"/>
    <cellStyle name="Total 3 3 4 9 2" xfId="16616"/>
    <cellStyle name="Total 3 3 4 9 3" xfId="16617"/>
    <cellStyle name="Total 3 3 4 9 4" xfId="16618"/>
    <cellStyle name="Total 3 3 4 9 5" xfId="16619"/>
    <cellStyle name="Total 3 3 4 9 6" xfId="16620"/>
    <cellStyle name="Total 3 3 4 9 7" xfId="16621"/>
    <cellStyle name="Total 3 3 5" xfId="16622"/>
    <cellStyle name="Total 3 3 5 10" xfId="16623"/>
    <cellStyle name="Total 3 3 5 10 2" xfId="16624"/>
    <cellStyle name="Total 3 3 5 10 3" xfId="16625"/>
    <cellStyle name="Total 3 3 5 10 4" xfId="16626"/>
    <cellStyle name="Total 3 3 5 10 5" xfId="16627"/>
    <cellStyle name="Total 3 3 5 10 6" xfId="16628"/>
    <cellStyle name="Total 3 3 5 10 7" xfId="16629"/>
    <cellStyle name="Total 3 3 5 11" xfId="16630"/>
    <cellStyle name="Total 3 3 5 12" xfId="16631"/>
    <cellStyle name="Total 3 3 5 13" xfId="16632"/>
    <cellStyle name="Total 3 3 5 14" xfId="16633"/>
    <cellStyle name="Total 3 3 5 2" xfId="16634"/>
    <cellStyle name="Total 3 3 5 2 2" xfId="16635"/>
    <cellStyle name="Total 3 3 5 2 3" xfId="16636"/>
    <cellStyle name="Total 3 3 5 2 4" xfId="16637"/>
    <cellStyle name="Total 3 3 5 2 5" xfId="16638"/>
    <cellStyle name="Total 3 3 5 2 6" xfId="16639"/>
    <cellStyle name="Total 3 3 5 2 7" xfId="16640"/>
    <cellStyle name="Total 3 3 5 3" xfId="16641"/>
    <cellStyle name="Total 3 3 5 3 2" xfId="16642"/>
    <cellStyle name="Total 3 3 5 3 3" xfId="16643"/>
    <cellStyle name="Total 3 3 5 3 4" xfId="16644"/>
    <cellStyle name="Total 3 3 5 3 5" xfId="16645"/>
    <cellStyle name="Total 3 3 5 3 6" xfId="16646"/>
    <cellStyle name="Total 3 3 5 3 7" xfId="16647"/>
    <cellStyle name="Total 3 3 5 4" xfId="16648"/>
    <cellStyle name="Total 3 3 5 4 2" xfId="16649"/>
    <cellStyle name="Total 3 3 5 4 3" xfId="16650"/>
    <cellStyle name="Total 3 3 5 4 4" xfId="16651"/>
    <cellStyle name="Total 3 3 5 4 5" xfId="16652"/>
    <cellStyle name="Total 3 3 5 4 6" xfId="16653"/>
    <cellStyle name="Total 3 3 5 4 7" xfId="16654"/>
    <cellStyle name="Total 3 3 5 5" xfId="16655"/>
    <cellStyle name="Total 3 3 5 5 2" xfId="16656"/>
    <cellStyle name="Total 3 3 5 5 3" xfId="16657"/>
    <cellStyle name="Total 3 3 5 5 4" xfId="16658"/>
    <cellStyle name="Total 3 3 5 5 5" xfId="16659"/>
    <cellStyle name="Total 3 3 5 5 6" xfId="16660"/>
    <cellStyle name="Total 3 3 5 5 7" xfId="16661"/>
    <cellStyle name="Total 3 3 5 6" xfId="16662"/>
    <cellStyle name="Total 3 3 5 6 2" xfId="16663"/>
    <cellStyle name="Total 3 3 5 6 3" xfId="16664"/>
    <cellStyle name="Total 3 3 5 6 4" xfId="16665"/>
    <cellStyle name="Total 3 3 5 6 5" xfId="16666"/>
    <cellStyle name="Total 3 3 5 6 6" xfId="16667"/>
    <cellStyle name="Total 3 3 5 6 7" xfId="16668"/>
    <cellStyle name="Total 3 3 5 7" xfId="16669"/>
    <cellStyle name="Total 3 3 5 7 2" xfId="16670"/>
    <cellStyle name="Total 3 3 5 7 3" xfId="16671"/>
    <cellStyle name="Total 3 3 5 7 4" xfId="16672"/>
    <cellStyle name="Total 3 3 5 7 5" xfId="16673"/>
    <cellStyle name="Total 3 3 5 7 6" xfId="16674"/>
    <cellStyle name="Total 3 3 5 7 7" xfId="16675"/>
    <cellStyle name="Total 3 3 5 8" xfId="16676"/>
    <cellStyle name="Total 3 3 5 8 2" xfId="16677"/>
    <cellStyle name="Total 3 3 5 8 3" xfId="16678"/>
    <cellStyle name="Total 3 3 5 8 4" xfId="16679"/>
    <cellStyle name="Total 3 3 5 8 5" xfId="16680"/>
    <cellStyle name="Total 3 3 5 8 6" xfId="16681"/>
    <cellStyle name="Total 3 3 5 8 7" xfId="16682"/>
    <cellStyle name="Total 3 3 5 9" xfId="16683"/>
    <cellStyle name="Total 3 3 5 9 2" xfId="16684"/>
    <cellStyle name="Total 3 3 5 9 3" xfId="16685"/>
    <cellStyle name="Total 3 3 5 9 4" xfId="16686"/>
    <cellStyle name="Total 3 3 5 9 5" xfId="16687"/>
    <cellStyle name="Total 3 3 5 9 6" xfId="16688"/>
    <cellStyle name="Total 3 3 5 9 7" xfId="16689"/>
    <cellStyle name="Total 3 3 6" xfId="16690"/>
    <cellStyle name="Total 3 3 6 10" xfId="16691"/>
    <cellStyle name="Total 3 3 6 10 2" xfId="16692"/>
    <cellStyle name="Total 3 3 6 10 3" xfId="16693"/>
    <cellStyle name="Total 3 3 6 10 4" xfId="16694"/>
    <cellStyle name="Total 3 3 6 10 5" xfId="16695"/>
    <cellStyle name="Total 3 3 6 10 6" xfId="16696"/>
    <cellStyle name="Total 3 3 6 10 7" xfId="16697"/>
    <cellStyle name="Total 3 3 6 11" xfId="16698"/>
    <cellStyle name="Total 3 3 6 12" xfId="16699"/>
    <cellStyle name="Total 3 3 6 13" xfId="16700"/>
    <cellStyle name="Total 3 3 6 14" xfId="16701"/>
    <cellStyle name="Total 3 3 6 2" xfId="16702"/>
    <cellStyle name="Total 3 3 6 2 2" xfId="16703"/>
    <cellStyle name="Total 3 3 6 2 3" xfId="16704"/>
    <cellStyle name="Total 3 3 6 2 4" xfId="16705"/>
    <cellStyle name="Total 3 3 6 2 5" xfId="16706"/>
    <cellStyle name="Total 3 3 6 2 6" xfId="16707"/>
    <cellStyle name="Total 3 3 6 2 7" xfId="16708"/>
    <cellStyle name="Total 3 3 6 3" xfId="16709"/>
    <cellStyle name="Total 3 3 6 3 2" xfId="16710"/>
    <cellStyle name="Total 3 3 6 3 3" xfId="16711"/>
    <cellStyle name="Total 3 3 6 3 4" xfId="16712"/>
    <cellStyle name="Total 3 3 6 3 5" xfId="16713"/>
    <cellStyle name="Total 3 3 6 3 6" xfId="16714"/>
    <cellStyle name="Total 3 3 6 3 7" xfId="16715"/>
    <cellStyle name="Total 3 3 6 4" xfId="16716"/>
    <cellStyle name="Total 3 3 6 4 2" xfId="16717"/>
    <cellStyle name="Total 3 3 6 4 3" xfId="16718"/>
    <cellStyle name="Total 3 3 6 4 4" xfId="16719"/>
    <cellStyle name="Total 3 3 6 4 5" xfId="16720"/>
    <cellStyle name="Total 3 3 6 4 6" xfId="16721"/>
    <cellStyle name="Total 3 3 6 4 7" xfId="16722"/>
    <cellStyle name="Total 3 3 6 5" xfId="16723"/>
    <cellStyle name="Total 3 3 6 5 2" xfId="16724"/>
    <cellStyle name="Total 3 3 6 5 3" xfId="16725"/>
    <cellStyle name="Total 3 3 6 5 4" xfId="16726"/>
    <cellStyle name="Total 3 3 6 5 5" xfId="16727"/>
    <cellStyle name="Total 3 3 6 5 6" xfId="16728"/>
    <cellStyle name="Total 3 3 6 5 7" xfId="16729"/>
    <cellStyle name="Total 3 3 6 6" xfId="16730"/>
    <cellStyle name="Total 3 3 6 6 2" xfId="16731"/>
    <cellStyle name="Total 3 3 6 6 3" xfId="16732"/>
    <cellStyle name="Total 3 3 6 6 4" xfId="16733"/>
    <cellStyle name="Total 3 3 6 6 5" xfId="16734"/>
    <cellStyle name="Total 3 3 6 6 6" xfId="16735"/>
    <cellStyle name="Total 3 3 6 6 7" xfId="16736"/>
    <cellStyle name="Total 3 3 6 7" xfId="16737"/>
    <cellStyle name="Total 3 3 6 7 2" xfId="16738"/>
    <cellStyle name="Total 3 3 6 7 3" xfId="16739"/>
    <cellStyle name="Total 3 3 6 7 4" xfId="16740"/>
    <cellStyle name="Total 3 3 6 7 5" xfId="16741"/>
    <cellStyle name="Total 3 3 6 7 6" xfId="16742"/>
    <cellStyle name="Total 3 3 6 7 7" xfId="16743"/>
    <cellStyle name="Total 3 3 6 8" xfId="16744"/>
    <cellStyle name="Total 3 3 6 8 2" xfId="16745"/>
    <cellStyle name="Total 3 3 6 8 3" xfId="16746"/>
    <cellStyle name="Total 3 3 6 8 4" xfId="16747"/>
    <cellStyle name="Total 3 3 6 8 5" xfId="16748"/>
    <cellStyle name="Total 3 3 6 8 6" xfId="16749"/>
    <cellStyle name="Total 3 3 6 8 7" xfId="16750"/>
    <cellStyle name="Total 3 3 6 9" xfId="16751"/>
    <cellStyle name="Total 3 3 6 9 2" xfId="16752"/>
    <cellStyle name="Total 3 3 6 9 3" xfId="16753"/>
    <cellStyle name="Total 3 3 6 9 4" xfId="16754"/>
    <cellStyle name="Total 3 3 6 9 5" xfId="16755"/>
    <cellStyle name="Total 3 3 6 9 6" xfId="16756"/>
    <cellStyle name="Total 3 3 6 9 7" xfId="16757"/>
    <cellStyle name="Total 3 3 7" xfId="16758"/>
    <cellStyle name="Total 3 3 7 2" xfId="16759"/>
    <cellStyle name="Total 3 3 7 3" xfId="16760"/>
    <cellStyle name="Total 3 3 7 4" xfId="16761"/>
    <cellStyle name="Total 3 3 7 5" xfId="16762"/>
    <cellStyle name="Total 3 3 7 6" xfId="16763"/>
    <cellStyle name="Total 3 3 7 7" xfId="16764"/>
    <cellStyle name="Total 3 3 8" xfId="16765"/>
    <cellStyle name="Total 3 3 8 2" xfId="16766"/>
    <cellStyle name="Total 3 3 8 3" xfId="16767"/>
    <cellStyle name="Total 3 3 8 4" xfId="16768"/>
    <cellStyle name="Total 3 3 8 5" xfId="16769"/>
    <cellStyle name="Total 3 3 8 6" xfId="16770"/>
    <cellStyle name="Total 3 3 8 7" xfId="16771"/>
    <cellStyle name="Total 3 3 9" xfId="16772"/>
    <cellStyle name="Total 3 3 9 2" xfId="16773"/>
    <cellStyle name="Total 3 3 9 3" xfId="16774"/>
    <cellStyle name="Total 3 3 9 4" xfId="16775"/>
    <cellStyle name="Total 3 3 9 5" xfId="16776"/>
    <cellStyle name="Total 3 3 9 6" xfId="16777"/>
    <cellStyle name="Total 3 3 9 7" xfId="16778"/>
    <cellStyle name="Total 3 4" xfId="16779"/>
    <cellStyle name="Total 3 4 10" xfId="16780"/>
    <cellStyle name="Total 3 4 10 2" xfId="16781"/>
    <cellStyle name="Total 3 4 10 3" xfId="16782"/>
    <cellStyle name="Total 3 4 10 4" xfId="16783"/>
    <cellStyle name="Total 3 4 10 5" xfId="16784"/>
    <cellStyle name="Total 3 4 10 6" xfId="16785"/>
    <cellStyle name="Total 3 4 10 7" xfId="16786"/>
    <cellStyle name="Total 3 4 11" xfId="16787"/>
    <cellStyle name="Total 3 4 11 2" xfId="16788"/>
    <cellStyle name="Total 3 4 11 3" xfId="16789"/>
    <cellStyle name="Total 3 4 11 4" xfId="16790"/>
    <cellStyle name="Total 3 4 11 5" xfId="16791"/>
    <cellStyle name="Total 3 4 11 6" xfId="16792"/>
    <cellStyle name="Total 3 4 11 7" xfId="16793"/>
    <cellStyle name="Total 3 4 12" xfId="16794"/>
    <cellStyle name="Total 3 4 12 2" xfId="16795"/>
    <cellStyle name="Total 3 4 12 3" xfId="16796"/>
    <cellStyle name="Total 3 4 12 4" xfId="16797"/>
    <cellStyle name="Total 3 4 12 5" xfId="16798"/>
    <cellStyle name="Total 3 4 12 6" xfId="16799"/>
    <cellStyle name="Total 3 4 12 7" xfId="16800"/>
    <cellStyle name="Total 3 4 13" xfId="16801"/>
    <cellStyle name="Total 3 4 13 2" xfId="16802"/>
    <cellStyle name="Total 3 4 13 3" xfId="16803"/>
    <cellStyle name="Total 3 4 13 4" xfId="16804"/>
    <cellStyle name="Total 3 4 13 5" xfId="16805"/>
    <cellStyle name="Total 3 4 13 6" xfId="16806"/>
    <cellStyle name="Total 3 4 13 7" xfId="16807"/>
    <cellStyle name="Total 3 4 14" xfId="16808"/>
    <cellStyle name="Total 3 4 15" xfId="16809"/>
    <cellStyle name="Total 3 4 16" xfId="16810"/>
    <cellStyle name="Total 3 4 2" xfId="16811"/>
    <cellStyle name="Total 3 4 2 10" xfId="16812"/>
    <cellStyle name="Total 3 4 2 10 2" xfId="16813"/>
    <cellStyle name="Total 3 4 2 10 3" xfId="16814"/>
    <cellStyle name="Total 3 4 2 10 4" xfId="16815"/>
    <cellStyle name="Total 3 4 2 10 5" xfId="16816"/>
    <cellStyle name="Total 3 4 2 10 6" xfId="16817"/>
    <cellStyle name="Total 3 4 2 10 7" xfId="16818"/>
    <cellStyle name="Total 3 4 2 11" xfId="16819"/>
    <cellStyle name="Total 3 4 2 11 2" xfId="16820"/>
    <cellStyle name="Total 3 4 2 11 3" xfId="16821"/>
    <cellStyle name="Total 3 4 2 11 4" xfId="16822"/>
    <cellStyle name="Total 3 4 2 11 5" xfId="16823"/>
    <cellStyle name="Total 3 4 2 11 6" xfId="16824"/>
    <cellStyle name="Total 3 4 2 11 7" xfId="16825"/>
    <cellStyle name="Total 3 4 2 12" xfId="16826"/>
    <cellStyle name="Total 3 4 2 12 2" xfId="16827"/>
    <cellStyle name="Total 3 4 2 12 3" xfId="16828"/>
    <cellStyle name="Total 3 4 2 12 4" xfId="16829"/>
    <cellStyle name="Total 3 4 2 12 5" xfId="16830"/>
    <cellStyle name="Total 3 4 2 12 6" xfId="16831"/>
    <cellStyle name="Total 3 4 2 12 7" xfId="16832"/>
    <cellStyle name="Total 3 4 2 13" xfId="16833"/>
    <cellStyle name="Total 3 4 2 13 2" xfId="16834"/>
    <cellStyle name="Total 3 4 2 13 3" xfId="16835"/>
    <cellStyle name="Total 3 4 2 13 4" xfId="16836"/>
    <cellStyle name="Total 3 4 2 13 5" xfId="16837"/>
    <cellStyle name="Total 3 4 2 13 6" xfId="16838"/>
    <cellStyle name="Total 3 4 2 13 7" xfId="16839"/>
    <cellStyle name="Total 3 4 2 14" xfId="16840"/>
    <cellStyle name="Total 3 4 2 15" xfId="16841"/>
    <cellStyle name="Total 3 4 2 16" xfId="16842"/>
    <cellStyle name="Total 3 4 2 17" xfId="16843"/>
    <cellStyle name="Total 3 4 2 2" xfId="16844"/>
    <cellStyle name="Total 3 4 2 2 10" xfId="16845"/>
    <cellStyle name="Total 3 4 2 2 10 2" xfId="16846"/>
    <cellStyle name="Total 3 4 2 2 10 3" xfId="16847"/>
    <cellStyle name="Total 3 4 2 2 10 4" xfId="16848"/>
    <cellStyle name="Total 3 4 2 2 10 5" xfId="16849"/>
    <cellStyle name="Total 3 4 2 2 10 6" xfId="16850"/>
    <cellStyle name="Total 3 4 2 2 10 7" xfId="16851"/>
    <cellStyle name="Total 3 4 2 2 11" xfId="16852"/>
    <cellStyle name="Total 3 4 2 2 12" xfId="16853"/>
    <cellStyle name="Total 3 4 2 2 13" xfId="16854"/>
    <cellStyle name="Total 3 4 2 2 14" xfId="16855"/>
    <cellStyle name="Total 3 4 2 2 2" xfId="16856"/>
    <cellStyle name="Total 3 4 2 2 2 2" xfId="16857"/>
    <cellStyle name="Total 3 4 2 2 2 3" xfId="16858"/>
    <cellStyle name="Total 3 4 2 2 2 4" xfId="16859"/>
    <cellStyle name="Total 3 4 2 2 2 5" xfId="16860"/>
    <cellStyle name="Total 3 4 2 2 2 6" xfId="16861"/>
    <cellStyle name="Total 3 4 2 2 2 7" xfId="16862"/>
    <cellStyle name="Total 3 4 2 2 3" xfId="16863"/>
    <cellStyle name="Total 3 4 2 2 3 2" xfId="16864"/>
    <cellStyle name="Total 3 4 2 2 3 3" xfId="16865"/>
    <cellStyle name="Total 3 4 2 2 3 4" xfId="16866"/>
    <cellStyle name="Total 3 4 2 2 3 5" xfId="16867"/>
    <cellStyle name="Total 3 4 2 2 3 6" xfId="16868"/>
    <cellStyle name="Total 3 4 2 2 3 7" xfId="16869"/>
    <cellStyle name="Total 3 4 2 2 4" xfId="16870"/>
    <cellStyle name="Total 3 4 2 2 4 2" xfId="16871"/>
    <cellStyle name="Total 3 4 2 2 4 3" xfId="16872"/>
    <cellStyle name="Total 3 4 2 2 4 4" xfId="16873"/>
    <cellStyle name="Total 3 4 2 2 4 5" xfId="16874"/>
    <cellStyle name="Total 3 4 2 2 4 6" xfId="16875"/>
    <cellStyle name="Total 3 4 2 2 4 7" xfId="16876"/>
    <cellStyle name="Total 3 4 2 2 5" xfId="16877"/>
    <cellStyle name="Total 3 4 2 2 5 2" xfId="16878"/>
    <cellStyle name="Total 3 4 2 2 5 3" xfId="16879"/>
    <cellStyle name="Total 3 4 2 2 5 4" xfId="16880"/>
    <cellStyle name="Total 3 4 2 2 5 5" xfId="16881"/>
    <cellStyle name="Total 3 4 2 2 5 6" xfId="16882"/>
    <cellStyle name="Total 3 4 2 2 5 7" xfId="16883"/>
    <cellStyle name="Total 3 4 2 2 6" xfId="16884"/>
    <cellStyle name="Total 3 4 2 2 6 2" xfId="16885"/>
    <cellStyle name="Total 3 4 2 2 6 3" xfId="16886"/>
    <cellStyle name="Total 3 4 2 2 6 4" xfId="16887"/>
    <cellStyle name="Total 3 4 2 2 6 5" xfId="16888"/>
    <cellStyle name="Total 3 4 2 2 6 6" xfId="16889"/>
    <cellStyle name="Total 3 4 2 2 6 7" xfId="16890"/>
    <cellStyle name="Total 3 4 2 2 7" xfId="16891"/>
    <cellStyle name="Total 3 4 2 2 7 2" xfId="16892"/>
    <cellStyle name="Total 3 4 2 2 7 3" xfId="16893"/>
    <cellStyle name="Total 3 4 2 2 7 4" xfId="16894"/>
    <cellStyle name="Total 3 4 2 2 7 5" xfId="16895"/>
    <cellStyle name="Total 3 4 2 2 7 6" xfId="16896"/>
    <cellStyle name="Total 3 4 2 2 7 7" xfId="16897"/>
    <cellStyle name="Total 3 4 2 2 8" xfId="16898"/>
    <cellStyle name="Total 3 4 2 2 8 2" xfId="16899"/>
    <cellStyle name="Total 3 4 2 2 8 3" xfId="16900"/>
    <cellStyle name="Total 3 4 2 2 8 4" xfId="16901"/>
    <cellStyle name="Total 3 4 2 2 8 5" xfId="16902"/>
    <cellStyle name="Total 3 4 2 2 8 6" xfId="16903"/>
    <cellStyle name="Total 3 4 2 2 8 7" xfId="16904"/>
    <cellStyle name="Total 3 4 2 2 9" xfId="16905"/>
    <cellStyle name="Total 3 4 2 2 9 2" xfId="16906"/>
    <cellStyle name="Total 3 4 2 2 9 3" xfId="16907"/>
    <cellStyle name="Total 3 4 2 2 9 4" xfId="16908"/>
    <cellStyle name="Total 3 4 2 2 9 5" xfId="16909"/>
    <cellStyle name="Total 3 4 2 2 9 6" xfId="16910"/>
    <cellStyle name="Total 3 4 2 2 9 7" xfId="16911"/>
    <cellStyle name="Total 3 4 2 3" xfId="16912"/>
    <cellStyle name="Total 3 4 2 3 10" xfId="16913"/>
    <cellStyle name="Total 3 4 2 3 10 2" xfId="16914"/>
    <cellStyle name="Total 3 4 2 3 10 3" xfId="16915"/>
    <cellStyle name="Total 3 4 2 3 10 4" xfId="16916"/>
    <cellStyle name="Total 3 4 2 3 10 5" xfId="16917"/>
    <cellStyle name="Total 3 4 2 3 10 6" xfId="16918"/>
    <cellStyle name="Total 3 4 2 3 10 7" xfId="16919"/>
    <cellStyle name="Total 3 4 2 3 11" xfId="16920"/>
    <cellStyle name="Total 3 4 2 3 12" xfId="16921"/>
    <cellStyle name="Total 3 4 2 3 13" xfId="16922"/>
    <cellStyle name="Total 3 4 2 3 14" xfId="16923"/>
    <cellStyle name="Total 3 4 2 3 2" xfId="16924"/>
    <cellStyle name="Total 3 4 2 3 2 2" xfId="16925"/>
    <cellStyle name="Total 3 4 2 3 2 3" xfId="16926"/>
    <cellStyle name="Total 3 4 2 3 2 4" xfId="16927"/>
    <cellStyle name="Total 3 4 2 3 2 5" xfId="16928"/>
    <cellStyle name="Total 3 4 2 3 2 6" xfId="16929"/>
    <cellStyle name="Total 3 4 2 3 2 7" xfId="16930"/>
    <cellStyle name="Total 3 4 2 3 3" xfId="16931"/>
    <cellStyle name="Total 3 4 2 3 3 2" xfId="16932"/>
    <cellStyle name="Total 3 4 2 3 3 3" xfId="16933"/>
    <cellStyle name="Total 3 4 2 3 3 4" xfId="16934"/>
    <cellStyle name="Total 3 4 2 3 3 5" xfId="16935"/>
    <cellStyle name="Total 3 4 2 3 3 6" xfId="16936"/>
    <cellStyle name="Total 3 4 2 3 3 7" xfId="16937"/>
    <cellStyle name="Total 3 4 2 3 4" xfId="16938"/>
    <cellStyle name="Total 3 4 2 3 4 2" xfId="16939"/>
    <cellStyle name="Total 3 4 2 3 4 3" xfId="16940"/>
    <cellStyle name="Total 3 4 2 3 4 4" xfId="16941"/>
    <cellStyle name="Total 3 4 2 3 4 5" xfId="16942"/>
    <cellStyle name="Total 3 4 2 3 4 6" xfId="16943"/>
    <cellStyle name="Total 3 4 2 3 4 7" xfId="16944"/>
    <cellStyle name="Total 3 4 2 3 5" xfId="16945"/>
    <cellStyle name="Total 3 4 2 3 5 2" xfId="16946"/>
    <cellStyle name="Total 3 4 2 3 5 3" xfId="16947"/>
    <cellStyle name="Total 3 4 2 3 5 4" xfId="16948"/>
    <cellStyle name="Total 3 4 2 3 5 5" xfId="16949"/>
    <cellStyle name="Total 3 4 2 3 5 6" xfId="16950"/>
    <cellStyle name="Total 3 4 2 3 5 7" xfId="16951"/>
    <cellStyle name="Total 3 4 2 3 6" xfId="16952"/>
    <cellStyle name="Total 3 4 2 3 6 2" xfId="16953"/>
    <cellStyle name="Total 3 4 2 3 6 3" xfId="16954"/>
    <cellStyle name="Total 3 4 2 3 6 4" xfId="16955"/>
    <cellStyle name="Total 3 4 2 3 6 5" xfId="16956"/>
    <cellStyle name="Total 3 4 2 3 6 6" xfId="16957"/>
    <cellStyle name="Total 3 4 2 3 6 7" xfId="16958"/>
    <cellStyle name="Total 3 4 2 3 7" xfId="16959"/>
    <cellStyle name="Total 3 4 2 3 7 2" xfId="16960"/>
    <cellStyle name="Total 3 4 2 3 7 3" xfId="16961"/>
    <cellStyle name="Total 3 4 2 3 7 4" xfId="16962"/>
    <cellStyle name="Total 3 4 2 3 7 5" xfId="16963"/>
    <cellStyle name="Total 3 4 2 3 7 6" xfId="16964"/>
    <cellStyle name="Total 3 4 2 3 7 7" xfId="16965"/>
    <cellStyle name="Total 3 4 2 3 8" xfId="16966"/>
    <cellStyle name="Total 3 4 2 3 8 2" xfId="16967"/>
    <cellStyle name="Total 3 4 2 3 8 3" xfId="16968"/>
    <cellStyle name="Total 3 4 2 3 8 4" xfId="16969"/>
    <cellStyle name="Total 3 4 2 3 8 5" xfId="16970"/>
    <cellStyle name="Total 3 4 2 3 8 6" xfId="16971"/>
    <cellStyle name="Total 3 4 2 3 8 7" xfId="16972"/>
    <cellStyle name="Total 3 4 2 3 9" xfId="16973"/>
    <cellStyle name="Total 3 4 2 3 9 2" xfId="16974"/>
    <cellStyle name="Total 3 4 2 3 9 3" xfId="16975"/>
    <cellStyle name="Total 3 4 2 3 9 4" xfId="16976"/>
    <cellStyle name="Total 3 4 2 3 9 5" xfId="16977"/>
    <cellStyle name="Total 3 4 2 3 9 6" xfId="16978"/>
    <cellStyle name="Total 3 4 2 3 9 7" xfId="16979"/>
    <cellStyle name="Total 3 4 2 4" xfId="16980"/>
    <cellStyle name="Total 3 4 2 4 10" xfId="16981"/>
    <cellStyle name="Total 3 4 2 4 10 2" xfId="16982"/>
    <cellStyle name="Total 3 4 2 4 10 3" xfId="16983"/>
    <cellStyle name="Total 3 4 2 4 10 4" xfId="16984"/>
    <cellStyle name="Total 3 4 2 4 10 5" xfId="16985"/>
    <cellStyle name="Total 3 4 2 4 10 6" xfId="16986"/>
    <cellStyle name="Total 3 4 2 4 10 7" xfId="16987"/>
    <cellStyle name="Total 3 4 2 4 11" xfId="16988"/>
    <cellStyle name="Total 3 4 2 4 12" xfId="16989"/>
    <cellStyle name="Total 3 4 2 4 13" xfId="16990"/>
    <cellStyle name="Total 3 4 2 4 14" xfId="16991"/>
    <cellStyle name="Total 3 4 2 4 2" xfId="16992"/>
    <cellStyle name="Total 3 4 2 4 2 2" xfId="16993"/>
    <cellStyle name="Total 3 4 2 4 2 3" xfId="16994"/>
    <cellStyle name="Total 3 4 2 4 2 4" xfId="16995"/>
    <cellStyle name="Total 3 4 2 4 2 5" xfId="16996"/>
    <cellStyle name="Total 3 4 2 4 2 6" xfId="16997"/>
    <cellStyle name="Total 3 4 2 4 2 7" xfId="16998"/>
    <cellStyle name="Total 3 4 2 4 3" xfId="16999"/>
    <cellStyle name="Total 3 4 2 4 3 2" xfId="17000"/>
    <cellStyle name="Total 3 4 2 4 3 3" xfId="17001"/>
    <cellStyle name="Total 3 4 2 4 3 4" xfId="17002"/>
    <cellStyle name="Total 3 4 2 4 3 5" xfId="17003"/>
    <cellStyle name="Total 3 4 2 4 3 6" xfId="17004"/>
    <cellStyle name="Total 3 4 2 4 3 7" xfId="17005"/>
    <cellStyle name="Total 3 4 2 4 4" xfId="17006"/>
    <cellStyle name="Total 3 4 2 4 4 2" xfId="17007"/>
    <cellStyle name="Total 3 4 2 4 4 3" xfId="17008"/>
    <cellStyle name="Total 3 4 2 4 4 4" xfId="17009"/>
    <cellStyle name="Total 3 4 2 4 4 5" xfId="17010"/>
    <cellStyle name="Total 3 4 2 4 4 6" xfId="17011"/>
    <cellStyle name="Total 3 4 2 4 4 7" xfId="17012"/>
    <cellStyle name="Total 3 4 2 4 5" xfId="17013"/>
    <cellStyle name="Total 3 4 2 4 5 2" xfId="17014"/>
    <cellStyle name="Total 3 4 2 4 5 3" xfId="17015"/>
    <cellStyle name="Total 3 4 2 4 5 4" xfId="17016"/>
    <cellStyle name="Total 3 4 2 4 5 5" xfId="17017"/>
    <cellStyle name="Total 3 4 2 4 5 6" xfId="17018"/>
    <cellStyle name="Total 3 4 2 4 5 7" xfId="17019"/>
    <cellStyle name="Total 3 4 2 4 6" xfId="17020"/>
    <cellStyle name="Total 3 4 2 4 6 2" xfId="17021"/>
    <cellStyle name="Total 3 4 2 4 6 3" xfId="17022"/>
    <cellStyle name="Total 3 4 2 4 6 4" xfId="17023"/>
    <cellStyle name="Total 3 4 2 4 6 5" xfId="17024"/>
    <cellStyle name="Total 3 4 2 4 6 6" xfId="17025"/>
    <cellStyle name="Total 3 4 2 4 6 7" xfId="17026"/>
    <cellStyle name="Total 3 4 2 4 7" xfId="17027"/>
    <cellStyle name="Total 3 4 2 4 7 2" xfId="17028"/>
    <cellStyle name="Total 3 4 2 4 7 3" xfId="17029"/>
    <cellStyle name="Total 3 4 2 4 7 4" xfId="17030"/>
    <cellStyle name="Total 3 4 2 4 7 5" xfId="17031"/>
    <cellStyle name="Total 3 4 2 4 7 6" xfId="17032"/>
    <cellStyle name="Total 3 4 2 4 7 7" xfId="17033"/>
    <cellStyle name="Total 3 4 2 4 8" xfId="17034"/>
    <cellStyle name="Total 3 4 2 4 8 2" xfId="17035"/>
    <cellStyle name="Total 3 4 2 4 8 3" xfId="17036"/>
    <cellStyle name="Total 3 4 2 4 8 4" xfId="17037"/>
    <cellStyle name="Total 3 4 2 4 8 5" xfId="17038"/>
    <cellStyle name="Total 3 4 2 4 8 6" xfId="17039"/>
    <cellStyle name="Total 3 4 2 4 8 7" xfId="17040"/>
    <cellStyle name="Total 3 4 2 4 9" xfId="17041"/>
    <cellStyle name="Total 3 4 2 4 9 2" xfId="17042"/>
    <cellStyle name="Total 3 4 2 4 9 3" xfId="17043"/>
    <cellStyle name="Total 3 4 2 4 9 4" xfId="17044"/>
    <cellStyle name="Total 3 4 2 4 9 5" xfId="17045"/>
    <cellStyle name="Total 3 4 2 4 9 6" xfId="17046"/>
    <cellStyle name="Total 3 4 2 4 9 7" xfId="17047"/>
    <cellStyle name="Total 3 4 2 5" xfId="17048"/>
    <cellStyle name="Total 3 4 2 5 10" xfId="17049"/>
    <cellStyle name="Total 3 4 2 5 10 2" xfId="17050"/>
    <cellStyle name="Total 3 4 2 5 10 3" xfId="17051"/>
    <cellStyle name="Total 3 4 2 5 10 4" xfId="17052"/>
    <cellStyle name="Total 3 4 2 5 10 5" xfId="17053"/>
    <cellStyle name="Total 3 4 2 5 10 6" xfId="17054"/>
    <cellStyle name="Total 3 4 2 5 10 7" xfId="17055"/>
    <cellStyle name="Total 3 4 2 5 11" xfId="17056"/>
    <cellStyle name="Total 3 4 2 5 12" xfId="17057"/>
    <cellStyle name="Total 3 4 2 5 13" xfId="17058"/>
    <cellStyle name="Total 3 4 2 5 14" xfId="17059"/>
    <cellStyle name="Total 3 4 2 5 2" xfId="17060"/>
    <cellStyle name="Total 3 4 2 5 2 2" xfId="17061"/>
    <cellStyle name="Total 3 4 2 5 2 3" xfId="17062"/>
    <cellStyle name="Total 3 4 2 5 2 4" xfId="17063"/>
    <cellStyle name="Total 3 4 2 5 2 5" xfId="17064"/>
    <cellStyle name="Total 3 4 2 5 2 6" xfId="17065"/>
    <cellStyle name="Total 3 4 2 5 2 7" xfId="17066"/>
    <cellStyle name="Total 3 4 2 5 3" xfId="17067"/>
    <cellStyle name="Total 3 4 2 5 3 2" xfId="17068"/>
    <cellStyle name="Total 3 4 2 5 3 3" xfId="17069"/>
    <cellStyle name="Total 3 4 2 5 3 4" xfId="17070"/>
    <cellStyle name="Total 3 4 2 5 3 5" xfId="17071"/>
    <cellStyle name="Total 3 4 2 5 3 6" xfId="17072"/>
    <cellStyle name="Total 3 4 2 5 3 7" xfId="17073"/>
    <cellStyle name="Total 3 4 2 5 4" xfId="17074"/>
    <cellStyle name="Total 3 4 2 5 4 2" xfId="17075"/>
    <cellStyle name="Total 3 4 2 5 4 3" xfId="17076"/>
    <cellStyle name="Total 3 4 2 5 4 4" xfId="17077"/>
    <cellStyle name="Total 3 4 2 5 4 5" xfId="17078"/>
    <cellStyle name="Total 3 4 2 5 4 6" xfId="17079"/>
    <cellStyle name="Total 3 4 2 5 4 7" xfId="17080"/>
    <cellStyle name="Total 3 4 2 5 5" xfId="17081"/>
    <cellStyle name="Total 3 4 2 5 5 2" xfId="17082"/>
    <cellStyle name="Total 3 4 2 5 5 3" xfId="17083"/>
    <cellStyle name="Total 3 4 2 5 5 4" xfId="17084"/>
    <cellStyle name="Total 3 4 2 5 5 5" xfId="17085"/>
    <cellStyle name="Total 3 4 2 5 5 6" xfId="17086"/>
    <cellStyle name="Total 3 4 2 5 5 7" xfId="17087"/>
    <cellStyle name="Total 3 4 2 5 6" xfId="17088"/>
    <cellStyle name="Total 3 4 2 5 6 2" xfId="17089"/>
    <cellStyle name="Total 3 4 2 5 6 3" xfId="17090"/>
    <cellStyle name="Total 3 4 2 5 6 4" xfId="17091"/>
    <cellStyle name="Total 3 4 2 5 6 5" xfId="17092"/>
    <cellStyle name="Total 3 4 2 5 6 6" xfId="17093"/>
    <cellStyle name="Total 3 4 2 5 6 7" xfId="17094"/>
    <cellStyle name="Total 3 4 2 5 7" xfId="17095"/>
    <cellStyle name="Total 3 4 2 5 7 2" xfId="17096"/>
    <cellStyle name="Total 3 4 2 5 7 3" xfId="17097"/>
    <cellStyle name="Total 3 4 2 5 7 4" xfId="17098"/>
    <cellStyle name="Total 3 4 2 5 7 5" xfId="17099"/>
    <cellStyle name="Total 3 4 2 5 7 6" xfId="17100"/>
    <cellStyle name="Total 3 4 2 5 7 7" xfId="17101"/>
    <cellStyle name="Total 3 4 2 5 8" xfId="17102"/>
    <cellStyle name="Total 3 4 2 5 8 2" xfId="17103"/>
    <cellStyle name="Total 3 4 2 5 8 3" xfId="17104"/>
    <cellStyle name="Total 3 4 2 5 8 4" xfId="17105"/>
    <cellStyle name="Total 3 4 2 5 8 5" xfId="17106"/>
    <cellStyle name="Total 3 4 2 5 8 6" xfId="17107"/>
    <cellStyle name="Total 3 4 2 5 8 7" xfId="17108"/>
    <cellStyle name="Total 3 4 2 5 9" xfId="17109"/>
    <cellStyle name="Total 3 4 2 5 9 2" xfId="17110"/>
    <cellStyle name="Total 3 4 2 5 9 3" xfId="17111"/>
    <cellStyle name="Total 3 4 2 5 9 4" xfId="17112"/>
    <cellStyle name="Total 3 4 2 5 9 5" xfId="17113"/>
    <cellStyle name="Total 3 4 2 5 9 6" xfId="17114"/>
    <cellStyle name="Total 3 4 2 5 9 7" xfId="17115"/>
    <cellStyle name="Total 3 4 2 6" xfId="17116"/>
    <cellStyle name="Total 3 4 2 6 2" xfId="17117"/>
    <cellStyle name="Total 3 4 2 6 3" xfId="17118"/>
    <cellStyle name="Total 3 4 2 6 4" xfId="17119"/>
    <cellStyle name="Total 3 4 2 6 5" xfId="17120"/>
    <cellStyle name="Total 3 4 2 6 6" xfId="17121"/>
    <cellStyle name="Total 3 4 2 6 7" xfId="17122"/>
    <cellStyle name="Total 3 4 2 7" xfId="17123"/>
    <cellStyle name="Total 3 4 2 7 2" xfId="17124"/>
    <cellStyle name="Total 3 4 2 7 3" xfId="17125"/>
    <cellStyle name="Total 3 4 2 7 4" xfId="17126"/>
    <cellStyle name="Total 3 4 2 7 5" xfId="17127"/>
    <cellStyle name="Total 3 4 2 7 6" xfId="17128"/>
    <cellStyle name="Total 3 4 2 7 7" xfId="17129"/>
    <cellStyle name="Total 3 4 2 8" xfId="17130"/>
    <cellStyle name="Total 3 4 2 8 2" xfId="17131"/>
    <cellStyle name="Total 3 4 2 8 3" xfId="17132"/>
    <cellStyle name="Total 3 4 2 8 4" xfId="17133"/>
    <cellStyle name="Total 3 4 2 8 5" xfId="17134"/>
    <cellStyle name="Total 3 4 2 8 6" xfId="17135"/>
    <cellStyle name="Total 3 4 2 8 7" xfId="17136"/>
    <cellStyle name="Total 3 4 2 9" xfId="17137"/>
    <cellStyle name="Total 3 4 2 9 2" xfId="17138"/>
    <cellStyle name="Total 3 4 2 9 3" xfId="17139"/>
    <cellStyle name="Total 3 4 2 9 4" xfId="17140"/>
    <cellStyle name="Total 3 4 2 9 5" xfId="17141"/>
    <cellStyle name="Total 3 4 2 9 6" xfId="17142"/>
    <cellStyle name="Total 3 4 2 9 7" xfId="17143"/>
    <cellStyle name="Total 3 4 3" xfId="17144"/>
    <cellStyle name="Total 3 4 3 10" xfId="17145"/>
    <cellStyle name="Total 3 4 3 10 2" xfId="17146"/>
    <cellStyle name="Total 3 4 3 10 3" xfId="17147"/>
    <cellStyle name="Total 3 4 3 10 4" xfId="17148"/>
    <cellStyle name="Total 3 4 3 10 5" xfId="17149"/>
    <cellStyle name="Total 3 4 3 10 6" xfId="17150"/>
    <cellStyle name="Total 3 4 3 10 7" xfId="17151"/>
    <cellStyle name="Total 3 4 3 11" xfId="17152"/>
    <cellStyle name="Total 3 4 3 12" xfId="17153"/>
    <cellStyle name="Total 3 4 3 13" xfId="17154"/>
    <cellStyle name="Total 3 4 3 14" xfId="17155"/>
    <cellStyle name="Total 3 4 3 2" xfId="17156"/>
    <cellStyle name="Total 3 4 3 2 2" xfId="17157"/>
    <cellStyle name="Total 3 4 3 2 3" xfId="17158"/>
    <cellStyle name="Total 3 4 3 2 4" xfId="17159"/>
    <cellStyle name="Total 3 4 3 2 5" xfId="17160"/>
    <cellStyle name="Total 3 4 3 2 6" xfId="17161"/>
    <cellStyle name="Total 3 4 3 2 7" xfId="17162"/>
    <cellStyle name="Total 3 4 3 3" xfId="17163"/>
    <cellStyle name="Total 3 4 3 3 2" xfId="17164"/>
    <cellStyle name="Total 3 4 3 3 3" xfId="17165"/>
    <cellStyle name="Total 3 4 3 3 4" xfId="17166"/>
    <cellStyle name="Total 3 4 3 3 5" xfId="17167"/>
    <cellStyle name="Total 3 4 3 3 6" xfId="17168"/>
    <cellStyle name="Total 3 4 3 3 7" xfId="17169"/>
    <cellStyle name="Total 3 4 3 4" xfId="17170"/>
    <cellStyle name="Total 3 4 3 4 2" xfId="17171"/>
    <cellStyle name="Total 3 4 3 4 3" xfId="17172"/>
    <cellStyle name="Total 3 4 3 4 4" xfId="17173"/>
    <cellStyle name="Total 3 4 3 4 5" xfId="17174"/>
    <cellStyle name="Total 3 4 3 4 6" xfId="17175"/>
    <cellStyle name="Total 3 4 3 4 7" xfId="17176"/>
    <cellStyle name="Total 3 4 3 5" xfId="17177"/>
    <cellStyle name="Total 3 4 3 5 2" xfId="17178"/>
    <cellStyle name="Total 3 4 3 5 3" xfId="17179"/>
    <cellStyle name="Total 3 4 3 5 4" xfId="17180"/>
    <cellStyle name="Total 3 4 3 5 5" xfId="17181"/>
    <cellStyle name="Total 3 4 3 5 6" xfId="17182"/>
    <cellStyle name="Total 3 4 3 5 7" xfId="17183"/>
    <cellStyle name="Total 3 4 3 6" xfId="17184"/>
    <cellStyle name="Total 3 4 3 6 2" xfId="17185"/>
    <cellStyle name="Total 3 4 3 6 3" xfId="17186"/>
    <cellStyle name="Total 3 4 3 6 4" xfId="17187"/>
    <cellStyle name="Total 3 4 3 6 5" xfId="17188"/>
    <cellStyle name="Total 3 4 3 6 6" xfId="17189"/>
    <cellStyle name="Total 3 4 3 6 7" xfId="17190"/>
    <cellStyle name="Total 3 4 3 7" xfId="17191"/>
    <cellStyle name="Total 3 4 3 7 2" xfId="17192"/>
    <cellStyle name="Total 3 4 3 7 3" xfId="17193"/>
    <cellStyle name="Total 3 4 3 7 4" xfId="17194"/>
    <cellStyle name="Total 3 4 3 7 5" xfId="17195"/>
    <cellStyle name="Total 3 4 3 7 6" xfId="17196"/>
    <cellStyle name="Total 3 4 3 7 7" xfId="17197"/>
    <cellStyle name="Total 3 4 3 8" xfId="17198"/>
    <cellStyle name="Total 3 4 3 8 2" xfId="17199"/>
    <cellStyle name="Total 3 4 3 8 3" xfId="17200"/>
    <cellStyle name="Total 3 4 3 8 4" xfId="17201"/>
    <cellStyle name="Total 3 4 3 8 5" xfId="17202"/>
    <cellStyle name="Total 3 4 3 8 6" xfId="17203"/>
    <cellStyle name="Total 3 4 3 8 7" xfId="17204"/>
    <cellStyle name="Total 3 4 3 9" xfId="17205"/>
    <cellStyle name="Total 3 4 3 9 2" xfId="17206"/>
    <cellStyle name="Total 3 4 3 9 3" xfId="17207"/>
    <cellStyle name="Total 3 4 3 9 4" xfId="17208"/>
    <cellStyle name="Total 3 4 3 9 5" xfId="17209"/>
    <cellStyle name="Total 3 4 3 9 6" xfId="17210"/>
    <cellStyle name="Total 3 4 3 9 7" xfId="17211"/>
    <cellStyle name="Total 3 4 4" xfId="17212"/>
    <cellStyle name="Total 3 4 4 10" xfId="17213"/>
    <cellStyle name="Total 3 4 4 10 2" xfId="17214"/>
    <cellStyle name="Total 3 4 4 10 3" xfId="17215"/>
    <cellStyle name="Total 3 4 4 10 4" xfId="17216"/>
    <cellStyle name="Total 3 4 4 10 5" xfId="17217"/>
    <cellStyle name="Total 3 4 4 10 6" xfId="17218"/>
    <cellStyle name="Total 3 4 4 10 7" xfId="17219"/>
    <cellStyle name="Total 3 4 4 11" xfId="17220"/>
    <cellStyle name="Total 3 4 4 12" xfId="17221"/>
    <cellStyle name="Total 3 4 4 13" xfId="17222"/>
    <cellStyle name="Total 3 4 4 14" xfId="17223"/>
    <cellStyle name="Total 3 4 4 2" xfId="17224"/>
    <cellStyle name="Total 3 4 4 2 2" xfId="17225"/>
    <cellStyle name="Total 3 4 4 2 3" xfId="17226"/>
    <cellStyle name="Total 3 4 4 2 4" xfId="17227"/>
    <cellStyle name="Total 3 4 4 2 5" xfId="17228"/>
    <cellStyle name="Total 3 4 4 2 6" xfId="17229"/>
    <cellStyle name="Total 3 4 4 2 7" xfId="17230"/>
    <cellStyle name="Total 3 4 4 3" xfId="17231"/>
    <cellStyle name="Total 3 4 4 3 2" xfId="17232"/>
    <cellStyle name="Total 3 4 4 3 3" xfId="17233"/>
    <cellStyle name="Total 3 4 4 3 4" xfId="17234"/>
    <cellStyle name="Total 3 4 4 3 5" xfId="17235"/>
    <cellStyle name="Total 3 4 4 3 6" xfId="17236"/>
    <cellStyle name="Total 3 4 4 3 7" xfId="17237"/>
    <cellStyle name="Total 3 4 4 4" xfId="17238"/>
    <cellStyle name="Total 3 4 4 4 2" xfId="17239"/>
    <cellStyle name="Total 3 4 4 4 3" xfId="17240"/>
    <cellStyle name="Total 3 4 4 4 4" xfId="17241"/>
    <cellStyle name="Total 3 4 4 4 5" xfId="17242"/>
    <cellStyle name="Total 3 4 4 4 6" xfId="17243"/>
    <cellStyle name="Total 3 4 4 4 7" xfId="17244"/>
    <cellStyle name="Total 3 4 4 5" xfId="17245"/>
    <cellStyle name="Total 3 4 4 5 2" xfId="17246"/>
    <cellStyle name="Total 3 4 4 5 3" xfId="17247"/>
    <cellStyle name="Total 3 4 4 5 4" xfId="17248"/>
    <cellStyle name="Total 3 4 4 5 5" xfId="17249"/>
    <cellStyle name="Total 3 4 4 5 6" xfId="17250"/>
    <cellStyle name="Total 3 4 4 5 7" xfId="17251"/>
    <cellStyle name="Total 3 4 4 6" xfId="17252"/>
    <cellStyle name="Total 3 4 4 6 2" xfId="17253"/>
    <cellStyle name="Total 3 4 4 6 3" xfId="17254"/>
    <cellStyle name="Total 3 4 4 6 4" xfId="17255"/>
    <cellStyle name="Total 3 4 4 6 5" xfId="17256"/>
    <cellStyle name="Total 3 4 4 6 6" xfId="17257"/>
    <cellStyle name="Total 3 4 4 6 7" xfId="17258"/>
    <cellStyle name="Total 3 4 4 7" xfId="17259"/>
    <cellStyle name="Total 3 4 4 7 2" xfId="17260"/>
    <cellStyle name="Total 3 4 4 7 3" xfId="17261"/>
    <cellStyle name="Total 3 4 4 7 4" xfId="17262"/>
    <cellStyle name="Total 3 4 4 7 5" xfId="17263"/>
    <cellStyle name="Total 3 4 4 7 6" xfId="17264"/>
    <cellStyle name="Total 3 4 4 7 7" xfId="17265"/>
    <cellStyle name="Total 3 4 4 8" xfId="17266"/>
    <cellStyle name="Total 3 4 4 8 2" xfId="17267"/>
    <cellStyle name="Total 3 4 4 8 3" xfId="17268"/>
    <cellStyle name="Total 3 4 4 8 4" xfId="17269"/>
    <cellStyle name="Total 3 4 4 8 5" xfId="17270"/>
    <cellStyle name="Total 3 4 4 8 6" xfId="17271"/>
    <cellStyle name="Total 3 4 4 8 7" xfId="17272"/>
    <cellStyle name="Total 3 4 4 9" xfId="17273"/>
    <cellStyle name="Total 3 4 4 9 2" xfId="17274"/>
    <cellStyle name="Total 3 4 4 9 3" xfId="17275"/>
    <cellStyle name="Total 3 4 4 9 4" xfId="17276"/>
    <cellStyle name="Total 3 4 4 9 5" xfId="17277"/>
    <cellStyle name="Total 3 4 4 9 6" xfId="17278"/>
    <cellStyle name="Total 3 4 4 9 7" xfId="17279"/>
    <cellStyle name="Total 3 4 5" xfId="17280"/>
    <cellStyle name="Total 3 4 5 10" xfId="17281"/>
    <cellStyle name="Total 3 4 5 10 2" xfId="17282"/>
    <cellStyle name="Total 3 4 5 10 3" xfId="17283"/>
    <cellStyle name="Total 3 4 5 10 4" xfId="17284"/>
    <cellStyle name="Total 3 4 5 10 5" xfId="17285"/>
    <cellStyle name="Total 3 4 5 10 6" xfId="17286"/>
    <cellStyle name="Total 3 4 5 10 7" xfId="17287"/>
    <cellStyle name="Total 3 4 5 11" xfId="17288"/>
    <cellStyle name="Total 3 4 5 12" xfId="17289"/>
    <cellStyle name="Total 3 4 5 13" xfId="17290"/>
    <cellStyle name="Total 3 4 5 14" xfId="17291"/>
    <cellStyle name="Total 3 4 5 2" xfId="17292"/>
    <cellStyle name="Total 3 4 5 2 2" xfId="17293"/>
    <cellStyle name="Total 3 4 5 2 3" xfId="17294"/>
    <cellStyle name="Total 3 4 5 2 4" xfId="17295"/>
    <cellStyle name="Total 3 4 5 2 5" xfId="17296"/>
    <cellStyle name="Total 3 4 5 2 6" xfId="17297"/>
    <cellStyle name="Total 3 4 5 2 7" xfId="17298"/>
    <cellStyle name="Total 3 4 5 3" xfId="17299"/>
    <cellStyle name="Total 3 4 5 3 2" xfId="17300"/>
    <cellStyle name="Total 3 4 5 3 3" xfId="17301"/>
    <cellStyle name="Total 3 4 5 3 4" xfId="17302"/>
    <cellStyle name="Total 3 4 5 3 5" xfId="17303"/>
    <cellStyle name="Total 3 4 5 3 6" xfId="17304"/>
    <cellStyle name="Total 3 4 5 3 7" xfId="17305"/>
    <cellStyle name="Total 3 4 5 4" xfId="17306"/>
    <cellStyle name="Total 3 4 5 4 2" xfId="17307"/>
    <cellStyle name="Total 3 4 5 4 3" xfId="17308"/>
    <cellStyle name="Total 3 4 5 4 4" xfId="17309"/>
    <cellStyle name="Total 3 4 5 4 5" xfId="17310"/>
    <cellStyle name="Total 3 4 5 4 6" xfId="17311"/>
    <cellStyle name="Total 3 4 5 4 7" xfId="17312"/>
    <cellStyle name="Total 3 4 5 5" xfId="17313"/>
    <cellStyle name="Total 3 4 5 5 2" xfId="17314"/>
    <cellStyle name="Total 3 4 5 5 3" xfId="17315"/>
    <cellStyle name="Total 3 4 5 5 4" xfId="17316"/>
    <cellStyle name="Total 3 4 5 5 5" xfId="17317"/>
    <cellStyle name="Total 3 4 5 5 6" xfId="17318"/>
    <cellStyle name="Total 3 4 5 5 7" xfId="17319"/>
    <cellStyle name="Total 3 4 5 6" xfId="17320"/>
    <cellStyle name="Total 3 4 5 6 2" xfId="17321"/>
    <cellStyle name="Total 3 4 5 6 3" xfId="17322"/>
    <cellStyle name="Total 3 4 5 6 4" xfId="17323"/>
    <cellStyle name="Total 3 4 5 6 5" xfId="17324"/>
    <cellStyle name="Total 3 4 5 6 6" xfId="17325"/>
    <cellStyle name="Total 3 4 5 6 7" xfId="17326"/>
    <cellStyle name="Total 3 4 5 7" xfId="17327"/>
    <cellStyle name="Total 3 4 5 7 2" xfId="17328"/>
    <cellStyle name="Total 3 4 5 7 3" xfId="17329"/>
    <cellStyle name="Total 3 4 5 7 4" xfId="17330"/>
    <cellStyle name="Total 3 4 5 7 5" xfId="17331"/>
    <cellStyle name="Total 3 4 5 7 6" xfId="17332"/>
    <cellStyle name="Total 3 4 5 7 7" xfId="17333"/>
    <cellStyle name="Total 3 4 5 8" xfId="17334"/>
    <cellStyle name="Total 3 4 5 8 2" xfId="17335"/>
    <cellStyle name="Total 3 4 5 8 3" xfId="17336"/>
    <cellStyle name="Total 3 4 5 8 4" xfId="17337"/>
    <cellStyle name="Total 3 4 5 8 5" xfId="17338"/>
    <cellStyle name="Total 3 4 5 8 6" xfId="17339"/>
    <cellStyle name="Total 3 4 5 8 7" xfId="17340"/>
    <cellStyle name="Total 3 4 5 9" xfId="17341"/>
    <cellStyle name="Total 3 4 5 9 2" xfId="17342"/>
    <cellStyle name="Total 3 4 5 9 3" xfId="17343"/>
    <cellStyle name="Total 3 4 5 9 4" xfId="17344"/>
    <cellStyle name="Total 3 4 5 9 5" xfId="17345"/>
    <cellStyle name="Total 3 4 5 9 6" xfId="17346"/>
    <cellStyle name="Total 3 4 5 9 7" xfId="17347"/>
    <cellStyle name="Total 3 4 6" xfId="17348"/>
    <cellStyle name="Total 3 4 6 10" xfId="17349"/>
    <cellStyle name="Total 3 4 6 10 2" xfId="17350"/>
    <cellStyle name="Total 3 4 6 10 3" xfId="17351"/>
    <cellStyle name="Total 3 4 6 10 4" xfId="17352"/>
    <cellStyle name="Total 3 4 6 10 5" xfId="17353"/>
    <cellStyle name="Total 3 4 6 10 6" xfId="17354"/>
    <cellStyle name="Total 3 4 6 10 7" xfId="17355"/>
    <cellStyle name="Total 3 4 6 11" xfId="17356"/>
    <cellStyle name="Total 3 4 6 12" xfId="17357"/>
    <cellStyle name="Total 3 4 6 13" xfId="17358"/>
    <cellStyle name="Total 3 4 6 14" xfId="17359"/>
    <cellStyle name="Total 3 4 6 2" xfId="17360"/>
    <cellStyle name="Total 3 4 6 2 2" xfId="17361"/>
    <cellStyle name="Total 3 4 6 2 3" xfId="17362"/>
    <cellStyle name="Total 3 4 6 2 4" xfId="17363"/>
    <cellStyle name="Total 3 4 6 2 5" xfId="17364"/>
    <cellStyle name="Total 3 4 6 2 6" xfId="17365"/>
    <cellStyle name="Total 3 4 6 2 7" xfId="17366"/>
    <cellStyle name="Total 3 4 6 3" xfId="17367"/>
    <cellStyle name="Total 3 4 6 3 2" xfId="17368"/>
    <cellStyle name="Total 3 4 6 3 3" xfId="17369"/>
    <cellStyle name="Total 3 4 6 3 4" xfId="17370"/>
    <cellStyle name="Total 3 4 6 3 5" xfId="17371"/>
    <cellStyle name="Total 3 4 6 3 6" xfId="17372"/>
    <cellStyle name="Total 3 4 6 3 7" xfId="17373"/>
    <cellStyle name="Total 3 4 6 4" xfId="17374"/>
    <cellStyle name="Total 3 4 6 4 2" xfId="17375"/>
    <cellStyle name="Total 3 4 6 4 3" xfId="17376"/>
    <cellStyle name="Total 3 4 6 4 4" xfId="17377"/>
    <cellStyle name="Total 3 4 6 4 5" xfId="17378"/>
    <cellStyle name="Total 3 4 6 4 6" xfId="17379"/>
    <cellStyle name="Total 3 4 6 4 7" xfId="17380"/>
    <cellStyle name="Total 3 4 6 5" xfId="17381"/>
    <cellStyle name="Total 3 4 6 5 2" xfId="17382"/>
    <cellStyle name="Total 3 4 6 5 3" xfId="17383"/>
    <cellStyle name="Total 3 4 6 5 4" xfId="17384"/>
    <cellStyle name="Total 3 4 6 5 5" xfId="17385"/>
    <cellStyle name="Total 3 4 6 5 6" xfId="17386"/>
    <cellStyle name="Total 3 4 6 5 7" xfId="17387"/>
    <cellStyle name="Total 3 4 6 6" xfId="17388"/>
    <cellStyle name="Total 3 4 6 6 2" xfId="17389"/>
    <cellStyle name="Total 3 4 6 6 3" xfId="17390"/>
    <cellStyle name="Total 3 4 6 6 4" xfId="17391"/>
    <cellStyle name="Total 3 4 6 6 5" xfId="17392"/>
    <cellStyle name="Total 3 4 6 6 6" xfId="17393"/>
    <cellStyle name="Total 3 4 6 6 7" xfId="17394"/>
    <cellStyle name="Total 3 4 6 7" xfId="17395"/>
    <cellStyle name="Total 3 4 6 7 2" xfId="17396"/>
    <cellStyle name="Total 3 4 6 7 3" xfId="17397"/>
    <cellStyle name="Total 3 4 6 7 4" xfId="17398"/>
    <cellStyle name="Total 3 4 6 7 5" xfId="17399"/>
    <cellStyle name="Total 3 4 6 7 6" xfId="17400"/>
    <cellStyle name="Total 3 4 6 7 7" xfId="17401"/>
    <cellStyle name="Total 3 4 6 8" xfId="17402"/>
    <cellStyle name="Total 3 4 6 8 2" xfId="17403"/>
    <cellStyle name="Total 3 4 6 8 3" xfId="17404"/>
    <cellStyle name="Total 3 4 6 8 4" xfId="17405"/>
    <cellStyle name="Total 3 4 6 8 5" xfId="17406"/>
    <cellStyle name="Total 3 4 6 8 6" xfId="17407"/>
    <cellStyle name="Total 3 4 6 8 7" xfId="17408"/>
    <cellStyle name="Total 3 4 6 9" xfId="17409"/>
    <cellStyle name="Total 3 4 6 9 2" xfId="17410"/>
    <cellStyle name="Total 3 4 6 9 3" xfId="17411"/>
    <cellStyle name="Total 3 4 6 9 4" xfId="17412"/>
    <cellStyle name="Total 3 4 6 9 5" xfId="17413"/>
    <cellStyle name="Total 3 4 6 9 6" xfId="17414"/>
    <cellStyle name="Total 3 4 6 9 7" xfId="17415"/>
    <cellStyle name="Total 3 4 7" xfId="17416"/>
    <cellStyle name="Total 3 4 7 2" xfId="17417"/>
    <cellStyle name="Total 3 4 7 3" xfId="17418"/>
    <cellStyle name="Total 3 4 7 4" xfId="17419"/>
    <cellStyle name="Total 3 4 7 5" xfId="17420"/>
    <cellStyle name="Total 3 4 7 6" xfId="17421"/>
    <cellStyle name="Total 3 4 7 7" xfId="17422"/>
    <cellStyle name="Total 3 4 8" xfId="17423"/>
    <cellStyle name="Total 3 4 8 2" xfId="17424"/>
    <cellStyle name="Total 3 4 8 3" xfId="17425"/>
    <cellStyle name="Total 3 4 8 4" xfId="17426"/>
    <cellStyle name="Total 3 4 8 5" xfId="17427"/>
    <cellStyle name="Total 3 4 8 6" xfId="17428"/>
    <cellStyle name="Total 3 4 8 7" xfId="17429"/>
    <cellStyle name="Total 3 4 9" xfId="17430"/>
    <cellStyle name="Total 3 4 9 2" xfId="17431"/>
    <cellStyle name="Total 3 4 9 3" xfId="17432"/>
    <cellStyle name="Total 3 4 9 4" xfId="17433"/>
    <cellStyle name="Total 3 4 9 5" xfId="17434"/>
    <cellStyle name="Total 3 4 9 6" xfId="17435"/>
    <cellStyle name="Total 3 4 9 7" xfId="17436"/>
    <cellStyle name="Total 3 5" xfId="17437"/>
    <cellStyle name="Total 3 5 10" xfId="17438"/>
    <cellStyle name="Total 3 5 10 2" xfId="17439"/>
    <cellStyle name="Total 3 5 10 3" xfId="17440"/>
    <cellStyle name="Total 3 5 10 4" xfId="17441"/>
    <cellStyle name="Total 3 5 10 5" xfId="17442"/>
    <cellStyle name="Total 3 5 10 6" xfId="17443"/>
    <cellStyle name="Total 3 5 10 7" xfId="17444"/>
    <cellStyle name="Total 3 5 11" xfId="17445"/>
    <cellStyle name="Total 3 5 11 2" xfId="17446"/>
    <cellStyle name="Total 3 5 11 3" xfId="17447"/>
    <cellStyle name="Total 3 5 11 4" xfId="17448"/>
    <cellStyle name="Total 3 5 11 5" xfId="17449"/>
    <cellStyle name="Total 3 5 11 6" xfId="17450"/>
    <cellStyle name="Total 3 5 11 7" xfId="17451"/>
    <cellStyle name="Total 3 5 12" xfId="17452"/>
    <cellStyle name="Total 3 5 12 2" xfId="17453"/>
    <cellStyle name="Total 3 5 12 3" xfId="17454"/>
    <cellStyle name="Total 3 5 12 4" xfId="17455"/>
    <cellStyle name="Total 3 5 12 5" xfId="17456"/>
    <cellStyle name="Total 3 5 12 6" xfId="17457"/>
    <cellStyle name="Total 3 5 12 7" xfId="17458"/>
    <cellStyle name="Total 3 5 13" xfId="17459"/>
    <cellStyle name="Total 3 5 13 2" xfId="17460"/>
    <cellStyle name="Total 3 5 13 3" xfId="17461"/>
    <cellStyle name="Total 3 5 13 4" xfId="17462"/>
    <cellStyle name="Total 3 5 13 5" xfId="17463"/>
    <cellStyle name="Total 3 5 13 6" xfId="17464"/>
    <cellStyle name="Total 3 5 13 7" xfId="17465"/>
    <cellStyle name="Total 3 5 14" xfId="17466"/>
    <cellStyle name="Total 3 5 15" xfId="17467"/>
    <cellStyle name="Total 3 5 16" xfId="17468"/>
    <cellStyle name="Total 3 5 17" xfId="17469"/>
    <cellStyle name="Total 3 5 2" xfId="17470"/>
    <cellStyle name="Total 3 5 2 10" xfId="17471"/>
    <cellStyle name="Total 3 5 2 10 2" xfId="17472"/>
    <cellStyle name="Total 3 5 2 10 3" xfId="17473"/>
    <cellStyle name="Total 3 5 2 10 4" xfId="17474"/>
    <cellStyle name="Total 3 5 2 10 5" xfId="17475"/>
    <cellStyle name="Total 3 5 2 10 6" xfId="17476"/>
    <cellStyle name="Total 3 5 2 10 7" xfId="17477"/>
    <cellStyle name="Total 3 5 2 11" xfId="17478"/>
    <cellStyle name="Total 3 5 2 12" xfId="17479"/>
    <cellStyle name="Total 3 5 2 13" xfId="17480"/>
    <cellStyle name="Total 3 5 2 14" xfId="17481"/>
    <cellStyle name="Total 3 5 2 2" xfId="17482"/>
    <cellStyle name="Total 3 5 2 2 2" xfId="17483"/>
    <cellStyle name="Total 3 5 2 2 3" xfId="17484"/>
    <cellStyle name="Total 3 5 2 2 4" xfId="17485"/>
    <cellStyle name="Total 3 5 2 2 5" xfId="17486"/>
    <cellStyle name="Total 3 5 2 2 6" xfId="17487"/>
    <cellStyle name="Total 3 5 2 2 7" xfId="17488"/>
    <cellStyle name="Total 3 5 2 3" xfId="17489"/>
    <cellStyle name="Total 3 5 2 3 2" xfId="17490"/>
    <cellStyle name="Total 3 5 2 3 3" xfId="17491"/>
    <cellStyle name="Total 3 5 2 3 4" xfId="17492"/>
    <cellStyle name="Total 3 5 2 3 5" xfId="17493"/>
    <cellStyle name="Total 3 5 2 3 6" xfId="17494"/>
    <cellStyle name="Total 3 5 2 3 7" xfId="17495"/>
    <cellStyle name="Total 3 5 2 4" xfId="17496"/>
    <cellStyle name="Total 3 5 2 4 2" xfId="17497"/>
    <cellStyle name="Total 3 5 2 4 3" xfId="17498"/>
    <cellStyle name="Total 3 5 2 4 4" xfId="17499"/>
    <cellStyle name="Total 3 5 2 4 5" xfId="17500"/>
    <cellStyle name="Total 3 5 2 4 6" xfId="17501"/>
    <cellStyle name="Total 3 5 2 4 7" xfId="17502"/>
    <cellStyle name="Total 3 5 2 5" xfId="17503"/>
    <cellStyle name="Total 3 5 2 5 2" xfId="17504"/>
    <cellStyle name="Total 3 5 2 5 3" xfId="17505"/>
    <cellStyle name="Total 3 5 2 5 4" xfId="17506"/>
    <cellStyle name="Total 3 5 2 5 5" xfId="17507"/>
    <cellStyle name="Total 3 5 2 5 6" xfId="17508"/>
    <cellStyle name="Total 3 5 2 5 7" xfId="17509"/>
    <cellStyle name="Total 3 5 2 6" xfId="17510"/>
    <cellStyle name="Total 3 5 2 6 2" xfId="17511"/>
    <cellStyle name="Total 3 5 2 6 3" xfId="17512"/>
    <cellStyle name="Total 3 5 2 6 4" xfId="17513"/>
    <cellStyle name="Total 3 5 2 6 5" xfId="17514"/>
    <cellStyle name="Total 3 5 2 6 6" xfId="17515"/>
    <cellStyle name="Total 3 5 2 6 7" xfId="17516"/>
    <cellStyle name="Total 3 5 2 7" xfId="17517"/>
    <cellStyle name="Total 3 5 2 7 2" xfId="17518"/>
    <cellStyle name="Total 3 5 2 7 3" xfId="17519"/>
    <cellStyle name="Total 3 5 2 7 4" xfId="17520"/>
    <cellStyle name="Total 3 5 2 7 5" xfId="17521"/>
    <cellStyle name="Total 3 5 2 7 6" xfId="17522"/>
    <cellStyle name="Total 3 5 2 7 7" xfId="17523"/>
    <cellStyle name="Total 3 5 2 8" xfId="17524"/>
    <cellStyle name="Total 3 5 2 8 2" xfId="17525"/>
    <cellStyle name="Total 3 5 2 8 3" xfId="17526"/>
    <cellStyle name="Total 3 5 2 8 4" xfId="17527"/>
    <cellStyle name="Total 3 5 2 8 5" xfId="17528"/>
    <cellStyle name="Total 3 5 2 8 6" xfId="17529"/>
    <cellStyle name="Total 3 5 2 8 7" xfId="17530"/>
    <cellStyle name="Total 3 5 2 9" xfId="17531"/>
    <cellStyle name="Total 3 5 2 9 2" xfId="17532"/>
    <cellStyle name="Total 3 5 2 9 3" xfId="17533"/>
    <cellStyle name="Total 3 5 2 9 4" xfId="17534"/>
    <cellStyle name="Total 3 5 2 9 5" xfId="17535"/>
    <cellStyle name="Total 3 5 2 9 6" xfId="17536"/>
    <cellStyle name="Total 3 5 2 9 7" xfId="17537"/>
    <cellStyle name="Total 3 5 3" xfId="17538"/>
    <cellStyle name="Total 3 5 3 10" xfId="17539"/>
    <cellStyle name="Total 3 5 3 10 2" xfId="17540"/>
    <cellStyle name="Total 3 5 3 10 3" xfId="17541"/>
    <cellStyle name="Total 3 5 3 10 4" xfId="17542"/>
    <cellStyle name="Total 3 5 3 10 5" xfId="17543"/>
    <cellStyle name="Total 3 5 3 10 6" xfId="17544"/>
    <cellStyle name="Total 3 5 3 10 7" xfId="17545"/>
    <cellStyle name="Total 3 5 3 11" xfId="17546"/>
    <cellStyle name="Total 3 5 3 12" xfId="17547"/>
    <cellStyle name="Total 3 5 3 13" xfId="17548"/>
    <cellStyle name="Total 3 5 3 14" xfId="17549"/>
    <cellStyle name="Total 3 5 3 2" xfId="17550"/>
    <cellStyle name="Total 3 5 3 2 2" xfId="17551"/>
    <cellStyle name="Total 3 5 3 2 3" xfId="17552"/>
    <cellStyle name="Total 3 5 3 2 4" xfId="17553"/>
    <cellStyle name="Total 3 5 3 2 5" xfId="17554"/>
    <cellStyle name="Total 3 5 3 2 6" xfId="17555"/>
    <cellStyle name="Total 3 5 3 2 7" xfId="17556"/>
    <cellStyle name="Total 3 5 3 3" xfId="17557"/>
    <cellStyle name="Total 3 5 3 3 2" xfId="17558"/>
    <cellStyle name="Total 3 5 3 3 3" xfId="17559"/>
    <cellStyle name="Total 3 5 3 3 4" xfId="17560"/>
    <cellStyle name="Total 3 5 3 3 5" xfId="17561"/>
    <cellStyle name="Total 3 5 3 3 6" xfId="17562"/>
    <cellStyle name="Total 3 5 3 3 7" xfId="17563"/>
    <cellStyle name="Total 3 5 3 4" xfId="17564"/>
    <cellStyle name="Total 3 5 3 4 2" xfId="17565"/>
    <cellStyle name="Total 3 5 3 4 3" xfId="17566"/>
    <cellStyle name="Total 3 5 3 4 4" xfId="17567"/>
    <cellStyle name="Total 3 5 3 4 5" xfId="17568"/>
    <cellStyle name="Total 3 5 3 4 6" xfId="17569"/>
    <cellStyle name="Total 3 5 3 4 7" xfId="17570"/>
    <cellStyle name="Total 3 5 3 5" xfId="17571"/>
    <cellStyle name="Total 3 5 3 5 2" xfId="17572"/>
    <cellStyle name="Total 3 5 3 5 3" xfId="17573"/>
    <cellStyle name="Total 3 5 3 5 4" xfId="17574"/>
    <cellStyle name="Total 3 5 3 5 5" xfId="17575"/>
    <cellStyle name="Total 3 5 3 5 6" xfId="17576"/>
    <cellStyle name="Total 3 5 3 5 7" xfId="17577"/>
    <cellStyle name="Total 3 5 3 6" xfId="17578"/>
    <cellStyle name="Total 3 5 3 6 2" xfId="17579"/>
    <cellStyle name="Total 3 5 3 6 3" xfId="17580"/>
    <cellStyle name="Total 3 5 3 6 4" xfId="17581"/>
    <cellStyle name="Total 3 5 3 6 5" xfId="17582"/>
    <cellStyle name="Total 3 5 3 6 6" xfId="17583"/>
    <cellStyle name="Total 3 5 3 6 7" xfId="17584"/>
    <cellStyle name="Total 3 5 3 7" xfId="17585"/>
    <cellStyle name="Total 3 5 3 7 2" xfId="17586"/>
    <cellStyle name="Total 3 5 3 7 3" xfId="17587"/>
    <cellStyle name="Total 3 5 3 7 4" xfId="17588"/>
    <cellStyle name="Total 3 5 3 7 5" xfId="17589"/>
    <cellStyle name="Total 3 5 3 7 6" xfId="17590"/>
    <cellStyle name="Total 3 5 3 7 7" xfId="17591"/>
    <cellStyle name="Total 3 5 3 8" xfId="17592"/>
    <cellStyle name="Total 3 5 3 8 2" xfId="17593"/>
    <cellStyle name="Total 3 5 3 8 3" xfId="17594"/>
    <cellStyle name="Total 3 5 3 8 4" xfId="17595"/>
    <cellStyle name="Total 3 5 3 8 5" xfId="17596"/>
    <cellStyle name="Total 3 5 3 8 6" xfId="17597"/>
    <cellStyle name="Total 3 5 3 8 7" xfId="17598"/>
    <cellStyle name="Total 3 5 3 9" xfId="17599"/>
    <cellStyle name="Total 3 5 3 9 2" xfId="17600"/>
    <cellStyle name="Total 3 5 3 9 3" xfId="17601"/>
    <cellStyle name="Total 3 5 3 9 4" xfId="17602"/>
    <cellStyle name="Total 3 5 3 9 5" xfId="17603"/>
    <cellStyle name="Total 3 5 3 9 6" xfId="17604"/>
    <cellStyle name="Total 3 5 3 9 7" xfId="17605"/>
    <cellStyle name="Total 3 5 4" xfId="17606"/>
    <cellStyle name="Total 3 5 4 10" xfId="17607"/>
    <cellStyle name="Total 3 5 4 10 2" xfId="17608"/>
    <cellStyle name="Total 3 5 4 10 3" xfId="17609"/>
    <cellStyle name="Total 3 5 4 10 4" xfId="17610"/>
    <cellStyle name="Total 3 5 4 10 5" xfId="17611"/>
    <cellStyle name="Total 3 5 4 10 6" xfId="17612"/>
    <cellStyle name="Total 3 5 4 10 7" xfId="17613"/>
    <cellStyle name="Total 3 5 4 11" xfId="17614"/>
    <cellStyle name="Total 3 5 4 12" xfId="17615"/>
    <cellStyle name="Total 3 5 4 13" xfId="17616"/>
    <cellStyle name="Total 3 5 4 14" xfId="17617"/>
    <cellStyle name="Total 3 5 4 2" xfId="17618"/>
    <cellStyle name="Total 3 5 4 2 2" xfId="17619"/>
    <cellStyle name="Total 3 5 4 2 3" xfId="17620"/>
    <cellStyle name="Total 3 5 4 2 4" xfId="17621"/>
    <cellStyle name="Total 3 5 4 2 5" xfId="17622"/>
    <cellStyle name="Total 3 5 4 2 6" xfId="17623"/>
    <cellStyle name="Total 3 5 4 2 7" xfId="17624"/>
    <cellStyle name="Total 3 5 4 3" xfId="17625"/>
    <cellStyle name="Total 3 5 4 3 2" xfId="17626"/>
    <cellStyle name="Total 3 5 4 3 3" xfId="17627"/>
    <cellStyle name="Total 3 5 4 3 4" xfId="17628"/>
    <cellStyle name="Total 3 5 4 3 5" xfId="17629"/>
    <cellStyle name="Total 3 5 4 3 6" xfId="17630"/>
    <cellStyle name="Total 3 5 4 3 7" xfId="17631"/>
    <cellStyle name="Total 3 5 4 4" xfId="17632"/>
    <cellStyle name="Total 3 5 4 4 2" xfId="17633"/>
    <cellStyle name="Total 3 5 4 4 3" xfId="17634"/>
    <cellStyle name="Total 3 5 4 4 4" xfId="17635"/>
    <cellStyle name="Total 3 5 4 4 5" xfId="17636"/>
    <cellStyle name="Total 3 5 4 4 6" xfId="17637"/>
    <cellStyle name="Total 3 5 4 4 7" xfId="17638"/>
    <cellStyle name="Total 3 5 4 5" xfId="17639"/>
    <cellStyle name="Total 3 5 4 5 2" xfId="17640"/>
    <cellStyle name="Total 3 5 4 5 3" xfId="17641"/>
    <cellStyle name="Total 3 5 4 5 4" xfId="17642"/>
    <cellStyle name="Total 3 5 4 5 5" xfId="17643"/>
    <cellStyle name="Total 3 5 4 5 6" xfId="17644"/>
    <cellStyle name="Total 3 5 4 5 7" xfId="17645"/>
    <cellStyle name="Total 3 5 4 6" xfId="17646"/>
    <cellStyle name="Total 3 5 4 6 2" xfId="17647"/>
    <cellStyle name="Total 3 5 4 6 3" xfId="17648"/>
    <cellStyle name="Total 3 5 4 6 4" xfId="17649"/>
    <cellStyle name="Total 3 5 4 6 5" xfId="17650"/>
    <cellStyle name="Total 3 5 4 6 6" xfId="17651"/>
    <cellStyle name="Total 3 5 4 6 7" xfId="17652"/>
    <cellStyle name="Total 3 5 4 7" xfId="17653"/>
    <cellStyle name="Total 3 5 4 7 2" xfId="17654"/>
    <cellStyle name="Total 3 5 4 7 3" xfId="17655"/>
    <cellStyle name="Total 3 5 4 7 4" xfId="17656"/>
    <cellStyle name="Total 3 5 4 7 5" xfId="17657"/>
    <cellStyle name="Total 3 5 4 7 6" xfId="17658"/>
    <cellStyle name="Total 3 5 4 7 7" xfId="17659"/>
    <cellStyle name="Total 3 5 4 8" xfId="17660"/>
    <cellStyle name="Total 3 5 4 8 2" xfId="17661"/>
    <cellStyle name="Total 3 5 4 8 3" xfId="17662"/>
    <cellStyle name="Total 3 5 4 8 4" xfId="17663"/>
    <cellStyle name="Total 3 5 4 8 5" xfId="17664"/>
    <cellStyle name="Total 3 5 4 8 6" xfId="17665"/>
    <cellStyle name="Total 3 5 4 8 7" xfId="17666"/>
    <cellStyle name="Total 3 5 4 9" xfId="17667"/>
    <cellStyle name="Total 3 5 4 9 2" xfId="17668"/>
    <cellStyle name="Total 3 5 4 9 3" xfId="17669"/>
    <cellStyle name="Total 3 5 4 9 4" xfId="17670"/>
    <cellStyle name="Total 3 5 4 9 5" xfId="17671"/>
    <cellStyle name="Total 3 5 4 9 6" xfId="17672"/>
    <cellStyle name="Total 3 5 4 9 7" xfId="17673"/>
    <cellStyle name="Total 3 5 5" xfId="17674"/>
    <cellStyle name="Total 3 5 5 10" xfId="17675"/>
    <cellStyle name="Total 3 5 5 10 2" xfId="17676"/>
    <cellStyle name="Total 3 5 5 10 3" xfId="17677"/>
    <cellStyle name="Total 3 5 5 10 4" xfId="17678"/>
    <cellStyle name="Total 3 5 5 10 5" xfId="17679"/>
    <cellStyle name="Total 3 5 5 10 6" xfId="17680"/>
    <cellStyle name="Total 3 5 5 10 7" xfId="17681"/>
    <cellStyle name="Total 3 5 5 11" xfId="17682"/>
    <cellStyle name="Total 3 5 5 12" xfId="17683"/>
    <cellStyle name="Total 3 5 5 13" xfId="17684"/>
    <cellStyle name="Total 3 5 5 14" xfId="17685"/>
    <cellStyle name="Total 3 5 5 2" xfId="17686"/>
    <cellStyle name="Total 3 5 5 2 2" xfId="17687"/>
    <cellStyle name="Total 3 5 5 2 3" xfId="17688"/>
    <cellStyle name="Total 3 5 5 2 4" xfId="17689"/>
    <cellStyle name="Total 3 5 5 2 5" xfId="17690"/>
    <cellStyle name="Total 3 5 5 2 6" xfId="17691"/>
    <cellStyle name="Total 3 5 5 2 7" xfId="17692"/>
    <cellStyle name="Total 3 5 5 3" xfId="17693"/>
    <cellStyle name="Total 3 5 5 3 2" xfId="17694"/>
    <cellStyle name="Total 3 5 5 3 3" xfId="17695"/>
    <cellStyle name="Total 3 5 5 3 4" xfId="17696"/>
    <cellStyle name="Total 3 5 5 3 5" xfId="17697"/>
    <cellStyle name="Total 3 5 5 3 6" xfId="17698"/>
    <cellStyle name="Total 3 5 5 3 7" xfId="17699"/>
    <cellStyle name="Total 3 5 5 4" xfId="17700"/>
    <cellStyle name="Total 3 5 5 4 2" xfId="17701"/>
    <cellStyle name="Total 3 5 5 4 3" xfId="17702"/>
    <cellStyle name="Total 3 5 5 4 4" xfId="17703"/>
    <cellStyle name="Total 3 5 5 4 5" xfId="17704"/>
    <cellStyle name="Total 3 5 5 4 6" xfId="17705"/>
    <cellStyle name="Total 3 5 5 4 7" xfId="17706"/>
    <cellStyle name="Total 3 5 5 5" xfId="17707"/>
    <cellStyle name="Total 3 5 5 5 2" xfId="17708"/>
    <cellStyle name="Total 3 5 5 5 3" xfId="17709"/>
    <cellStyle name="Total 3 5 5 5 4" xfId="17710"/>
    <cellStyle name="Total 3 5 5 5 5" xfId="17711"/>
    <cellStyle name="Total 3 5 5 5 6" xfId="17712"/>
    <cellStyle name="Total 3 5 5 5 7" xfId="17713"/>
    <cellStyle name="Total 3 5 5 6" xfId="17714"/>
    <cellStyle name="Total 3 5 5 6 2" xfId="17715"/>
    <cellStyle name="Total 3 5 5 6 3" xfId="17716"/>
    <cellStyle name="Total 3 5 5 6 4" xfId="17717"/>
    <cellStyle name="Total 3 5 5 6 5" xfId="17718"/>
    <cellStyle name="Total 3 5 5 6 6" xfId="17719"/>
    <cellStyle name="Total 3 5 5 6 7" xfId="17720"/>
    <cellStyle name="Total 3 5 5 7" xfId="17721"/>
    <cellStyle name="Total 3 5 5 7 2" xfId="17722"/>
    <cellStyle name="Total 3 5 5 7 3" xfId="17723"/>
    <cellStyle name="Total 3 5 5 7 4" xfId="17724"/>
    <cellStyle name="Total 3 5 5 7 5" xfId="17725"/>
    <cellStyle name="Total 3 5 5 7 6" xfId="17726"/>
    <cellStyle name="Total 3 5 5 7 7" xfId="17727"/>
    <cellStyle name="Total 3 5 5 8" xfId="17728"/>
    <cellStyle name="Total 3 5 5 8 2" xfId="17729"/>
    <cellStyle name="Total 3 5 5 8 3" xfId="17730"/>
    <cellStyle name="Total 3 5 5 8 4" xfId="17731"/>
    <cellStyle name="Total 3 5 5 8 5" xfId="17732"/>
    <cellStyle name="Total 3 5 5 8 6" xfId="17733"/>
    <cellStyle name="Total 3 5 5 8 7" xfId="17734"/>
    <cellStyle name="Total 3 5 5 9" xfId="17735"/>
    <cellStyle name="Total 3 5 5 9 2" xfId="17736"/>
    <cellStyle name="Total 3 5 5 9 3" xfId="17737"/>
    <cellStyle name="Total 3 5 5 9 4" xfId="17738"/>
    <cellStyle name="Total 3 5 5 9 5" xfId="17739"/>
    <cellStyle name="Total 3 5 5 9 6" xfId="17740"/>
    <cellStyle name="Total 3 5 5 9 7" xfId="17741"/>
    <cellStyle name="Total 3 5 6" xfId="17742"/>
    <cellStyle name="Total 3 5 6 2" xfId="17743"/>
    <cellStyle name="Total 3 5 6 3" xfId="17744"/>
    <cellStyle name="Total 3 5 6 4" xfId="17745"/>
    <cellStyle name="Total 3 5 6 5" xfId="17746"/>
    <cellStyle name="Total 3 5 6 6" xfId="17747"/>
    <cellStyle name="Total 3 5 6 7" xfId="17748"/>
    <cellStyle name="Total 3 5 7" xfId="17749"/>
    <cellStyle name="Total 3 5 7 2" xfId="17750"/>
    <cellStyle name="Total 3 5 7 3" xfId="17751"/>
    <cellStyle name="Total 3 5 7 4" xfId="17752"/>
    <cellStyle name="Total 3 5 7 5" xfId="17753"/>
    <cellStyle name="Total 3 5 7 6" xfId="17754"/>
    <cellStyle name="Total 3 5 7 7" xfId="17755"/>
    <cellStyle name="Total 3 5 8" xfId="17756"/>
    <cellStyle name="Total 3 5 8 2" xfId="17757"/>
    <cellStyle name="Total 3 5 8 3" xfId="17758"/>
    <cellStyle name="Total 3 5 8 4" xfId="17759"/>
    <cellStyle name="Total 3 5 8 5" xfId="17760"/>
    <cellStyle name="Total 3 5 8 6" xfId="17761"/>
    <cellStyle name="Total 3 5 8 7" xfId="17762"/>
    <cellStyle name="Total 3 5 9" xfId="17763"/>
    <cellStyle name="Total 3 5 9 2" xfId="17764"/>
    <cellStyle name="Total 3 5 9 3" xfId="17765"/>
    <cellStyle name="Total 3 5 9 4" xfId="17766"/>
    <cellStyle name="Total 3 5 9 5" xfId="17767"/>
    <cellStyle name="Total 3 5 9 6" xfId="17768"/>
    <cellStyle name="Total 3 5 9 7" xfId="17769"/>
    <cellStyle name="Total 3 6" xfId="17770"/>
    <cellStyle name="Total 3 6 10" xfId="17771"/>
    <cellStyle name="Total 3 6 10 2" xfId="17772"/>
    <cellStyle name="Total 3 6 10 3" xfId="17773"/>
    <cellStyle name="Total 3 6 10 4" xfId="17774"/>
    <cellStyle name="Total 3 6 10 5" xfId="17775"/>
    <cellStyle name="Total 3 6 10 6" xfId="17776"/>
    <cellStyle name="Total 3 6 10 7" xfId="17777"/>
    <cellStyle name="Total 3 6 11" xfId="17778"/>
    <cellStyle name="Total 3 6 12" xfId="17779"/>
    <cellStyle name="Total 3 6 13" xfId="17780"/>
    <cellStyle name="Total 3 6 14" xfId="17781"/>
    <cellStyle name="Total 3 6 2" xfId="17782"/>
    <cellStyle name="Total 3 6 2 2" xfId="17783"/>
    <cellStyle name="Total 3 6 2 3" xfId="17784"/>
    <cellStyle name="Total 3 6 2 4" xfId="17785"/>
    <cellStyle name="Total 3 6 2 5" xfId="17786"/>
    <cellStyle name="Total 3 6 2 6" xfId="17787"/>
    <cellStyle name="Total 3 6 2 7" xfId="17788"/>
    <cellStyle name="Total 3 6 3" xfId="17789"/>
    <cellStyle name="Total 3 6 3 2" xfId="17790"/>
    <cellStyle name="Total 3 6 3 3" xfId="17791"/>
    <cellStyle name="Total 3 6 3 4" xfId="17792"/>
    <cellStyle name="Total 3 6 3 5" xfId="17793"/>
    <cellStyle name="Total 3 6 3 6" xfId="17794"/>
    <cellStyle name="Total 3 6 3 7" xfId="17795"/>
    <cellStyle name="Total 3 6 4" xfId="17796"/>
    <cellStyle name="Total 3 6 4 2" xfId="17797"/>
    <cellStyle name="Total 3 6 4 3" xfId="17798"/>
    <cellStyle name="Total 3 6 4 4" xfId="17799"/>
    <cellStyle name="Total 3 6 4 5" xfId="17800"/>
    <cellStyle name="Total 3 6 4 6" xfId="17801"/>
    <cellStyle name="Total 3 6 4 7" xfId="17802"/>
    <cellStyle name="Total 3 6 5" xfId="17803"/>
    <cellStyle name="Total 3 6 5 2" xfId="17804"/>
    <cellStyle name="Total 3 6 5 3" xfId="17805"/>
    <cellStyle name="Total 3 6 5 4" xfId="17806"/>
    <cellStyle name="Total 3 6 5 5" xfId="17807"/>
    <cellStyle name="Total 3 6 5 6" xfId="17808"/>
    <cellStyle name="Total 3 6 5 7" xfId="17809"/>
    <cellStyle name="Total 3 6 6" xfId="17810"/>
    <cellStyle name="Total 3 6 6 2" xfId="17811"/>
    <cellStyle name="Total 3 6 6 3" xfId="17812"/>
    <cellStyle name="Total 3 6 6 4" xfId="17813"/>
    <cellStyle name="Total 3 6 6 5" xfId="17814"/>
    <cellStyle name="Total 3 6 6 6" xfId="17815"/>
    <cellStyle name="Total 3 6 6 7" xfId="17816"/>
    <cellStyle name="Total 3 6 7" xfId="17817"/>
    <cellStyle name="Total 3 6 7 2" xfId="17818"/>
    <cellStyle name="Total 3 6 7 3" xfId="17819"/>
    <cellStyle name="Total 3 6 7 4" xfId="17820"/>
    <cellStyle name="Total 3 6 7 5" xfId="17821"/>
    <cellStyle name="Total 3 6 7 6" xfId="17822"/>
    <cellStyle name="Total 3 6 7 7" xfId="17823"/>
    <cellStyle name="Total 3 6 8" xfId="17824"/>
    <cellStyle name="Total 3 6 8 2" xfId="17825"/>
    <cellStyle name="Total 3 6 8 3" xfId="17826"/>
    <cellStyle name="Total 3 6 8 4" xfId="17827"/>
    <cellStyle name="Total 3 6 8 5" xfId="17828"/>
    <cellStyle name="Total 3 6 8 6" xfId="17829"/>
    <cellStyle name="Total 3 6 8 7" xfId="17830"/>
    <cellStyle name="Total 3 6 9" xfId="17831"/>
    <cellStyle name="Total 3 6 9 2" xfId="17832"/>
    <cellStyle name="Total 3 6 9 3" xfId="17833"/>
    <cellStyle name="Total 3 6 9 4" xfId="17834"/>
    <cellStyle name="Total 3 6 9 5" xfId="17835"/>
    <cellStyle name="Total 3 6 9 6" xfId="17836"/>
    <cellStyle name="Total 3 6 9 7" xfId="17837"/>
    <cellStyle name="Total 3 7" xfId="17838"/>
    <cellStyle name="Total 3 7 10" xfId="17839"/>
    <cellStyle name="Total 3 7 10 2" xfId="17840"/>
    <cellStyle name="Total 3 7 10 3" xfId="17841"/>
    <cellStyle name="Total 3 7 10 4" xfId="17842"/>
    <cellStyle name="Total 3 7 10 5" xfId="17843"/>
    <cellStyle name="Total 3 7 10 6" xfId="17844"/>
    <cellStyle name="Total 3 7 10 7" xfId="17845"/>
    <cellStyle name="Total 3 7 11" xfId="17846"/>
    <cellStyle name="Total 3 7 12" xfId="17847"/>
    <cellStyle name="Total 3 7 13" xfId="17848"/>
    <cellStyle name="Total 3 7 14" xfId="17849"/>
    <cellStyle name="Total 3 7 2" xfId="17850"/>
    <cellStyle name="Total 3 7 2 2" xfId="17851"/>
    <cellStyle name="Total 3 7 2 3" xfId="17852"/>
    <cellStyle name="Total 3 7 2 4" xfId="17853"/>
    <cellStyle name="Total 3 7 2 5" xfId="17854"/>
    <cellStyle name="Total 3 7 2 6" xfId="17855"/>
    <cellStyle name="Total 3 7 2 7" xfId="17856"/>
    <cellStyle name="Total 3 7 3" xfId="17857"/>
    <cellStyle name="Total 3 7 3 2" xfId="17858"/>
    <cellStyle name="Total 3 7 3 3" xfId="17859"/>
    <cellStyle name="Total 3 7 3 4" xfId="17860"/>
    <cellStyle name="Total 3 7 3 5" xfId="17861"/>
    <cellStyle name="Total 3 7 3 6" xfId="17862"/>
    <cellStyle name="Total 3 7 3 7" xfId="17863"/>
    <cellStyle name="Total 3 7 4" xfId="17864"/>
    <cellStyle name="Total 3 7 4 2" xfId="17865"/>
    <cellStyle name="Total 3 7 4 3" xfId="17866"/>
    <cellStyle name="Total 3 7 4 4" xfId="17867"/>
    <cellStyle name="Total 3 7 4 5" xfId="17868"/>
    <cellStyle name="Total 3 7 4 6" xfId="17869"/>
    <cellStyle name="Total 3 7 4 7" xfId="17870"/>
    <cellStyle name="Total 3 7 5" xfId="17871"/>
    <cellStyle name="Total 3 7 5 2" xfId="17872"/>
    <cellStyle name="Total 3 7 5 3" xfId="17873"/>
    <cellStyle name="Total 3 7 5 4" xfId="17874"/>
    <cellStyle name="Total 3 7 5 5" xfId="17875"/>
    <cellStyle name="Total 3 7 5 6" xfId="17876"/>
    <cellStyle name="Total 3 7 5 7" xfId="17877"/>
    <cellStyle name="Total 3 7 6" xfId="17878"/>
    <cellStyle name="Total 3 7 6 2" xfId="17879"/>
    <cellStyle name="Total 3 7 6 3" xfId="17880"/>
    <cellStyle name="Total 3 7 6 4" xfId="17881"/>
    <cellStyle name="Total 3 7 6 5" xfId="17882"/>
    <cellStyle name="Total 3 7 6 6" xfId="17883"/>
    <cellStyle name="Total 3 7 6 7" xfId="17884"/>
    <cellStyle name="Total 3 7 7" xfId="17885"/>
    <cellStyle name="Total 3 7 7 2" xfId="17886"/>
    <cellStyle name="Total 3 7 7 3" xfId="17887"/>
    <cellStyle name="Total 3 7 7 4" xfId="17888"/>
    <cellStyle name="Total 3 7 7 5" xfId="17889"/>
    <cellStyle name="Total 3 7 7 6" xfId="17890"/>
    <cellStyle name="Total 3 7 7 7" xfId="17891"/>
    <cellStyle name="Total 3 7 8" xfId="17892"/>
    <cellStyle name="Total 3 7 8 2" xfId="17893"/>
    <cellStyle name="Total 3 7 8 3" xfId="17894"/>
    <cellStyle name="Total 3 7 8 4" xfId="17895"/>
    <cellStyle name="Total 3 7 8 5" xfId="17896"/>
    <cellStyle name="Total 3 7 8 6" xfId="17897"/>
    <cellStyle name="Total 3 7 8 7" xfId="17898"/>
    <cellStyle name="Total 3 7 9" xfId="17899"/>
    <cellStyle name="Total 3 7 9 2" xfId="17900"/>
    <cellStyle name="Total 3 7 9 3" xfId="17901"/>
    <cellStyle name="Total 3 7 9 4" xfId="17902"/>
    <cellStyle name="Total 3 7 9 5" xfId="17903"/>
    <cellStyle name="Total 3 7 9 6" xfId="17904"/>
    <cellStyle name="Total 3 7 9 7" xfId="17905"/>
    <cellStyle name="Total 3 8" xfId="17906"/>
    <cellStyle name="Total 3 8 10" xfId="17907"/>
    <cellStyle name="Total 3 8 10 2" xfId="17908"/>
    <cellStyle name="Total 3 8 10 3" xfId="17909"/>
    <cellStyle name="Total 3 8 10 4" xfId="17910"/>
    <cellStyle name="Total 3 8 10 5" xfId="17911"/>
    <cellStyle name="Total 3 8 10 6" xfId="17912"/>
    <cellStyle name="Total 3 8 10 7" xfId="17913"/>
    <cellStyle name="Total 3 8 11" xfId="17914"/>
    <cellStyle name="Total 3 8 12" xfId="17915"/>
    <cellStyle name="Total 3 8 13" xfId="17916"/>
    <cellStyle name="Total 3 8 14" xfId="17917"/>
    <cellStyle name="Total 3 8 2" xfId="17918"/>
    <cellStyle name="Total 3 8 2 2" xfId="17919"/>
    <cellStyle name="Total 3 8 2 3" xfId="17920"/>
    <cellStyle name="Total 3 8 2 4" xfId="17921"/>
    <cellStyle name="Total 3 8 2 5" xfId="17922"/>
    <cellStyle name="Total 3 8 2 6" xfId="17923"/>
    <cellStyle name="Total 3 8 2 7" xfId="17924"/>
    <cellStyle name="Total 3 8 3" xfId="17925"/>
    <cellStyle name="Total 3 8 3 2" xfId="17926"/>
    <cellStyle name="Total 3 8 3 3" xfId="17927"/>
    <cellStyle name="Total 3 8 3 4" xfId="17928"/>
    <cellStyle name="Total 3 8 3 5" xfId="17929"/>
    <cellStyle name="Total 3 8 3 6" xfId="17930"/>
    <cellStyle name="Total 3 8 3 7" xfId="17931"/>
    <cellStyle name="Total 3 8 4" xfId="17932"/>
    <cellStyle name="Total 3 8 4 2" xfId="17933"/>
    <cellStyle name="Total 3 8 4 3" xfId="17934"/>
    <cellStyle name="Total 3 8 4 4" xfId="17935"/>
    <cellStyle name="Total 3 8 4 5" xfId="17936"/>
    <cellStyle name="Total 3 8 4 6" xfId="17937"/>
    <cellStyle name="Total 3 8 4 7" xfId="17938"/>
    <cellStyle name="Total 3 8 5" xfId="17939"/>
    <cellStyle name="Total 3 8 5 2" xfId="17940"/>
    <cellStyle name="Total 3 8 5 3" xfId="17941"/>
    <cellStyle name="Total 3 8 5 4" xfId="17942"/>
    <cellStyle name="Total 3 8 5 5" xfId="17943"/>
    <cellStyle name="Total 3 8 5 6" xfId="17944"/>
    <cellStyle name="Total 3 8 5 7" xfId="17945"/>
    <cellStyle name="Total 3 8 6" xfId="17946"/>
    <cellStyle name="Total 3 8 6 2" xfId="17947"/>
    <cellStyle name="Total 3 8 6 3" xfId="17948"/>
    <cellStyle name="Total 3 8 6 4" xfId="17949"/>
    <cellStyle name="Total 3 8 6 5" xfId="17950"/>
    <cellStyle name="Total 3 8 6 6" xfId="17951"/>
    <cellStyle name="Total 3 8 6 7" xfId="17952"/>
    <cellStyle name="Total 3 8 7" xfId="17953"/>
    <cellStyle name="Total 3 8 7 2" xfId="17954"/>
    <cellStyle name="Total 3 8 7 3" xfId="17955"/>
    <cellStyle name="Total 3 8 7 4" xfId="17956"/>
    <cellStyle name="Total 3 8 7 5" xfId="17957"/>
    <cellStyle name="Total 3 8 7 6" xfId="17958"/>
    <cellStyle name="Total 3 8 7 7" xfId="17959"/>
    <cellStyle name="Total 3 8 8" xfId="17960"/>
    <cellStyle name="Total 3 8 8 2" xfId="17961"/>
    <cellStyle name="Total 3 8 8 3" xfId="17962"/>
    <cellStyle name="Total 3 8 8 4" xfId="17963"/>
    <cellStyle name="Total 3 8 8 5" xfId="17964"/>
    <cellStyle name="Total 3 8 8 6" xfId="17965"/>
    <cellStyle name="Total 3 8 8 7" xfId="17966"/>
    <cellStyle name="Total 3 8 9" xfId="17967"/>
    <cellStyle name="Total 3 8 9 2" xfId="17968"/>
    <cellStyle name="Total 3 8 9 3" xfId="17969"/>
    <cellStyle name="Total 3 8 9 4" xfId="17970"/>
    <cellStyle name="Total 3 8 9 5" xfId="17971"/>
    <cellStyle name="Total 3 8 9 6" xfId="17972"/>
    <cellStyle name="Total 3 8 9 7" xfId="17973"/>
    <cellStyle name="Total 3 9" xfId="17974"/>
    <cellStyle name="Total 3 9 10" xfId="17975"/>
    <cellStyle name="Total 3 9 10 2" xfId="17976"/>
    <cellStyle name="Total 3 9 10 3" xfId="17977"/>
    <cellStyle name="Total 3 9 10 4" xfId="17978"/>
    <cellStyle name="Total 3 9 10 5" xfId="17979"/>
    <cellStyle name="Total 3 9 10 6" xfId="17980"/>
    <cellStyle name="Total 3 9 10 7" xfId="17981"/>
    <cellStyle name="Total 3 9 11" xfId="17982"/>
    <cellStyle name="Total 3 9 12" xfId="17983"/>
    <cellStyle name="Total 3 9 13" xfId="17984"/>
    <cellStyle name="Total 3 9 14" xfId="17985"/>
    <cellStyle name="Total 3 9 2" xfId="17986"/>
    <cellStyle name="Total 3 9 2 2" xfId="17987"/>
    <cellStyle name="Total 3 9 2 3" xfId="17988"/>
    <cellStyle name="Total 3 9 2 4" xfId="17989"/>
    <cellStyle name="Total 3 9 2 5" xfId="17990"/>
    <cellStyle name="Total 3 9 2 6" xfId="17991"/>
    <cellStyle name="Total 3 9 2 7" xfId="17992"/>
    <cellStyle name="Total 3 9 3" xfId="17993"/>
    <cellStyle name="Total 3 9 3 2" xfId="17994"/>
    <cellStyle name="Total 3 9 3 3" xfId="17995"/>
    <cellStyle name="Total 3 9 3 4" xfId="17996"/>
    <cellStyle name="Total 3 9 3 5" xfId="17997"/>
    <cellStyle name="Total 3 9 3 6" xfId="17998"/>
    <cellStyle name="Total 3 9 3 7" xfId="17999"/>
    <cellStyle name="Total 3 9 4" xfId="18000"/>
    <cellStyle name="Total 3 9 4 2" xfId="18001"/>
    <cellStyle name="Total 3 9 4 3" xfId="18002"/>
    <cellStyle name="Total 3 9 4 4" xfId="18003"/>
    <cellStyle name="Total 3 9 4 5" xfId="18004"/>
    <cellStyle name="Total 3 9 4 6" xfId="18005"/>
    <cellStyle name="Total 3 9 4 7" xfId="18006"/>
    <cellStyle name="Total 3 9 5" xfId="18007"/>
    <cellStyle name="Total 3 9 5 2" xfId="18008"/>
    <cellStyle name="Total 3 9 5 3" xfId="18009"/>
    <cellStyle name="Total 3 9 5 4" xfId="18010"/>
    <cellStyle name="Total 3 9 5 5" xfId="18011"/>
    <cellStyle name="Total 3 9 5 6" xfId="18012"/>
    <cellStyle name="Total 3 9 5 7" xfId="18013"/>
    <cellStyle name="Total 3 9 6" xfId="18014"/>
    <cellStyle name="Total 3 9 6 2" xfId="18015"/>
    <cellStyle name="Total 3 9 6 3" xfId="18016"/>
    <cellStyle name="Total 3 9 6 4" xfId="18017"/>
    <cellStyle name="Total 3 9 6 5" xfId="18018"/>
    <cellStyle name="Total 3 9 6 6" xfId="18019"/>
    <cellStyle name="Total 3 9 6 7" xfId="18020"/>
    <cellStyle name="Total 3 9 7" xfId="18021"/>
    <cellStyle name="Total 3 9 7 2" xfId="18022"/>
    <cellStyle name="Total 3 9 7 3" xfId="18023"/>
    <cellStyle name="Total 3 9 7 4" xfId="18024"/>
    <cellStyle name="Total 3 9 7 5" xfId="18025"/>
    <cellStyle name="Total 3 9 7 6" xfId="18026"/>
    <cellStyle name="Total 3 9 7 7" xfId="18027"/>
    <cellStyle name="Total 3 9 8" xfId="18028"/>
    <cellStyle name="Total 3 9 8 2" xfId="18029"/>
    <cellStyle name="Total 3 9 8 3" xfId="18030"/>
    <cellStyle name="Total 3 9 8 4" xfId="18031"/>
    <cellStyle name="Total 3 9 8 5" xfId="18032"/>
    <cellStyle name="Total 3 9 8 6" xfId="18033"/>
    <cellStyle name="Total 3 9 8 7" xfId="18034"/>
    <cellStyle name="Total 3 9 9" xfId="18035"/>
    <cellStyle name="Total 3 9 9 2" xfId="18036"/>
    <cellStyle name="Total 3 9 9 3" xfId="18037"/>
    <cellStyle name="Total 3 9 9 4" xfId="18038"/>
    <cellStyle name="Total 3 9 9 5" xfId="18039"/>
    <cellStyle name="Total 3 9 9 6" xfId="18040"/>
    <cellStyle name="Total 3 9 9 7" xfId="18041"/>
    <cellStyle name="Total 4" xfId="18042"/>
    <cellStyle name="Total 4 10" xfId="18043"/>
    <cellStyle name="Total 4 10 2" xfId="18044"/>
    <cellStyle name="Total 4 10 3" xfId="18045"/>
    <cellStyle name="Total 4 10 4" xfId="18046"/>
    <cellStyle name="Total 4 10 5" xfId="18047"/>
    <cellStyle name="Total 4 10 6" xfId="18048"/>
    <cellStyle name="Total 4 10 7" xfId="18049"/>
    <cellStyle name="Total 4 11" xfId="18050"/>
    <cellStyle name="Total 4 11 2" xfId="18051"/>
    <cellStyle name="Total 4 11 3" xfId="18052"/>
    <cellStyle name="Total 4 11 4" xfId="18053"/>
    <cellStyle name="Total 4 11 5" xfId="18054"/>
    <cellStyle name="Total 4 11 6" xfId="18055"/>
    <cellStyle name="Total 4 11 7" xfId="18056"/>
    <cellStyle name="Total 4 12" xfId="18057"/>
    <cellStyle name="Total 4 12 2" xfId="18058"/>
    <cellStyle name="Total 4 12 3" xfId="18059"/>
    <cellStyle name="Total 4 12 4" xfId="18060"/>
    <cellStyle name="Total 4 12 5" xfId="18061"/>
    <cellStyle name="Total 4 12 6" xfId="18062"/>
    <cellStyle name="Total 4 12 7" xfId="18063"/>
    <cellStyle name="Total 4 13" xfId="18064"/>
    <cellStyle name="Total 4 13 2" xfId="18065"/>
    <cellStyle name="Total 4 13 3" xfId="18066"/>
    <cellStyle name="Total 4 13 4" xfId="18067"/>
    <cellStyle name="Total 4 13 5" xfId="18068"/>
    <cellStyle name="Total 4 13 6" xfId="18069"/>
    <cellStyle name="Total 4 13 7" xfId="18070"/>
    <cellStyle name="Total 4 14" xfId="18071"/>
    <cellStyle name="Total 4 15" xfId="18072"/>
    <cellStyle name="Total 4 16" xfId="18073"/>
    <cellStyle name="Total 4 2" xfId="18074"/>
    <cellStyle name="Total 4 2 10" xfId="18075"/>
    <cellStyle name="Total 4 2 10 2" xfId="18076"/>
    <cellStyle name="Total 4 2 10 3" xfId="18077"/>
    <cellStyle name="Total 4 2 10 4" xfId="18078"/>
    <cellStyle name="Total 4 2 10 5" xfId="18079"/>
    <cellStyle name="Total 4 2 10 6" xfId="18080"/>
    <cellStyle name="Total 4 2 10 7" xfId="18081"/>
    <cellStyle name="Total 4 2 11" xfId="18082"/>
    <cellStyle name="Total 4 2 11 2" xfId="18083"/>
    <cellStyle name="Total 4 2 11 3" xfId="18084"/>
    <cellStyle name="Total 4 2 11 4" xfId="18085"/>
    <cellStyle name="Total 4 2 11 5" xfId="18086"/>
    <cellStyle name="Total 4 2 11 6" xfId="18087"/>
    <cellStyle name="Total 4 2 11 7" xfId="18088"/>
    <cellStyle name="Total 4 2 12" xfId="18089"/>
    <cellStyle name="Total 4 2 12 2" xfId="18090"/>
    <cellStyle name="Total 4 2 12 3" xfId="18091"/>
    <cellStyle name="Total 4 2 12 4" xfId="18092"/>
    <cellStyle name="Total 4 2 12 5" xfId="18093"/>
    <cellStyle name="Total 4 2 12 6" xfId="18094"/>
    <cellStyle name="Total 4 2 12 7" xfId="18095"/>
    <cellStyle name="Total 4 2 13" xfId="18096"/>
    <cellStyle name="Total 4 2 13 2" xfId="18097"/>
    <cellStyle name="Total 4 2 13 3" xfId="18098"/>
    <cellStyle name="Total 4 2 13 4" xfId="18099"/>
    <cellStyle name="Total 4 2 13 5" xfId="18100"/>
    <cellStyle name="Total 4 2 13 6" xfId="18101"/>
    <cellStyle name="Total 4 2 13 7" xfId="18102"/>
    <cellStyle name="Total 4 2 14" xfId="18103"/>
    <cellStyle name="Total 4 2 15" xfId="18104"/>
    <cellStyle name="Total 4 2 16" xfId="18105"/>
    <cellStyle name="Total 4 2 17" xfId="18106"/>
    <cellStyle name="Total 4 2 2" xfId="18107"/>
    <cellStyle name="Total 4 2 2 10" xfId="18108"/>
    <cellStyle name="Total 4 2 2 10 2" xfId="18109"/>
    <cellStyle name="Total 4 2 2 10 3" xfId="18110"/>
    <cellStyle name="Total 4 2 2 10 4" xfId="18111"/>
    <cellStyle name="Total 4 2 2 10 5" xfId="18112"/>
    <cellStyle name="Total 4 2 2 10 6" xfId="18113"/>
    <cellStyle name="Total 4 2 2 10 7" xfId="18114"/>
    <cellStyle name="Total 4 2 2 11" xfId="18115"/>
    <cellStyle name="Total 4 2 2 12" xfId="18116"/>
    <cellStyle name="Total 4 2 2 13" xfId="18117"/>
    <cellStyle name="Total 4 2 2 14" xfId="18118"/>
    <cellStyle name="Total 4 2 2 2" xfId="18119"/>
    <cellStyle name="Total 4 2 2 2 2" xfId="18120"/>
    <cellStyle name="Total 4 2 2 2 3" xfId="18121"/>
    <cellStyle name="Total 4 2 2 2 4" xfId="18122"/>
    <cellStyle name="Total 4 2 2 2 5" xfId="18123"/>
    <cellStyle name="Total 4 2 2 2 6" xfId="18124"/>
    <cellStyle name="Total 4 2 2 2 7" xfId="18125"/>
    <cellStyle name="Total 4 2 2 3" xfId="18126"/>
    <cellStyle name="Total 4 2 2 3 2" xfId="18127"/>
    <cellStyle name="Total 4 2 2 3 3" xfId="18128"/>
    <cellStyle name="Total 4 2 2 3 4" xfId="18129"/>
    <cellStyle name="Total 4 2 2 3 5" xfId="18130"/>
    <cellStyle name="Total 4 2 2 3 6" xfId="18131"/>
    <cellStyle name="Total 4 2 2 3 7" xfId="18132"/>
    <cellStyle name="Total 4 2 2 4" xfId="18133"/>
    <cellStyle name="Total 4 2 2 4 2" xfId="18134"/>
    <cellStyle name="Total 4 2 2 4 3" xfId="18135"/>
    <cellStyle name="Total 4 2 2 4 4" xfId="18136"/>
    <cellStyle name="Total 4 2 2 4 5" xfId="18137"/>
    <cellStyle name="Total 4 2 2 4 6" xfId="18138"/>
    <cellStyle name="Total 4 2 2 4 7" xfId="18139"/>
    <cellStyle name="Total 4 2 2 5" xfId="18140"/>
    <cellStyle name="Total 4 2 2 5 2" xfId="18141"/>
    <cellStyle name="Total 4 2 2 5 3" xfId="18142"/>
    <cellStyle name="Total 4 2 2 5 4" xfId="18143"/>
    <cellStyle name="Total 4 2 2 5 5" xfId="18144"/>
    <cellStyle name="Total 4 2 2 5 6" xfId="18145"/>
    <cellStyle name="Total 4 2 2 5 7" xfId="18146"/>
    <cellStyle name="Total 4 2 2 6" xfId="18147"/>
    <cellStyle name="Total 4 2 2 6 2" xfId="18148"/>
    <cellStyle name="Total 4 2 2 6 3" xfId="18149"/>
    <cellStyle name="Total 4 2 2 6 4" xfId="18150"/>
    <cellStyle name="Total 4 2 2 6 5" xfId="18151"/>
    <cellStyle name="Total 4 2 2 6 6" xfId="18152"/>
    <cellStyle name="Total 4 2 2 6 7" xfId="18153"/>
    <cellStyle name="Total 4 2 2 7" xfId="18154"/>
    <cellStyle name="Total 4 2 2 7 2" xfId="18155"/>
    <cellStyle name="Total 4 2 2 7 3" xfId="18156"/>
    <cellStyle name="Total 4 2 2 7 4" xfId="18157"/>
    <cellStyle name="Total 4 2 2 7 5" xfId="18158"/>
    <cellStyle name="Total 4 2 2 7 6" xfId="18159"/>
    <cellStyle name="Total 4 2 2 7 7" xfId="18160"/>
    <cellStyle name="Total 4 2 2 8" xfId="18161"/>
    <cellStyle name="Total 4 2 2 8 2" xfId="18162"/>
    <cellStyle name="Total 4 2 2 8 3" xfId="18163"/>
    <cellStyle name="Total 4 2 2 8 4" xfId="18164"/>
    <cellStyle name="Total 4 2 2 8 5" xfId="18165"/>
    <cellStyle name="Total 4 2 2 8 6" xfId="18166"/>
    <cellStyle name="Total 4 2 2 8 7" xfId="18167"/>
    <cellStyle name="Total 4 2 2 9" xfId="18168"/>
    <cellStyle name="Total 4 2 2 9 2" xfId="18169"/>
    <cellStyle name="Total 4 2 2 9 3" xfId="18170"/>
    <cellStyle name="Total 4 2 2 9 4" xfId="18171"/>
    <cellStyle name="Total 4 2 2 9 5" xfId="18172"/>
    <cellStyle name="Total 4 2 2 9 6" xfId="18173"/>
    <cellStyle name="Total 4 2 2 9 7" xfId="18174"/>
    <cellStyle name="Total 4 2 3" xfId="18175"/>
    <cellStyle name="Total 4 2 3 10" xfId="18176"/>
    <cellStyle name="Total 4 2 3 10 2" xfId="18177"/>
    <cellStyle name="Total 4 2 3 10 3" xfId="18178"/>
    <cellStyle name="Total 4 2 3 10 4" xfId="18179"/>
    <cellStyle name="Total 4 2 3 10 5" xfId="18180"/>
    <cellStyle name="Total 4 2 3 10 6" xfId="18181"/>
    <cellStyle name="Total 4 2 3 10 7" xfId="18182"/>
    <cellStyle name="Total 4 2 3 11" xfId="18183"/>
    <cellStyle name="Total 4 2 3 12" xfId="18184"/>
    <cellStyle name="Total 4 2 3 13" xfId="18185"/>
    <cellStyle name="Total 4 2 3 14" xfId="18186"/>
    <cellStyle name="Total 4 2 3 2" xfId="18187"/>
    <cellStyle name="Total 4 2 3 2 2" xfId="18188"/>
    <cellStyle name="Total 4 2 3 2 3" xfId="18189"/>
    <cellStyle name="Total 4 2 3 2 4" xfId="18190"/>
    <cellStyle name="Total 4 2 3 2 5" xfId="18191"/>
    <cellStyle name="Total 4 2 3 2 6" xfId="18192"/>
    <cellStyle name="Total 4 2 3 2 7" xfId="18193"/>
    <cellStyle name="Total 4 2 3 3" xfId="18194"/>
    <cellStyle name="Total 4 2 3 3 2" xfId="18195"/>
    <cellStyle name="Total 4 2 3 3 3" xfId="18196"/>
    <cellStyle name="Total 4 2 3 3 4" xfId="18197"/>
    <cellStyle name="Total 4 2 3 3 5" xfId="18198"/>
    <cellStyle name="Total 4 2 3 3 6" xfId="18199"/>
    <cellStyle name="Total 4 2 3 3 7" xfId="18200"/>
    <cellStyle name="Total 4 2 3 4" xfId="18201"/>
    <cellStyle name="Total 4 2 3 4 2" xfId="18202"/>
    <cellStyle name="Total 4 2 3 4 3" xfId="18203"/>
    <cellStyle name="Total 4 2 3 4 4" xfId="18204"/>
    <cellStyle name="Total 4 2 3 4 5" xfId="18205"/>
    <cellStyle name="Total 4 2 3 4 6" xfId="18206"/>
    <cellStyle name="Total 4 2 3 4 7" xfId="18207"/>
    <cellStyle name="Total 4 2 3 5" xfId="18208"/>
    <cellStyle name="Total 4 2 3 5 2" xfId="18209"/>
    <cellStyle name="Total 4 2 3 5 3" xfId="18210"/>
    <cellStyle name="Total 4 2 3 5 4" xfId="18211"/>
    <cellStyle name="Total 4 2 3 5 5" xfId="18212"/>
    <cellStyle name="Total 4 2 3 5 6" xfId="18213"/>
    <cellStyle name="Total 4 2 3 5 7" xfId="18214"/>
    <cellStyle name="Total 4 2 3 6" xfId="18215"/>
    <cellStyle name="Total 4 2 3 6 2" xfId="18216"/>
    <cellStyle name="Total 4 2 3 6 3" xfId="18217"/>
    <cellStyle name="Total 4 2 3 6 4" xfId="18218"/>
    <cellStyle name="Total 4 2 3 6 5" xfId="18219"/>
    <cellStyle name="Total 4 2 3 6 6" xfId="18220"/>
    <cellStyle name="Total 4 2 3 6 7" xfId="18221"/>
    <cellStyle name="Total 4 2 3 7" xfId="18222"/>
    <cellStyle name="Total 4 2 3 7 2" xfId="18223"/>
    <cellStyle name="Total 4 2 3 7 3" xfId="18224"/>
    <cellStyle name="Total 4 2 3 7 4" xfId="18225"/>
    <cellStyle name="Total 4 2 3 7 5" xfId="18226"/>
    <cellStyle name="Total 4 2 3 7 6" xfId="18227"/>
    <cellStyle name="Total 4 2 3 7 7" xfId="18228"/>
    <cellStyle name="Total 4 2 3 8" xfId="18229"/>
    <cellStyle name="Total 4 2 3 8 2" xfId="18230"/>
    <cellStyle name="Total 4 2 3 8 3" xfId="18231"/>
    <cellStyle name="Total 4 2 3 8 4" xfId="18232"/>
    <cellStyle name="Total 4 2 3 8 5" xfId="18233"/>
    <cellStyle name="Total 4 2 3 8 6" xfId="18234"/>
    <cellStyle name="Total 4 2 3 8 7" xfId="18235"/>
    <cellStyle name="Total 4 2 3 9" xfId="18236"/>
    <cellStyle name="Total 4 2 3 9 2" xfId="18237"/>
    <cellStyle name="Total 4 2 3 9 3" xfId="18238"/>
    <cellStyle name="Total 4 2 3 9 4" xfId="18239"/>
    <cellStyle name="Total 4 2 3 9 5" xfId="18240"/>
    <cellStyle name="Total 4 2 3 9 6" xfId="18241"/>
    <cellStyle name="Total 4 2 3 9 7" xfId="18242"/>
    <cellStyle name="Total 4 2 4" xfId="18243"/>
    <cellStyle name="Total 4 2 4 10" xfId="18244"/>
    <cellStyle name="Total 4 2 4 10 2" xfId="18245"/>
    <cellStyle name="Total 4 2 4 10 3" xfId="18246"/>
    <cellStyle name="Total 4 2 4 10 4" xfId="18247"/>
    <cellStyle name="Total 4 2 4 10 5" xfId="18248"/>
    <cellStyle name="Total 4 2 4 10 6" xfId="18249"/>
    <cellStyle name="Total 4 2 4 10 7" xfId="18250"/>
    <cellStyle name="Total 4 2 4 11" xfId="18251"/>
    <cellStyle name="Total 4 2 4 12" xfId="18252"/>
    <cellStyle name="Total 4 2 4 13" xfId="18253"/>
    <cellStyle name="Total 4 2 4 14" xfId="18254"/>
    <cellStyle name="Total 4 2 4 2" xfId="18255"/>
    <cellStyle name="Total 4 2 4 2 2" xfId="18256"/>
    <cellStyle name="Total 4 2 4 2 3" xfId="18257"/>
    <cellStyle name="Total 4 2 4 2 4" xfId="18258"/>
    <cellStyle name="Total 4 2 4 2 5" xfId="18259"/>
    <cellStyle name="Total 4 2 4 2 6" xfId="18260"/>
    <cellStyle name="Total 4 2 4 2 7" xfId="18261"/>
    <cellStyle name="Total 4 2 4 3" xfId="18262"/>
    <cellStyle name="Total 4 2 4 3 2" xfId="18263"/>
    <cellStyle name="Total 4 2 4 3 3" xfId="18264"/>
    <cellStyle name="Total 4 2 4 3 4" xfId="18265"/>
    <cellStyle name="Total 4 2 4 3 5" xfId="18266"/>
    <cellStyle name="Total 4 2 4 3 6" xfId="18267"/>
    <cellStyle name="Total 4 2 4 3 7" xfId="18268"/>
    <cellStyle name="Total 4 2 4 4" xfId="18269"/>
    <cellStyle name="Total 4 2 4 4 2" xfId="18270"/>
    <cellStyle name="Total 4 2 4 4 3" xfId="18271"/>
    <cellStyle name="Total 4 2 4 4 4" xfId="18272"/>
    <cellStyle name="Total 4 2 4 4 5" xfId="18273"/>
    <cellStyle name="Total 4 2 4 4 6" xfId="18274"/>
    <cellStyle name="Total 4 2 4 4 7" xfId="18275"/>
    <cellStyle name="Total 4 2 4 5" xfId="18276"/>
    <cellStyle name="Total 4 2 4 5 2" xfId="18277"/>
    <cellStyle name="Total 4 2 4 5 3" xfId="18278"/>
    <cellStyle name="Total 4 2 4 5 4" xfId="18279"/>
    <cellStyle name="Total 4 2 4 5 5" xfId="18280"/>
    <cellStyle name="Total 4 2 4 5 6" xfId="18281"/>
    <cellStyle name="Total 4 2 4 5 7" xfId="18282"/>
    <cellStyle name="Total 4 2 4 6" xfId="18283"/>
    <cellStyle name="Total 4 2 4 6 2" xfId="18284"/>
    <cellStyle name="Total 4 2 4 6 3" xfId="18285"/>
    <cellStyle name="Total 4 2 4 6 4" xfId="18286"/>
    <cellStyle name="Total 4 2 4 6 5" xfId="18287"/>
    <cellStyle name="Total 4 2 4 6 6" xfId="18288"/>
    <cellStyle name="Total 4 2 4 6 7" xfId="18289"/>
    <cellStyle name="Total 4 2 4 7" xfId="18290"/>
    <cellStyle name="Total 4 2 4 7 2" xfId="18291"/>
    <cellStyle name="Total 4 2 4 7 3" xfId="18292"/>
    <cellStyle name="Total 4 2 4 7 4" xfId="18293"/>
    <cellStyle name="Total 4 2 4 7 5" xfId="18294"/>
    <cellStyle name="Total 4 2 4 7 6" xfId="18295"/>
    <cellStyle name="Total 4 2 4 7 7" xfId="18296"/>
    <cellStyle name="Total 4 2 4 8" xfId="18297"/>
    <cellStyle name="Total 4 2 4 8 2" xfId="18298"/>
    <cellStyle name="Total 4 2 4 8 3" xfId="18299"/>
    <cellStyle name="Total 4 2 4 8 4" xfId="18300"/>
    <cellStyle name="Total 4 2 4 8 5" xfId="18301"/>
    <cellStyle name="Total 4 2 4 8 6" xfId="18302"/>
    <cellStyle name="Total 4 2 4 8 7" xfId="18303"/>
    <cellStyle name="Total 4 2 4 9" xfId="18304"/>
    <cellStyle name="Total 4 2 4 9 2" xfId="18305"/>
    <cellStyle name="Total 4 2 4 9 3" xfId="18306"/>
    <cellStyle name="Total 4 2 4 9 4" xfId="18307"/>
    <cellStyle name="Total 4 2 4 9 5" xfId="18308"/>
    <cellStyle name="Total 4 2 4 9 6" xfId="18309"/>
    <cellStyle name="Total 4 2 4 9 7" xfId="18310"/>
    <cellStyle name="Total 4 2 5" xfId="18311"/>
    <cellStyle name="Total 4 2 5 10" xfId="18312"/>
    <cellStyle name="Total 4 2 5 10 2" xfId="18313"/>
    <cellStyle name="Total 4 2 5 10 3" xfId="18314"/>
    <cellStyle name="Total 4 2 5 10 4" xfId="18315"/>
    <cellStyle name="Total 4 2 5 10 5" xfId="18316"/>
    <cellStyle name="Total 4 2 5 10 6" xfId="18317"/>
    <cellStyle name="Total 4 2 5 10 7" xfId="18318"/>
    <cellStyle name="Total 4 2 5 11" xfId="18319"/>
    <cellStyle name="Total 4 2 5 12" xfId="18320"/>
    <cellStyle name="Total 4 2 5 13" xfId="18321"/>
    <cellStyle name="Total 4 2 5 14" xfId="18322"/>
    <cellStyle name="Total 4 2 5 2" xfId="18323"/>
    <cellStyle name="Total 4 2 5 2 2" xfId="18324"/>
    <cellStyle name="Total 4 2 5 2 3" xfId="18325"/>
    <cellStyle name="Total 4 2 5 2 4" xfId="18326"/>
    <cellStyle name="Total 4 2 5 2 5" xfId="18327"/>
    <cellStyle name="Total 4 2 5 2 6" xfId="18328"/>
    <cellStyle name="Total 4 2 5 2 7" xfId="18329"/>
    <cellStyle name="Total 4 2 5 3" xfId="18330"/>
    <cellStyle name="Total 4 2 5 3 2" xfId="18331"/>
    <cellStyle name="Total 4 2 5 3 3" xfId="18332"/>
    <cellStyle name="Total 4 2 5 3 4" xfId="18333"/>
    <cellStyle name="Total 4 2 5 3 5" xfId="18334"/>
    <cellStyle name="Total 4 2 5 3 6" xfId="18335"/>
    <cellStyle name="Total 4 2 5 3 7" xfId="18336"/>
    <cellStyle name="Total 4 2 5 4" xfId="18337"/>
    <cellStyle name="Total 4 2 5 4 2" xfId="18338"/>
    <cellStyle name="Total 4 2 5 4 3" xfId="18339"/>
    <cellStyle name="Total 4 2 5 4 4" xfId="18340"/>
    <cellStyle name="Total 4 2 5 4 5" xfId="18341"/>
    <cellStyle name="Total 4 2 5 4 6" xfId="18342"/>
    <cellStyle name="Total 4 2 5 4 7" xfId="18343"/>
    <cellStyle name="Total 4 2 5 5" xfId="18344"/>
    <cellStyle name="Total 4 2 5 5 2" xfId="18345"/>
    <cellStyle name="Total 4 2 5 5 3" xfId="18346"/>
    <cellStyle name="Total 4 2 5 5 4" xfId="18347"/>
    <cellStyle name="Total 4 2 5 5 5" xfId="18348"/>
    <cellStyle name="Total 4 2 5 5 6" xfId="18349"/>
    <cellStyle name="Total 4 2 5 5 7" xfId="18350"/>
    <cellStyle name="Total 4 2 5 6" xfId="18351"/>
    <cellStyle name="Total 4 2 5 6 2" xfId="18352"/>
    <cellStyle name="Total 4 2 5 6 3" xfId="18353"/>
    <cellStyle name="Total 4 2 5 6 4" xfId="18354"/>
    <cellStyle name="Total 4 2 5 6 5" xfId="18355"/>
    <cellStyle name="Total 4 2 5 6 6" xfId="18356"/>
    <cellStyle name="Total 4 2 5 6 7" xfId="18357"/>
    <cellStyle name="Total 4 2 5 7" xfId="18358"/>
    <cellStyle name="Total 4 2 5 7 2" xfId="18359"/>
    <cellStyle name="Total 4 2 5 7 3" xfId="18360"/>
    <cellStyle name="Total 4 2 5 7 4" xfId="18361"/>
    <cellStyle name="Total 4 2 5 7 5" xfId="18362"/>
    <cellStyle name="Total 4 2 5 7 6" xfId="18363"/>
    <cellStyle name="Total 4 2 5 7 7" xfId="18364"/>
    <cellStyle name="Total 4 2 5 8" xfId="18365"/>
    <cellStyle name="Total 4 2 5 8 2" xfId="18366"/>
    <cellStyle name="Total 4 2 5 8 3" xfId="18367"/>
    <cellStyle name="Total 4 2 5 8 4" xfId="18368"/>
    <cellStyle name="Total 4 2 5 8 5" xfId="18369"/>
    <cellStyle name="Total 4 2 5 8 6" xfId="18370"/>
    <cellStyle name="Total 4 2 5 8 7" xfId="18371"/>
    <cellStyle name="Total 4 2 5 9" xfId="18372"/>
    <cellStyle name="Total 4 2 5 9 2" xfId="18373"/>
    <cellStyle name="Total 4 2 5 9 3" xfId="18374"/>
    <cellStyle name="Total 4 2 5 9 4" xfId="18375"/>
    <cellStyle name="Total 4 2 5 9 5" xfId="18376"/>
    <cellStyle name="Total 4 2 5 9 6" xfId="18377"/>
    <cellStyle name="Total 4 2 5 9 7" xfId="18378"/>
    <cellStyle name="Total 4 2 6" xfId="18379"/>
    <cellStyle name="Total 4 2 6 2" xfId="18380"/>
    <cellStyle name="Total 4 2 6 3" xfId="18381"/>
    <cellStyle name="Total 4 2 6 4" xfId="18382"/>
    <cellStyle name="Total 4 2 6 5" xfId="18383"/>
    <cellStyle name="Total 4 2 6 6" xfId="18384"/>
    <cellStyle name="Total 4 2 6 7" xfId="18385"/>
    <cellStyle name="Total 4 2 7" xfId="18386"/>
    <cellStyle name="Total 4 2 7 2" xfId="18387"/>
    <cellStyle name="Total 4 2 7 3" xfId="18388"/>
    <cellStyle name="Total 4 2 7 4" xfId="18389"/>
    <cellStyle name="Total 4 2 7 5" xfId="18390"/>
    <cellStyle name="Total 4 2 7 6" xfId="18391"/>
    <cellStyle name="Total 4 2 7 7" xfId="18392"/>
    <cellStyle name="Total 4 2 8" xfId="18393"/>
    <cellStyle name="Total 4 2 8 2" xfId="18394"/>
    <cellStyle name="Total 4 2 8 3" xfId="18395"/>
    <cellStyle name="Total 4 2 8 4" xfId="18396"/>
    <cellStyle name="Total 4 2 8 5" xfId="18397"/>
    <cellStyle name="Total 4 2 8 6" xfId="18398"/>
    <cellStyle name="Total 4 2 8 7" xfId="18399"/>
    <cellStyle name="Total 4 2 9" xfId="18400"/>
    <cellStyle name="Total 4 2 9 2" xfId="18401"/>
    <cellStyle name="Total 4 2 9 3" xfId="18402"/>
    <cellStyle name="Total 4 2 9 4" xfId="18403"/>
    <cellStyle name="Total 4 2 9 5" xfId="18404"/>
    <cellStyle name="Total 4 2 9 6" xfId="18405"/>
    <cellStyle name="Total 4 2 9 7" xfId="18406"/>
    <cellStyle name="Total 4 3" xfId="18407"/>
    <cellStyle name="Total 4 3 10" xfId="18408"/>
    <cellStyle name="Total 4 3 10 2" xfId="18409"/>
    <cellStyle name="Total 4 3 10 3" xfId="18410"/>
    <cellStyle name="Total 4 3 10 4" xfId="18411"/>
    <cellStyle name="Total 4 3 10 5" xfId="18412"/>
    <cellStyle name="Total 4 3 10 6" xfId="18413"/>
    <cellStyle name="Total 4 3 10 7" xfId="18414"/>
    <cellStyle name="Total 4 3 11" xfId="18415"/>
    <cellStyle name="Total 4 3 12" xfId="18416"/>
    <cellStyle name="Total 4 3 13" xfId="18417"/>
    <cellStyle name="Total 4 3 14" xfId="18418"/>
    <cellStyle name="Total 4 3 2" xfId="18419"/>
    <cellStyle name="Total 4 3 2 2" xfId="18420"/>
    <cellStyle name="Total 4 3 2 3" xfId="18421"/>
    <cellStyle name="Total 4 3 2 4" xfId="18422"/>
    <cellStyle name="Total 4 3 2 5" xfId="18423"/>
    <cellStyle name="Total 4 3 2 6" xfId="18424"/>
    <cellStyle name="Total 4 3 2 7" xfId="18425"/>
    <cellStyle name="Total 4 3 3" xfId="18426"/>
    <cellStyle name="Total 4 3 3 2" xfId="18427"/>
    <cellStyle name="Total 4 3 3 3" xfId="18428"/>
    <cellStyle name="Total 4 3 3 4" xfId="18429"/>
    <cellStyle name="Total 4 3 3 5" xfId="18430"/>
    <cellStyle name="Total 4 3 3 6" xfId="18431"/>
    <cellStyle name="Total 4 3 3 7" xfId="18432"/>
    <cellStyle name="Total 4 3 4" xfId="18433"/>
    <cellStyle name="Total 4 3 4 2" xfId="18434"/>
    <cellStyle name="Total 4 3 4 3" xfId="18435"/>
    <cellStyle name="Total 4 3 4 4" xfId="18436"/>
    <cellStyle name="Total 4 3 4 5" xfId="18437"/>
    <cellStyle name="Total 4 3 4 6" xfId="18438"/>
    <cellStyle name="Total 4 3 4 7" xfId="18439"/>
    <cellStyle name="Total 4 3 5" xfId="18440"/>
    <cellStyle name="Total 4 3 5 2" xfId="18441"/>
    <cellStyle name="Total 4 3 5 3" xfId="18442"/>
    <cellStyle name="Total 4 3 5 4" xfId="18443"/>
    <cellStyle name="Total 4 3 5 5" xfId="18444"/>
    <cellStyle name="Total 4 3 5 6" xfId="18445"/>
    <cellStyle name="Total 4 3 5 7" xfId="18446"/>
    <cellStyle name="Total 4 3 6" xfId="18447"/>
    <cellStyle name="Total 4 3 6 2" xfId="18448"/>
    <cellStyle name="Total 4 3 6 3" xfId="18449"/>
    <cellStyle name="Total 4 3 6 4" xfId="18450"/>
    <cellStyle name="Total 4 3 6 5" xfId="18451"/>
    <cellStyle name="Total 4 3 6 6" xfId="18452"/>
    <cellStyle name="Total 4 3 6 7" xfId="18453"/>
    <cellStyle name="Total 4 3 7" xfId="18454"/>
    <cellStyle name="Total 4 3 7 2" xfId="18455"/>
    <cellStyle name="Total 4 3 7 3" xfId="18456"/>
    <cellStyle name="Total 4 3 7 4" xfId="18457"/>
    <cellStyle name="Total 4 3 7 5" xfId="18458"/>
    <cellStyle name="Total 4 3 7 6" xfId="18459"/>
    <cellStyle name="Total 4 3 7 7" xfId="18460"/>
    <cellStyle name="Total 4 3 8" xfId="18461"/>
    <cellStyle name="Total 4 3 8 2" xfId="18462"/>
    <cellStyle name="Total 4 3 8 3" xfId="18463"/>
    <cellStyle name="Total 4 3 8 4" xfId="18464"/>
    <cellStyle name="Total 4 3 8 5" xfId="18465"/>
    <cellStyle name="Total 4 3 8 6" xfId="18466"/>
    <cellStyle name="Total 4 3 8 7" xfId="18467"/>
    <cellStyle name="Total 4 3 9" xfId="18468"/>
    <cellStyle name="Total 4 3 9 2" xfId="18469"/>
    <cellStyle name="Total 4 3 9 3" xfId="18470"/>
    <cellStyle name="Total 4 3 9 4" xfId="18471"/>
    <cellStyle name="Total 4 3 9 5" xfId="18472"/>
    <cellStyle name="Total 4 3 9 6" xfId="18473"/>
    <cellStyle name="Total 4 3 9 7" xfId="18474"/>
    <cellStyle name="Total 4 4" xfId="18475"/>
    <cellStyle name="Total 4 4 10" xfId="18476"/>
    <cellStyle name="Total 4 4 10 2" xfId="18477"/>
    <cellStyle name="Total 4 4 10 3" xfId="18478"/>
    <cellStyle name="Total 4 4 10 4" xfId="18479"/>
    <cellStyle name="Total 4 4 10 5" xfId="18480"/>
    <cellStyle name="Total 4 4 10 6" xfId="18481"/>
    <cellStyle name="Total 4 4 10 7" xfId="18482"/>
    <cellStyle name="Total 4 4 11" xfId="18483"/>
    <cellStyle name="Total 4 4 12" xfId="18484"/>
    <cellStyle name="Total 4 4 13" xfId="18485"/>
    <cellStyle name="Total 4 4 14" xfId="18486"/>
    <cellStyle name="Total 4 4 2" xfId="18487"/>
    <cellStyle name="Total 4 4 2 2" xfId="18488"/>
    <cellStyle name="Total 4 4 2 3" xfId="18489"/>
    <cellStyle name="Total 4 4 2 4" xfId="18490"/>
    <cellStyle name="Total 4 4 2 5" xfId="18491"/>
    <cellStyle name="Total 4 4 2 6" xfId="18492"/>
    <cellStyle name="Total 4 4 2 7" xfId="18493"/>
    <cellStyle name="Total 4 4 3" xfId="18494"/>
    <cellStyle name="Total 4 4 3 2" xfId="18495"/>
    <cellStyle name="Total 4 4 3 3" xfId="18496"/>
    <cellStyle name="Total 4 4 3 4" xfId="18497"/>
    <cellStyle name="Total 4 4 3 5" xfId="18498"/>
    <cellStyle name="Total 4 4 3 6" xfId="18499"/>
    <cellStyle name="Total 4 4 3 7" xfId="18500"/>
    <cellStyle name="Total 4 4 4" xfId="18501"/>
    <cellStyle name="Total 4 4 4 2" xfId="18502"/>
    <cellStyle name="Total 4 4 4 3" xfId="18503"/>
    <cellStyle name="Total 4 4 4 4" xfId="18504"/>
    <cellStyle name="Total 4 4 4 5" xfId="18505"/>
    <cellStyle name="Total 4 4 4 6" xfId="18506"/>
    <cellStyle name="Total 4 4 4 7" xfId="18507"/>
    <cellStyle name="Total 4 4 5" xfId="18508"/>
    <cellStyle name="Total 4 4 5 2" xfId="18509"/>
    <cellStyle name="Total 4 4 5 3" xfId="18510"/>
    <cellStyle name="Total 4 4 5 4" xfId="18511"/>
    <cellStyle name="Total 4 4 5 5" xfId="18512"/>
    <cellStyle name="Total 4 4 5 6" xfId="18513"/>
    <cellStyle name="Total 4 4 5 7" xfId="18514"/>
    <cellStyle name="Total 4 4 6" xfId="18515"/>
    <cellStyle name="Total 4 4 6 2" xfId="18516"/>
    <cellStyle name="Total 4 4 6 3" xfId="18517"/>
    <cellStyle name="Total 4 4 6 4" xfId="18518"/>
    <cellStyle name="Total 4 4 6 5" xfId="18519"/>
    <cellStyle name="Total 4 4 6 6" xfId="18520"/>
    <cellStyle name="Total 4 4 6 7" xfId="18521"/>
    <cellStyle name="Total 4 4 7" xfId="18522"/>
    <cellStyle name="Total 4 4 7 2" xfId="18523"/>
    <cellStyle name="Total 4 4 7 3" xfId="18524"/>
    <cellStyle name="Total 4 4 7 4" xfId="18525"/>
    <cellStyle name="Total 4 4 7 5" xfId="18526"/>
    <cellStyle name="Total 4 4 7 6" xfId="18527"/>
    <cellStyle name="Total 4 4 7 7" xfId="18528"/>
    <cellStyle name="Total 4 4 8" xfId="18529"/>
    <cellStyle name="Total 4 4 8 2" xfId="18530"/>
    <cellStyle name="Total 4 4 8 3" xfId="18531"/>
    <cellStyle name="Total 4 4 8 4" xfId="18532"/>
    <cellStyle name="Total 4 4 8 5" xfId="18533"/>
    <cellStyle name="Total 4 4 8 6" xfId="18534"/>
    <cellStyle name="Total 4 4 8 7" xfId="18535"/>
    <cellStyle name="Total 4 4 9" xfId="18536"/>
    <cellStyle name="Total 4 4 9 2" xfId="18537"/>
    <cellStyle name="Total 4 4 9 3" xfId="18538"/>
    <cellStyle name="Total 4 4 9 4" xfId="18539"/>
    <cellStyle name="Total 4 4 9 5" xfId="18540"/>
    <cellStyle name="Total 4 4 9 6" xfId="18541"/>
    <cellStyle name="Total 4 4 9 7" xfId="18542"/>
    <cellStyle name="Total 4 5" xfId="18543"/>
    <cellStyle name="Total 4 5 10" xfId="18544"/>
    <cellStyle name="Total 4 5 10 2" xfId="18545"/>
    <cellStyle name="Total 4 5 10 3" xfId="18546"/>
    <cellStyle name="Total 4 5 10 4" xfId="18547"/>
    <cellStyle name="Total 4 5 10 5" xfId="18548"/>
    <cellStyle name="Total 4 5 10 6" xfId="18549"/>
    <cellStyle name="Total 4 5 10 7" xfId="18550"/>
    <cellStyle name="Total 4 5 11" xfId="18551"/>
    <cellStyle name="Total 4 5 12" xfId="18552"/>
    <cellStyle name="Total 4 5 13" xfId="18553"/>
    <cellStyle name="Total 4 5 14" xfId="18554"/>
    <cellStyle name="Total 4 5 2" xfId="18555"/>
    <cellStyle name="Total 4 5 2 2" xfId="18556"/>
    <cellStyle name="Total 4 5 2 3" xfId="18557"/>
    <cellStyle name="Total 4 5 2 4" xfId="18558"/>
    <cellStyle name="Total 4 5 2 5" xfId="18559"/>
    <cellStyle name="Total 4 5 2 6" xfId="18560"/>
    <cellStyle name="Total 4 5 2 7" xfId="18561"/>
    <cellStyle name="Total 4 5 3" xfId="18562"/>
    <cellStyle name="Total 4 5 3 2" xfId="18563"/>
    <cellStyle name="Total 4 5 3 3" xfId="18564"/>
    <cellStyle name="Total 4 5 3 4" xfId="18565"/>
    <cellStyle name="Total 4 5 3 5" xfId="18566"/>
    <cellStyle name="Total 4 5 3 6" xfId="18567"/>
    <cellStyle name="Total 4 5 3 7" xfId="18568"/>
    <cellStyle name="Total 4 5 4" xfId="18569"/>
    <cellStyle name="Total 4 5 4 2" xfId="18570"/>
    <cellStyle name="Total 4 5 4 3" xfId="18571"/>
    <cellStyle name="Total 4 5 4 4" xfId="18572"/>
    <cellStyle name="Total 4 5 4 5" xfId="18573"/>
    <cellStyle name="Total 4 5 4 6" xfId="18574"/>
    <cellStyle name="Total 4 5 4 7" xfId="18575"/>
    <cellStyle name="Total 4 5 5" xfId="18576"/>
    <cellStyle name="Total 4 5 5 2" xfId="18577"/>
    <cellStyle name="Total 4 5 5 3" xfId="18578"/>
    <cellStyle name="Total 4 5 5 4" xfId="18579"/>
    <cellStyle name="Total 4 5 5 5" xfId="18580"/>
    <cellStyle name="Total 4 5 5 6" xfId="18581"/>
    <cellStyle name="Total 4 5 5 7" xfId="18582"/>
    <cellStyle name="Total 4 5 6" xfId="18583"/>
    <cellStyle name="Total 4 5 6 2" xfId="18584"/>
    <cellStyle name="Total 4 5 6 3" xfId="18585"/>
    <cellStyle name="Total 4 5 6 4" xfId="18586"/>
    <cellStyle name="Total 4 5 6 5" xfId="18587"/>
    <cellStyle name="Total 4 5 6 6" xfId="18588"/>
    <cellStyle name="Total 4 5 6 7" xfId="18589"/>
    <cellStyle name="Total 4 5 7" xfId="18590"/>
    <cellStyle name="Total 4 5 7 2" xfId="18591"/>
    <cellStyle name="Total 4 5 7 3" xfId="18592"/>
    <cellStyle name="Total 4 5 7 4" xfId="18593"/>
    <cellStyle name="Total 4 5 7 5" xfId="18594"/>
    <cellStyle name="Total 4 5 7 6" xfId="18595"/>
    <cellStyle name="Total 4 5 7 7" xfId="18596"/>
    <cellStyle name="Total 4 5 8" xfId="18597"/>
    <cellStyle name="Total 4 5 8 2" xfId="18598"/>
    <cellStyle name="Total 4 5 8 3" xfId="18599"/>
    <cellStyle name="Total 4 5 8 4" xfId="18600"/>
    <cellStyle name="Total 4 5 8 5" xfId="18601"/>
    <cellStyle name="Total 4 5 8 6" xfId="18602"/>
    <cellStyle name="Total 4 5 8 7" xfId="18603"/>
    <cellStyle name="Total 4 5 9" xfId="18604"/>
    <cellStyle name="Total 4 5 9 2" xfId="18605"/>
    <cellStyle name="Total 4 5 9 3" xfId="18606"/>
    <cellStyle name="Total 4 5 9 4" xfId="18607"/>
    <cellStyle name="Total 4 5 9 5" xfId="18608"/>
    <cellStyle name="Total 4 5 9 6" xfId="18609"/>
    <cellStyle name="Total 4 5 9 7" xfId="18610"/>
    <cellStyle name="Total 4 6" xfId="18611"/>
    <cellStyle name="Total 4 6 10" xfId="18612"/>
    <cellStyle name="Total 4 6 10 2" xfId="18613"/>
    <cellStyle name="Total 4 6 10 3" xfId="18614"/>
    <cellStyle name="Total 4 6 10 4" xfId="18615"/>
    <cellStyle name="Total 4 6 10 5" xfId="18616"/>
    <cellStyle name="Total 4 6 10 6" xfId="18617"/>
    <cellStyle name="Total 4 6 10 7" xfId="18618"/>
    <cellStyle name="Total 4 6 11" xfId="18619"/>
    <cellStyle name="Total 4 6 12" xfId="18620"/>
    <cellStyle name="Total 4 6 13" xfId="18621"/>
    <cellStyle name="Total 4 6 14" xfId="18622"/>
    <cellStyle name="Total 4 6 2" xfId="18623"/>
    <cellStyle name="Total 4 6 2 2" xfId="18624"/>
    <cellStyle name="Total 4 6 2 3" xfId="18625"/>
    <cellStyle name="Total 4 6 2 4" xfId="18626"/>
    <cellStyle name="Total 4 6 2 5" xfId="18627"/>
    <cellStyle name="Total 4 6 2 6" xfId="18628"/>
    <cellStyle name="Total 4 6 2 7" xfId="18629"/>
    <cellStyle name="Total 4 6 3" xfId="18630"/>
    <cellStyle name="Total 4 6 3 2" xfId="18631"/>
    <cellStyle name="Total 4 6 3 3" xfId="18632"/>
    <cellStyle name="Total 4 6 3 4" xfId="18633"/>
    <cellStyle name="Total 4 6 3 5" xfId="18634"/>
    <cellStyle name="Total 4 6 3 6" xfId="18635"/>
    <cellStyle name="Total 4 6 3 7" xfId="18636"/>
    <cellStyle name="Total 4 6 4" xfId="18637"/>
    <cellStyle name="Total 4 6 4 2" xfId="18638"/>
    <cellStyle name="Total 4 6 4 3" xfId="18639"/>
    <cellStyle name="Total 4 6 4 4" xfId="18640"/>
    <cellStyle name="Total 4 6 4 5" xfId="18641"/>
    <cellStyle name="Total 4 6 4 6" xfId="18642"/>
    <cellStyle name="Total 4 6 4 7" xfId="18643"/>
    <cellStyle name="Total 4 6 5" xfId="18644"/>
    <cellStyle name="Total 4 6 5 2" xfId="18645"/>
    <cellStyle name="Total 4 6 5 3" xfId="18646"/>
    <cellStyle name="Total 4 6 5 4" xfId="18647"/>
    <cellStyle name="Total 4 6 5 5" xfId="18648"/>
    <cellStyle name="Total 4 6 5 6" xfId="18649"/>
    <cellStyle name="Total 4 6 5 7" xfId="18650"/>
    <cellStyle name="Total 4 6 6" xfId="18651"/>
    <cellStyle name="Total 4 6 6 2" xfId="18652"/>
    <cellStyle name="Total 4 6 6 3" xfId="18653"/>
    <cellStyle name="Total 4 6 6 4" xfId="18654"/>
    <cellStyle name="Total 4 6 6 5" xfId="18655"/>
    <cellStyle name="Total 4 6 6 6" xfId="18656"/>
    <cellStyle name="Total 4 6 6 7" xfId="18657"/>
    <cellStyle name="Total 4 6 7" xfId="18658"/>
    <cellStyle name="Total 4 6 7 2" xfId="18659"/>
    <cellStyle name="Total 4 6 7 3" xfId="18660"/>
    <cellStyle name="Total 4 6 7 4" xfId="18661"/>
    <cellStyle name="Total 4 6 7 5" xfId="18662"/>
    <cellStyle name="Total 4 6 7 6" xfId="18663"/>
    <cellStyle name="Total 4 6 7 7" xfId="18664"/>
    <cellStyle name="Total 4 6 8" xfId="18665"/>
    <cellStyle name="Total 4 6 8 2" xfId="18666"/>
    <cellStyle name="Total 4 6 8 3" xfId="18667"/>
    <cellStyle name="Total 4 6 8 4" xfId="18668"/>
    <cellStyle name="Total 4 6 8 5" xfId="18669"/>
    <cellStyle name="Total 4 6 8 6" xfId="18670"/>
    <cellStyle name="Total 4 6 8 7" xfId="18671"/>
    <cellStyle name="Total 4 6 9" xfId="18672"/>
    <cellStyle name="Total 4 6 9 2" xfId="18673"/>
    <cellStyle name="Total 4 6 9 3" xfId="18674"/>
    <cellStyle name="Total 4 6 9 4" xfId="18675"/>
    <cellStyle name="Total 4 6 9 5" xfId="18676"/>
    <cellStyle name="Total 4 6 9 6" xfId="18677"/>
    <cellStyle name="Total 4 6 9 7" xfId="18678"/>
    <cellStyle name="Total 4 7" xfId="18679"/>
    <cellStyle name="Total 4 7 2" xfId="18680"/>
    <cellStyle name="Total 4 7 3" xfId="18681"/>
    <cellStyle name="Total 4 7 4" xfId="18682"/>
    <cellStyle name="Total 4 7 5" xfId="18683"/>
    <cellStyle name="Total 4 7 6" xfId="18684"/>
    <cellStyle name="Total 4 7 7" xfId="18685"/>
    <cellStyle name="Total 4 8" xfId="18686"/>
    <cellStyle name="Total 4 8 2" xfId="18687"/>
    <cellStyle name="Total 4 8 3" xfId="18688"/>
    <cellStyle name="Total 4 8 4" xfId="18689"/>
    <cellStyle name="Total 4 8 5" xfId="18690"/>
    <cellStyle name="Total 4 8 6" xfId="18691"/>
    <cellStyle name="Total 4 8 7" xfId="18692"/>
    <cellStyle name="Total 4 9" xfId="18693"/>
    <cellStyle name="Total 4 9 2" xfId="18694"/>
    <cellStyle name="Total 4 9 3" xfId="18695"/>
    <cellStyle name="Total 4 9 4" xfId="18696"/>
    <cellStyle name="Total 4 9 5" xfId="18697"/>
    <cellStyle name="Total 4 9 6" xfId="18698"/>
    <cellStyle name="Total 4 9 7" xfId="18699"/>
    <cellStyle name="Total 5" xfId="18700"/>
    <cellStyle name="Total 5 10" xfId="18701"/>
    <cellStyle name="Total 5 10 2" xfId="18702"/>
    <cellStyle name="Total 5 10 3" xfId="18703"/>
    <cellStyle name="Total 5 10 4" xfId="18704"/>
    <cellStyle name="Total 5 10 5" xfId="18705"/>
    <cellStyle name="Total 5 10 6" xfId="18706"/>
    <cellStyle name="Total 5 10 7" xfId="18707"/>
    <cellStyle name="Total 5 11" xfId="18708"/>
    <cellStyle name="Total 5 11 2" xfId="18709"/>
    <cellStyle name="Total 5 11 3" xfId="18710"/>
    <cellStyle name="Total 5 11 4" xfId="18711"/>
    <cellStyle name="Total 5 11 5" xfId="18712"/>
    <cellStyle name="Total 5 11 6" xfId="18713"/>
    <cellStyle name="Total 5 11 7" xfId="18714"/>
    <cellStyle name="Total 5 12" xfId="18715"/>
    <cellStyle name="Total 5 12 2" xfId="18716"/>
    <cellStyle name="Total 5 12 3" xfId="18717"/>
    <cellStyle name="Total 5 12 4" xfId="18718"/>
    <cellStyle name="Total 5 12 5" xfId="18719"/>
    <cellStyle name="Total 5 12 6" xfId="18720"/>
    <cellStyle name="Total 5 12 7" xfId="18721"/>
    <cellStyle name="Total 5 13" xfId="18722"/>
    <cellStyle name="Total 5 13 2" xfId="18723"/>
    <cellStyle name="Total 5 13 3" xfId="18724"/>
    <cellStyle name="Total 5 13 4" xfId="18725"/>
    <cellStyle name="Total 5 13 5" xfId="18726"/>
    <cellStyle name="Total 5 13 6" xfId="18727"/>
    <cellStyle name="Total 5 13 7" xfId="18728"/>
    <cellStyle name="Total 5 14" xfId="18729"/>
    <cellStyle name="Total 5 15" xfId="18730"/>
    <cellStyle name="Total 5 16" xfId="18731"/>
    <cellStyle name="Total 5 2" xfId="18732"/>
    <cellStyle name="Total 5 2 10" xfId="18733"/>
    <cellStyle name="Total 5 2 10 2" xfId="18734"/>
    <cellStyle name="Total 5 2 10 3" xfId="18735"/>
    <cellStyle name="Total 5 2 10 4" xfId="18736"/>
    <cellStyle name="Total 5 2 10 5" xfId="18737"/>
    <cellStyle name="Total 5 2 10 6" xfId="18738"/>
    <cellStyle name="Total 5 2 10 7" xfId="18739"/>
    <cellStyle name="Total 5 2 11" xfId="18740"/>
    <cellStyle name="Total 5 2 11 2" xfId="18741"/>
    <cellStyle name="Total 5 2 11 3" xfId="18742"/>
    <cellStyle name="Total 5 2 11 4" xfId="18743"/>
    <cellStyle name="Total 5 2 11 5" xfId="18744"/>
    <cellStyle name="Total 5 2 11 6" xfId="18745"/>
    <cellStyle name="Total 5 2 11 7" xfId="18746"/>
    <cellStyle name="Total 5 2 12" xfId="18747"/>
    <cellStyle name="Total 5 2 12 2" xfId="18748"/>
    <cellStyle name="Total 5 2 12 3" xfId="18749"/>
    <cellStyle name="Total 5 2 12 4" xfId="18750"/>
    <cellStyle name="Total 5 2 12 5" xfId="18751"/>
    <cellStyle name="Total 5 2 12 6" xfId="18752"/>
    <cellStyle name="Total 5 2 12 7" xfId="18753"/>
    <cellStyle name="Total 5 2 13" xfId="18754"/>
    <cellStyle name="Total 5 2 13 2" xfId="18755"/>
    <cellStyle name="Total 5 2 13 3" xfId="18756"/>
    <cellStyle name="Total 5 2 13 4" xfId="18757"/>
    <cellStyle name="Total 5 2 13 5" xfId="18758"/>
    <cellStyle name="Total 5 2 13 6" xfId="18759"/>
    <cellStyle name="Total 5 2 13 7" xfId="18760"/>
    <cellStyle name="Total 5 2 14" xfId="18761"/>
    <cellStyle name="Total 5 2 15" xfId="18762"/>
    <cellStyle name="Total 5 2 16" xfId="18763"/>
    <cellStyle name="Total 5 2 17" xfId="18764"/>
    <cellStyle name="Total 5 2 2" xfId="18765"/>
    <cellStyle name="Total 5 2 2 10" xfId="18766"/>
    <cellStyle name="Total 5 2 2 10 2" xfId="18767"/>
    <cellStyle name="Total 5 2 2 10 3" xfId="18768"/>
    <cellStyle name="Total 5 2 2 10 4" xfId="18769"/>
    <cellStyle name="Total 5 2 2 10 5" xfId="18770"/>
    <cellStyle name="Total 5 2 2 10 6" xfId="18771"/>
    <cellStyle name="Total 5 2 2 10 7" xfId="18772"/>
    <cellStyle name="Total 5 2 2 11" xfId="18773"/>
    <cellStyle name="Total 5 2 2 12" xfId="18774"/>
    <cellStyle name="Total 5 2 2 13" xfId="18775"/>
    <cellStyle name="Total 5 2 2 14" xfId="18776"/>
    <cellStyle name="Total 5 2 2 2" xfId="18777"/>
    <cellStyle name="Total 5 2 2 2 2" xfId="18778"/>
    <cellStyle name="Total 5 2 2 2 3" xfId="18779"/>
    <cellStyle name="Total 5 2 2 2 4" xfId="18780"/>
    <cellStyle name="Total 5 2 2 2 5" xfId="18781"/>
    <cellStyle name="Total 5 2 2 2 6" xfId="18782"/>
    <cellStyle name="Total 5 2 2 2 7" xfId="18783"/>
    <cellStyle name="Total 5 2 2 3" xfId="18784"/>
    <cellStyle name="Total 5 2 2 3 2" xfId="18785"/>
    <cellStyle name="Total 5 2 2 3 3" xfId="18786"/>
    <cellStyle name="Total 5 2 2 3 4" xfId="18787"/>
    <cellStyle name="Total 5 2 2 3 5" xfId="18788"/>
    <cellStyle name="Total 5 2 2 3 6" xfId="18789"/>
    <cellStyle name="Total 5 2 2 3 7" xfId="18790"/>
    <cellStyle name="Total 5 2 2 4" xfId="18791"/>
    <cellStyle name="Total 5 2 2 4 2" xfId="18792"/>
    <cellStyle name="Total 5 2 2 4 3" xfId="18793"/>
    <cellStyle name="Total 5 2 2 4 4" xfId="18794"/>
    <cellStyle name="Total 5 2 2 4 5" xfId="18795"/>
    <cellStyle name="Total 5 2 2 4 6" xfId="18796"/>
    <cellStyle name="Total 5 2 2 4 7" xfId="18797"/>
    <cellStyle name="Total 5 2 2 5" xfId="18798"/>
    <cellStyle name="Total 5 2 2 5 2" xfId="18799"/>
    <cellStyle name="Total 5 2 2 5 3" xfId="18800"/>
    <cellStyle name="Total 5 2 2 5 4" xfId="18801"/>
    <cellStyle name="Total 5 2 2 5 5" xfId="18802"/>
    <cellStyle name="Total 5 2 2 5 6" xfId="18803"/>
    <cellStyle name="Total 5 2 2 5 7" xfId="18804"/>
    <cellStyle name="Total 5 2 2 6" xfId="18805"/>
    <cellStyle name="Total 5 2 2 6 2" xfId="18806"/>
    <cellStyle name="Total 5 2 2 6 3" xfId="18807"/>
    <cellStyle name="Total 5 2 2 6 4" xfId="18808"/>
    <cellStyle name="Total 5 2 2 6 5" xfId="18809"/>
    <cellStyle name="Total 5 2 2 6 6" xfId="18810"/>
    <cellStyle name="Total 5 2 2 6 7" xfId="18811"/>
    <cellStyle name="Total 5 2 2 7" xfId="18812"/>
    <cellStyle name="Total 5 2 2 7 2" xfId="18813"/>
    <cellStyle name="Total 5 2 2 7 3" xfId="18814"/>
    <cellStyle name="Total 5 2 2 7 4" xfId="18815"/>
    <cellStyle name="Total 5 2 2 7 5" xfId="18816"/>
    <cellStyle name="Total 5 2 2 7 6" xfId="18817"/>
    <cellStyle name="Total 5 2 2 7 7" xfId="18818"/>
    <cellStyle name="Total 5 2 2 8" xfId="18819"/>
    <cellStyle name="Total 5 2 2 8 2" xfId="18820"/>
    <cellStyle name="Total 5 2 2 8 3" xfId="18821"/>
    <cellStyle name="Total 5 2 2 8 4" xfId="18822"/>
    <cellStyle name="Total 5 2 2 8 5" xfId="18823"/>
    <cellStyle name="Total 5 2 2 8 6" xfId="18824"/>
    <cellStyle name="Total 5 2 2 8 7" xfId="18825"/>
    <cellStyle name="Total 5 2 2 9" xfId="18826"/>
    <cellStyle name="Total 5 2 2 9 2" xfId="18827"/>
    <cellStyle name="Total 5 2 2 9 3" xfId="18828"/>
    <cellStyle name="Total 5 2 2 9 4" xfId="18829"/>
    <cellStyle name="Total 5 2 2 9 5" xfId="18830"/>
    <cellStyle name="Total 5 2 2 9 6" xfId="18831"/>
    <cellStyle name="Total 5 2 2 9 7" xfId="18832"/>
    <cellStyle name="Total 5 2 3" xfId="18833"/>
    <cellStyle name="Total 5 2 3 10" xfId="18834"/>
    <cellStyle name="Total 5 2 3 10 2" xfId="18835"/>
    <cellStyle name="Total 5 2 3 10 3" xfId="18836"/>
    <cellStyle name="Total 5 2 3 10 4" xfId="18837"/>
    <cellStyle name="Total 5 2 3 10 5" xfId="18838"/>
    <cellStyle name="Total 5 2 3 10 6" xfId="18839"/>
    <cellStyle name="Total 5 2 3 10 7" xfId="18840"/>
    <cellStyle name="Total 5 2 3 11" xfId="18841"/>
    <cellStyle name="Total 5 2 3 12" xfId="18842"/>
    <cellStyle name="Total 5 2 3 13" xfId="18843"/>
    <cellStyle name="Total 5 2 3 14" xfId="18844"/>
    <cellStyle name="Total 5 2 3 2" xfId="18845"/>
    <cellStyle name="Total 5 2 3 2 2" xfId="18846"/>
    <cellStyle name="Total 5 2 3 2 3" xfId="18847"/>
    <cellStyle name="Total 5 2 3 2 4" xfId="18848"/>
    <cellStyle name="Total 5 2 3 2 5" xfId="18849"/>
    <cellStyle name="Total 5 2 3 2 6" xfId="18850"/>
    <cellStyle name="Total 5 2 3 2 7" xfId="18851"/>
    <cellStyle name="Total 5 2 3 3" xfId="18852"/>
    <cellStyle name="Total 5 2 3 3 2" xfId="18853"/>
    <cellStyle name="Total 5 2 3 3 3" xfId="18854"/>
    <cellStyle name="Total 5 2 3 3 4" xfId="18855"/>
    <cellStyle name="Total 5 2 3 3 5" xfId="18856"/>
    <cellStyle name="Total 5 2 3 3 6" xfId="18857"/>
    <cellStyle name="Total 5 2 3 3 7" xfId="18858"/>
    <cellStyle name="Total 5 2 3 4" xfId="18859"/>
    <cellStyle name="Total 5 2 3 4 2" xfId="18860"/>
    <cellStyle name="Total 5 2 3 4 3" xfId="18861"/>
    <cellStyle name="Total 5 2 3 4 4" xfId="18862"/>
    <cellStyle name="Total 5 2 3 4 5" xfId="18863"/>
    <cellStyle name="Total 5 2 3 4 6" xfId="18864"/>
    <cellStyle name="Total 5 2 3 4 7" xfId="18865"/>
    <cellStyle name="Total 5 2 3 5" xfId="18866"/>
    <cellStyle name="Total 5 2 3 5 2" xfId="18867"/>
    <cellStyle name="Total 5 2 3 5 3" xfId="18868"/>
    <cellStyle name="Total 5 2 3 5 4" xfId="18869"/>
    <cellStyle name="Total 5 2 3 5 5" xfId="18870"/>
    <cellStyle name="Total 5 2 3 5 6" xfId="18871"/>
    <cellStyle name="Total 5 2 3 5 7" xfId="18872"/>
    <cellStyle name="Total 5 2 3 6" xfId="18873"/>
    <cellStyle name="Total 5 2 3 6 2" xfId="18874"/>
    <cellStyle name="Total 5 2 3 6 3" xfId="18875"/>
    <cellStyle name="Total 5 2 3 6 4" xfId="18876"/>
    <cellStyle name="Total 5 2 3 6 5" xfId="18877"/>
    <cellStyle name="Total 5 2 3 6 6" xfId="18878"/>
    <cellStyle name="Total 5 2 3 6 7" xfId="18879"/>
    <cellStyle name="Total 5 2 3 7" xfId="18880"/>
    <cellStyle name="Total 5 2 3 7 2" xfId="18881"/>
    <cellStyle name="Total 5 2 3 7 3" xfId="18882"/>
    <cellStyle name="Total 5 2 3 7 4" xfId="18883"/>
    <cellStyle name="Total 5 2 3 7 5" xfId="18884"/>
    <cellStyle name="Total 5 2 3 7 6" xfId="18885"/>
    <cellStyle name="Total 5 2 3 7 7" xfId="18886"/>
    <cellStyle name="Total 5 2 3 8" xfId="18887"/>
    <cellStyle name="Total 5 2 3 8 2" xfId="18888"/>
    <cellStyle name="Total 5 2 3 8 3" xfId="18889"/>
    <cellStyle name="Total 5 2 3 8 4" xfId="18890"/>
    <cellStyle name="Total 5 2 3 8 5" xfId="18891"/>
    <cellStyle name="Total 5 2 3 8 6" xfId="18892"/>
    <cellStyle name="Total 5 2 3 8 7" xfId="18893"/>
    <cellStyle name="Total 5 2 3 9" xfId="18894"/>
    <cellStyle name="Total 5 2 3 9 2" xfId="18895"/>
    <cellStyle name="Total 5 2 3 9 3" xfId="18896"/>
    <cellStyle name="Total 5 2 3 9 4" xfId="18897"/>
    <cellStyle name="Total 5 2 3 9 5" xfId="18898"/>
    <cellStyle name="Total 5 2 3 9 6" xfId="18899"/>
    <cellStyle name="Total 5 2 3 9 7" xfId="18900"/>
    <cellStyle name="Total 5 2 4" xfId="18901"/>
    <cellStyle name="Total 5 2 4 10" xfId="18902"/>
    <cellStyle name="Total 5 2 4 10 2" xfId="18903"/>
    <cellStyle name="Total 5 2 4 10 3" xfId="18904"/>
    <cellStyle name="Total 5 2 4 10 4" xfId="18905"/>
    <cellStyle name="Total 5 2 4 10 5" xfId="18906"/>
    <cellStyle name="Total 5 2 4 10 6" xfId="18907"/>
    <cellStyle name="Total 5 2 4 10 7" xfId="18908"/>
    <cellStyle name="Total 5 2 4 11" xfId="18909"/>
    <cellStyle name="Total 5 2 4 12" xfId="18910"/>
    <cellStyle name="Total 5 2 4 13" xfId="18911"/>
    <cellStyle name="Total 5 2 4 14" xfId="18912"/>
    <cellStyle name="Total 5 2 4 2" xfId="18913"/>
    <cellStyle name="Total 5 2 4 2 2" xfId="18914"/>
    <cellStyle name="Total 5 2 4 2 3" xfId="18915"/>
    <cellStyle name="Total 5 2 4 2 4" xfId="18916"/>
    <cellStyle name="Total 5 2 4 2 5" xfId="18917"/>
    <cellStyle name="Total 5 2 4 2 6" xfId="18918"/>
    <cellStyle name="Total 5 2 4 2 7" xfId="18919"/>
    <cellStyle name="Total 5 2 4 3" xfId="18920"/>
    <cellStyle name="Total 5 2 4 3 2" xfId="18921"/>
    <cellStyle name="Total 5 2 4 3 3" xfId="18922"/>
    <cellStyle name="Total 5 2 4 3 4" xfId="18923"/>
    <cellStyle name="Total 5 2 4 3 5" xfId="18924"/>
    <cellStyle name="Total 5 2 4 3 6" xfId="18925"/>
    <cellStyle name="Total 5 2 4 3 7" xfId="18926"/>
    <cellStyle name="Total 5 2 4 4" xfId="18927"/>
    <cellStyle name="Total 5 2 4 4 2" xfId="18928"/>
    <cellStyle name="Total 5 2 4 4 3" xfId="18929"/>
    <cellStyle name="Total 5 2 4 4 4" xfId="18930"/>
    <cellStyle name="Total 5 2 4 4 5" xfId="18931"/>
    <cellStyle name="Total 5 2 4 4 6" xfId="18932"/>
    <cellStyle name="Total 5 2 4 4 7" xfId="18933"/>
    <cellStyle name="Total 5 2 4 5" xfId="18934"/>
    <cellStyle name="Total 5 2 4 5 2" xfId="18935"/>
    <cellStyle name="Total 5 2 4 5 3" xfId="18936"/>
    <cellStyle name="Total 5 2 4 5 4" xfId="18937"/>
    <cellStyle name="Total 5 2 4 5 5" xfId="18938"/>
    <cellStyle name="Total 5 2 4 5 6" xfId="18939"/>
    <cellStyle name="Total 5 2 4 5 7" xfId="18940"/>
    <cellStyle name="Total 5 2 4 6" xfId="18941"/>
    <cellStyle name="Total 5 2 4 6 2" xfId="18942"/>
    <cellStyle name="Total 5 2 4 6 3" xfId="18943"/>
    <cellStyle name="Total 5 2 4 6 4" xfId="18944"/>
    <cellStyle name="Total 5 2 4 6 5" xfId="18945"/>
    <cellStyle name="Total 5 2 4 6 6" xfId="18946"/>
    <cellStyle name="Total 5 2 4 6 7" xfId="18947"/>
    <cellStyle name="Total 5 2 4 7" xfId="18948"/>
    <cellStyle name="Total 5 2 4 7 2" xfId="18949"/>
    <cellStyle name="Total 5 2 4 7 3" xfId="18950"/>
    <cellStyle name="Total 5 2 4 7 4" xfId="18951"/>
    <cellStyle name="Total 5 2 4 7 5" xfId="18952"/>
    <cellStyle name="Total 5 2 4 7 6" xfId="18953"/>
    <cellStyle name="Total 5 2 4 7 7" xfId="18954"/>
    <cellStyle name="Total 5 2 4 8" xfId="18955"/>
    <cellStyle name="Total 5 2 4 8 2" xfId="18956"/>
    <cellStyle name="Total 5 2 4 8 3" xfId="18957"/>
    <cellStyle name="Total 5 2 4 8 4" xfId="18958"/>
    <cellStyle name="Total 5 2 4 8 5" xfId="18959"/>
    <cellStyle name="Total 5 2 4 8 6" xfId="18960"/>
    <cellStyle name="Total 5 2 4 8 7" xfId="18961"/>
    <cellStyle name="Total 5 2 4 9" xfId="18962"/>
    <cellStyle name="Total 5 2 4 9 2" xfId="18963"/>
    <cellStyle name="Total 5 2 4 9 3" xfId="18964"/>
    <cellStyle name="Total 5 2 4 9 4" xfId="18965"/>
    <cellStyle name="Total 5 2 4 9 5" xfId="18966"/>
    <cellStyle name="Total 5 2 4 9 6" xfId="18967"/>
    <cellStyle name="Total 5 2 4 9 7" xfId="18968"/>
    <cellStyle name="Total 5 2 5" xfId="18969"/>
    <cellStyle name="Total 5 2 5 10" xfId="18970"/>
    <cellStyle name="Total 5 2 5 10 2" xfId="18971"/>
    <cellStyle name="Total 5 2 5 10 3" xfId="18972"/>
    <cellStyle name="Total 5 2 5 10 4" xfId="18973"/>
    <cellStyle name="Total 5 2 5 10 5" xfId="18974"/>
    <cellStyle name="Total 5 2 5 10 6" xfId="18975"/>
    <cellStyle name="Total 5 2 5 10 7" xfId="18976"/>
    <cellStyle name="Total 5 2 5 11" xfId="18977"/>
    <cellStyle name="Total 5 2 5 12" xfId="18978"/>
    <cellStyle name="Total 5 2 5 13" xfId="18979"/>
    <cellStyle name="Total 5 2 5 14" xfId="18980"/>
    <cellStyle name="Total 5 2 5 2" xfId="18981"/>
    <cellStyle name="Total 5 2 5 2 2" xfId="18982"/>
    <cellStyle name="Total 5 2 5 2 3" xfId="18983"/>
    <cellStyle name="Total 5 2 5 2 4" xfId="18984"/>
    <cellStyle name="Total 5 2 5 2 5" xfId="18985"/>
    <cellStyle name="Total 5 2 5 2 6" xfId="18986"/>
    <cellStyle name="Total 5 2 5 2 7" xfId="18987"/>
    <cellStyle name="Total 5 2 5 3" xfId="18988"/>
    <cellStyle name="Total 5 2 5 3 2" xfId="18989"/>
    <cellStyle name="Total 5 2 5 3 3" xfId="18990"/>
    <cellStyle name="Total 5 2 5 3 4" xfId="18991"/>
    <cellStyle name="Total 5 2 5 3 5" xfId="18992"/>
    <cellStyle name="Total 5 2 5 3 6" xfId="18993"/>
    <cellStyle name="Total 5 2 5 3 7" xfId="18994"/>
    <cellStyle name="Total 5 2 5 4" xfId="18995"/>
    <cellStyle name="Total 5 2 5 4 2" xfId="18996"/>
    <cellStyle name="Total 5 2 5 4 3" xfId="18997"/>
    <cellStyle name="Total 5 2 5 4 4" xfId="18998"/>
    <cellStyle name="Total 5 2 5 4 5" xfId="18999"/>
    <cellStyle name="Total 5 2 5 4 6" xfId="19000"/>
    <cellStyle name="Total 5 2 5 4 7" xfId="19001"/>
    <cellStyle name="Total 5 2 5 5" xfId="19002"/>
    <cellStyle name="Total 5 2 5 5 2" xfId="19003"/>
    <cellStyle name="Total 5 2 5 5 3" xfId="19004"/>
    <cellStyle name="Total 5 2 5 5 4" xfId="19005"/>
    <cellStyle name="Total 5 2 5 5 5" xfId="19006"/>
    <cellStyle name="Total 5 2 5 5 6" xfId="19007"/>
    <cellStyle name="Total 5 2 5 5 7" xfId="19008"/>
    <cellStyle name="Total 5 2 5 6" xfId="19009"/>
    <cellStyle name="Total 5 2 5 6 2" xfId="19010"/>
    <cellStyle name="Total 5 2 5 6 3" xfId="19011"/>
    <cellStyle name="Total 5 2 5 6 4" xfId="19012"/>
    <cellStyle name="Total 5 2 5 6 5" xfId="19013"/>
    <cellStyle name="Total 5 2 5 6 6" xfId="19014"/>
    <cellStyle name="Total 5 2 5 6 7" xfId="19015"/>
    <cellStyle name="Total 5 2 5 7" xfId="19016"/>
    <cellStyle name="Total 5 2 5 7 2" xfId="19017"/>
    <cellStyle name="Total 5 2 5 7 3" xfId="19018"/>
    <cellStyle name="Total 5 2 5 7 4" xfId="19019"/>
    <cellStyle name="Total 5 2 5 7 5" xfId="19020"/>
    <cellStyle name="Total 5 2 5 7 6" xfId="19021"/>
    <cellStyle name="Total 5 2 5 7 7" xfId="19022"/>
    <cellStyle name="Total 5 2 5 8" xfId="19023"/>
    <cellStyle name="Total 5 2 5 8 2" xfId="19024"/>
    <cellStyle name="Total 5 2 5 8 3" xfId="19025"/>
    <cellStyle name="Total 5 2 5 8 4" xfId="19026"/>
    <cellStyle name="Total 5 2 5 8 5" xfId="19027"/>
    <cellStyle name="Total 5 2 5 8 6" xfId="19028"/>
    <cellStyle name="Total 5 2 5 8 7" xfId="19029"/>
    <cellStyle name="Total 5 2 5 9" xfId="19030"/>
    <cellStyle name="Total 5 2 5 9 2" xfId="19031"/>
    <cellStyle name="Total 5 2 5 9 3" xfId="19032"/>
    <cellStyle name="Total 5 2 5 9 4" xfId="19033"/>
    <cellStyle name="Total 5 2 5 9 5" xfId="19034"/>
    <cellStyle name="Total 5 2 5 9 6" xfId="19035"/>
    <cellStyle name="Total 5 2 5 9 7" xfId="19036"/>
    <cellStyle name="Total 5 2 6" xfId="19037"/>
    <cellStyle name="Total 5 2 6 2" xfId="19038"/>
    <cellStyle name="Total 5 2 6 3" xfId="19039"/>
    <cellStyle name="Total 5 2 6 4" xfId="19040"/>
    <cellStyle name="Total 5 2 6 5" xfId="19041"/>
    <cellStyle name="Total 5 2 6 6" xfId="19042"/>
    <cellStyle name="Total 5 2 6 7" xfId="19043"/>
    <cellStyle name="Total 5 2 7" xfId="19044"/>
    <cellStyle name="Total 5 2 7 2" xfId="19045"/>
    <cellStyle name="Total 5 2 7 3" xfId="19046"/>
    <cellStyle name="Total 5 2 7 4" xfId="19047"/>
    <cellStyle name="Total 5 2 7 5" xfId="19048"/>
    <cellStyle name="Total 5 2 7 6" xfId="19049"/>
    <cellStyle name="Total 5 2 7 7" xfId="19050"/>
    <cellStyle name="Total 5 2 8" xfId="19051"/>
    <cellStyle name="Total 5 2 8 2" xfId="19052"/>
    <cellStyle name="Total 5 2 8 3" xfId="19053"/>
    <cellStyle name="Total 5 2 8 4" xfId="19054"/>
    <cellStyle name="Total 5 2 8 5" xfId="19055"/>
    <cellStyle name="Total 5 2 8 6" xfId="19056"/>
    <cellStyle name="Total 5 2 8 7" xfId="19057"/>
    <cellStyle name="Total 5 2 9" xfId="19058"/>
    <cellStyle name="Total 5 2 9 2" xfId="19059"/>
    <cellStyle name="Total 5 2 9 3" xfId="19060"/>
    <cellStyle name="Total 5 2 9 4" xfId="19061"/>
    <cellStyle name="Total 5 2 9 5" xfId="19062"/>
    <cellStyle name="Total 5 2 9 6" xfId="19063"/>
    <cellStyle name="Total 5 2 9 7" xfId="19064"/>
    <cellStyle name="Total 5 3" xfId="19065"/>
    <cellStyle name="Total 5 3 10" xfId="19066"/>
    <cellStyle name="Total 5 3 10 2" xfId="19067"/>
    <cellStyle name="Total 5 3 10 3" xfId="19068"/>
    <cellStyle name="Total 5 3 10 4" xfId="19069"/>
    <cellStyle name="Total 5 3 10 5" xfId="19070"/>
    <cellStyle name="Total 5 3 10 6" xfId="19071"/>
    <cellStyle name="Total 5 3 10 7" xfId="19072"/>
    <cellStyle name="Total 5 3 11" xfId="19073"/>
    <cellStyle name="Total 5 3 12" xfId="19074"/>
    <cellStyle name="Total 5 3 13" xfId="19075"/>
    <cellStyle name="Total 5 3 14" xfId="19076"/>
    <cellStyle name="Total 5 3 2" xfId="19077"/>
    <cellStyle name="Total 5 3 2 2" xfId="19078"/>
    <cellStyle name="Total 5 3 2 3" xfId="19079"/>
    <cellStyle name="Total 5 3 2 4" xfId="19080"/>
    <cellStyle name="Total 5 3 2 5" xfId="19081"/>
    <cellStyle name="Total 5 3 2 6" xfId="19082"/>
    <cellStyle name="Total 5 3 2 7" xfId="19083"/>
    <cellStyle name="Total 5 3 3" xfId="19084"/>
    <cellStyle name="Total 5 3 3 2" xfId="19085"/>
    <cellStyle name="Total 5 3 3 3" xfId="19086"/>
    <cellStyle name="Total 5 3 3 4" xfId="19087"/>
    <cellStyle name="Total 5 3 3 5" xfId="19088"/>
    <cellStyle name="Total 5 3 3 6" xfId="19089"/>
    <cellStyle name="Total 5 3 3 7" xfId="19090"/>
    <cellStyle name="Total 5 3 4" xfId="19091"/>
    <cellStyle name="Total 5 3 4 2" xfId="19092"/>
    <cellStyle name="Total 5 3 4 3" xfId="19093"/>
    <cellStyle name="Total 5 3 4 4" xfId="19094"/>
    <cellStyle name="Total 5 3 4 5" xfId="19095"/>
    <cellStyle name="Total 5 3 4 6" xfId="19096"/>
    <cellStyle name="Total 5 3 4 7" xfId="19097"/>
    <cellStyle name="Total 5 3 5" xfId="19098"/>
    <cellStyle name="Total 5 3 5 2" xfId="19099"/>
    <cellStyle name="Total 5 3 5 3" xfId="19100"/>
    <cellStyle name="Total 5 3 5 4" xfId="19101"/>
    <cellStyle name="Total 5 3 5 5" xfId="19102"/>
    <cellStyle name="Total 5 3 5 6" xfId="19103"/>
    <cellStyle name="Total 5 3 5 7" xfId="19104"/>
    <cellStyle name="Total 5 3 6" xfId="19105"/>
    <cellStyle name="Total 5 3 6 2" xfId="19106"/>
    <cellStyle name="Total 5 3 6 3" xfId="19107"/>
    <cellStyle name="Total 5 3 6 4" xfId="19108"/>
    <cellStyle name="Total 5 3 6 5" xfId="19109"/>
    <cellStyle name="Total 5 3 6 6" xfId="19110"/>
    <cellStyle name="Total 5 3 6 7" xfId="19111"/>
    <cellStyle name="Total 5 3 7" xfId="19112"/>
    <cellStyle name="Total 5 3 7 2" xfId="19113"/>
    <cellStyle name="Total 5 3 7 3" xfId="19114"/>
    <cellStyle name="Total 5 3 7 4" xfId="19115"/>
    <cellStyle name="Total 5 3 7 5" xfId="19116"/>
    <cellStyle name="Total 5 3 7 6" xfId="19117"/>
    <cellStyle name="Total 5 3 7 7" xfId="19118"/>
    <cellStyle name="Total 5 3 8" xfId="19119"/>
    <cellStyle name="Total 5 3 8 2" xfId="19120"/>
    <cellStyle name="Total 5 3 8 3" xfId="19121"/>
    <cellStyle name="Total 5 3 8 4" xfId="19122"/>
    <cellStyle name="Total 5 3 8 5" xfId="19123"/>
    <cellStyle name="Total 5 3 8 6" xfId="19124"/>
    <cellStyle name="Total 5 3 8 7" xfId="19125"/>
    <cellStyle name="Total 5 3 9" xfId="19126"/>
    <cellStyle name="Total 5 3 9 2" xfId="19127"/>
    <cellStyle name="Total 5 3 9 3" xfId="19128"/>
    <cellStyle name="Total 5 3 9 4" xfId="19129"/>
    <cellStyle name="Total 5 3 9 5" xfId="19130"/>
    <cellStyle name="Total 5 3 9 6" xfId="19131"/>
    <cellStyle name="Total 5 3 9 7" xfId="19132"/>
    <cellStyle name="Total 5 4" xfId="19133"/>
    <cellStyle name="Total 5 4 10" xfId="19134"/>
    <cellStyle name="Total 5 4 10 2" xfId="19135"/>
    <cellStyle name="Total 5 4 10 3" xfId="19136"/>
    <cellStyle name="Total 5 4 10 4" xfId="19137"/>
    <cellStyle name="Total 5 4 10 5" xfId="19138"/>
    <cellStyle name="Total 5 4 10 6" xfId="19139"/>
    <cellStyle name="Total 5 4 10 7" xfId="19140"/>
    <cellStyle name="Total 5 4 11" xfId="19141"/>
    <cellStyle name="Total 5 4 12" xfId="19142"/>
    <cellStyle name="Total 5 4 13" xfId="19143"/>
    <cellStyle name="Total 5 4 14" xfId="19144"/>
    <cellStyle name="Total 5 4 2" xfId="19145"/>
    <cellStyle name="Total 5 4 2 2" xfId="19146"/>
    <cellStyle name="Total 5 4 2 3" xfId="19147"/>
    <cellStyle name="Total 5 4 2 4" xfId="19148"/>
    <cellStyle name="Total 5 4 2 5" xfId="19149"/>
    <cellStyle name="Total 5 4 2 6" xfId="19150"/>
    <cellStyle name="Total 5 4 2 7" xfId="19151"/>
    <cellStyle name="Total 5 4 3" xfId="19152"/>
    <cellStyle name="Total 5 4 3 2" xfId="19153"/>
    <cellStyle name="Total 5 4 3 3" xfId="19154"/>
    <cellStyle name="Total 5 4 3 4" xfId="19155"/>
    <cellStyle name="Total 5 4 3 5" xfId="19156"/>
    <cellStyle name="Total 5 4 3 6" xfId="19157"/>
    <cellStyle name="Total 5 4 3 7" xfId="19158"/>
    <cellStyle name="Total 5 4 4" xfId="19159"/>
    <cellStyle name="Total 5 4 4 2" xfId="19160"/>
    <cellStyle name="Total 5 4 4 3" xfId="19161"/>
    <cellStyle name="Total 5 4 4 4" xfId="19162"/>
    <cellStyle name="Total 5 4 4 5" xfId="19163"/>
    <cellStyle name="Total 5 4 4 6" xfId="19164"/>
    <cellStyle name="Total 5 4 4 7" xfId="19165"/>
    <cellStyle name="Total 5 4 5" xfId="19166"/>
    <cellStyle name="Total 5 4 5 2" xfId="19167"/>
    <cellStyle name="Total 5 4 5 3" xfId="19168"/>
    <cellStyle name="Total 5 4 5 4" xfId="19169"/>
    <cellStyle name="Total 5 4 5 5" xfId="19170"/>
    <cellStyle name="Total 5 4 5 6" xfId="19171"/>
    <cellStyle name="Total 5 4 5 7" xfId="19172"/>
    <cellStyle name="Total 5 4 6" xfId="19173"/>
    <cellStyle name="Total 5 4 6 2" xfId="19174"/>
    <cellStyle name="Total 5 4 6 3" xfId="19175"/>
    <cellStyle name="Total 5 4 6 4" xfId="19176"/>
    <cellStyle name="Total 5 4 6 5" xfId="19177"/>
    <cellStyle name="Total 5 4 6 6" xfId="19178"/>
    <cellStyle name="Total 5 4 6 7" xfId="19179"/>
    <cellStyle name="Total 5 4 7" xfId="19180"/>
    <cellStyle name="Total 5 4 7 2" xfId="19181"/>
    <cellStyle name="Total 5 4 7 3" xfId="19182"/>
    <cellStyle name="Total 5 4 7 4" xfId="19183"/>
    <cellStyle name="Total 5 4 7 5" xfId="19184"/>
    <cellStyle name="Total 5 4 7 6" xfId="19185"/>
    <cellStyle name="Total 5 4 7 7" xfId="19186"/>
    <cellStyle name="Total 5 4 8" xfId="19187"/>
    <cellStyle name="Total 5 4 8 2" xfId="19188"/>
    <cellStyle name="Total 5 4 8 3" xfId="19189"/>
    <cellStyle name="Total 5 4 8 4" xfId="19190"/>
    <cellStyle name="Total 5 4 8 5" xfId="19191"/>
    <cellStyle name="Total 5 4 8 6" xfId="19192"/>
    <cellStyle name="Total 5 4 8 7" xfId="19193"/>
    <cellStyle name="Total 5 4 9" xfId="19194"/>
    <cellStyle name="Total 5 4 9 2" xfId="19195"/>
    <cellStyle name="Total 5 4 9 3" xfId="19196"/>
    <cellStyle name="Total 5 4 9 4" xfId="19197"/>
    <cellStyle name="Total 5 4 9 5" xfId="19198"/>
    <cellStyle name="Total 5 4 9 6" xfId="19199"/>
    <cellStyle name="Total 5 4 9 7" xfId="19200"/>
    <cellStyle name="Total 5 5" xfId="19201"/>
    <cellStyle name="Total 5 5 10" xfId="19202"/>
    <cellStyle name="Total 5 5 10 2" xfId="19203"/>
    <cellStyle name="Total 5 5 10 3" xfId="19204"/>
    <cellStyle name="Total 5 5 10 4" xfId="19205"/>
    <cellStyle name="Total 5 5 10 5" xfId="19206"/>
    <cellStyle name="Total 5 5 10 6" xfId="19207"/>
    <cellStyle name="Total 5 5 10 7" xfId="19208"/>
    <cellStyle name="Total 5 5 11" xfId="19209"/>
    <cellStyle name="Total 5 5 12" xfId="19210"/>
    <cellStyle name="Total 5 5 13" xfId="19211"/>
    <cellStyle name="Total 5 5 14" xfId="19212"/>
    <cellStyle name="Total 5 5 2" xfId="19213"/>
    <cellStyle name="Total 5 5 2 2" xfId="19214"/>
    <cellStyle name="Total 5 5 2 3" xfId="19215"/>
    <cellStyle name="Total 5 5 2 4" xfId="19216"/>
    <cellStyle name="Total 5 5 2 5" xfId="19217"/>
    <cellStyle name="Total 5 5 2 6" xfId="19218"/>
    <cellStyle name="Total 5 5 2 7" xfId="19219"/>
    <cellStyle name="Total 5 5 3" xfId="19220"/>
    <cellStyle name="Total 5 5 3 2" xfId="19221"/>
    <cellStyle name="Total 5 5 3 3" xfId="19222"/>
    <cellStyle name="Total 5 5 3 4" xfId="19223"/>
    <cellStyle name="Total 5 5 3 5" xfId="19224"/>
    <cellStyle name="Total 5 5 3 6" xfId="19225"/>
    <cellStyle name="Total 5 5 3 7" xfId="19226"/>
    <cellStyle name="Total 5 5 4" xfId="19227"/>
    <cellStyle name="Total 5 5 4 2" xfId="19228"/>
    <cellStyle name="Total 5 5 4 3" xfId="19229"/>
    <cellStyle name="Total 5 5 4 4" xfId="19230"/>
    <cellStyle name="Total 5 5 4 5" xfId="19231"/>
    <cellStyle name="Total 5 5 4 6" xfId="19232"/>
    <cellStyle name="Total 5 5 4 7" xfId="19233"/>
    <cellStyle name="Total 5 5 5" xfId="19234"/>
    <cellStyle name="Total 5 5 5 2" xfId="19235"/>
    <cellStyle name="Total 5 5 5 3" xfId="19236"/>
    <cellStyle name="Total 5 5 5 4" xfId="19237"/>
    <cellStyle name="Total 5 5 5 5" xfId="19238"/>
    <cellStyle name="Total 5 5 5 6" xfId="19239"/>
    <cellStyle name="Total 5 5 5 7" xfId="19240"/>
    <cellStyle name="Total 5 5 6" xfId="19241"/>
    <cellStyle name="Total 5 5 6 2" xfId="19242"/>
    <cellStyle name="Total 5 5 6 3" xfId="19243"/>
    <cellStyle name="Total 5 5 6 4" xfId="19244"/>
    <cellStyle name="Total 5 5 6 5" xfId="19245"/>
    <cellStyle name="Total 5 5 6 6" xfId="19246"/>
    <cellStyle name="Total 5 5 6 7" xfId="19247"/>
    <cellStyle name="Total 5 5 7" xfId="19248"/>
    <cellStyle name="Total 5 5 7 2" xfId="19249"/>
    <cellStyle name="Total 5 5 7 3" xfId="19250"/>
    <cellStyle name="Total 5 5 7 4" xfId="19251"/>
    <cellStyle name="Total 5 5 7 5" xfId="19252"/>
    <cellStyle name="Total 5 5 7 6" xfId="19253"/>
    <cellStyle name="Total 5 5 7 7" xfId="19254"/>
    <cellStyle name="Total 5 5 8" xfId="19255"/>
    <cellStyle name="Total 5 5 8 2" xfId="19256"/>
    <cellStyle name="Total 5 5 8 3" xfId="19257"/>
    <cellStyle name="Total 5 5 8 4" xfId="19258"/>
    <cellStyle name="Total 5 5 8 5" xfId="19259"/>
    <cellStyle name="Total 5 5 8 6" xfId="19260"/>
    <cellStyle name="Total 5 5 8 7" xfId="19261"/>
    <cellStyle name="Total 5 5 9" xfId="19262"/>
    <cellStyle name="Total 5 5 9 2" xfId="19263"/>
    <cellStyle name="Total 5 5 9 3" xfId="19264"/>
    <cellStyle name="Total 5 5 9 4" xfId="19265"/>
    <cellStyle name="Total 5 5 9 5" xfId="19266"/>
    <cellStyle name="Total 5 5 9 6" xfId="19267"/>
    <cellStyle name="Total 5 5 9 7" xfId="19268"/>
    <cellStyle name="Total 5 6" xfId="19269"/>
    <cellStyle name="Total 5 6 10" xfId="19270"/>
    <cellStyle name="Total 5 6 10 2" xfId="19271"/>
    <cellStyle name="Total 5 6 10 3" xfId="19272"/>
    <cellStyle name="Total 5 6 10 4" xfId="19273"/>
    <cellStyle name="Total 5 6 10 5" xfId="19274"/>
    <cellStyle name="Total 5 6 10 6" xfId="19275"/>
    <cellStyle name="Total 5 6 10 7" xfId="19276"/>
    <cellStyle name="Total 5 6 11" xfId="19277"/>
    <cellStyle name="Total 5 6 12" xfId="19278"/>
    <cellStyle name="Total 5 6 13" xfId="19279"/>
    <cellStyle name="Total 5 6 14" xfId="19280"/>
    <cellStyle name="Total 5 6 2" xfId="19281"/>
    <cellStyle name="Total 5 6 2 2" xfId="19282"/>
    <cellStyle name="Total 5 6 2 3" xfId="19283"/>
    <cellStyle name="Total 5 6 2 4" xfId="19284"/>
    <cellStyle name="Total 5 6 2 5" xfId="19285"/>
    <cellStyle name="Total 5 6 2 6" xfId="19286"/>
    <cellStyle name="Total 5 6 2 7" xfId="19287"/>
    <cellStyle name="Total 5 6 3" xfId="19288"/>
    <cellStyle name="Total 5 6 3 2" xfId="19289"/>
    <cellStyle name="Total 5 6 3 3" xfId="19290"/>
    <cellStyle name="Total 5 6 3 4" xfId="19291"/>
    <cellStyle name="Total 5 6 3 5" xfId="19292"/>
    <cellStyle name="Total 5 6 3 6" xfId="19293"/>
    <cellStyle name="Total 5 6 3 7" xfId="19294"/>
    <cellStyle name="Total 5 6 4" xfId="19295"/>
    <cellStyle name="Total 5 6 4 2" xfId="19296"/>
    <cellStyle name="Total 5 6 4 3" xfId="19297"/>
    <cellStyle name="Total 5 6 4 4" xfId="19298"/>
    <cellStyle name="Total 5 6 4 5" xfId="19299"/>
    <cellStyle name="Total 5 6 4 6" xfId="19300"/>
    <cellStyle name="Total 5 6 4 7" xfId="19301"/>
    <cellStyle name="Total 5 6 5" xfId="19302"/>
    <cellStyle name="Total 5 6 5 2" xfId="19303"/>
    <cellStyle name="Total 5 6 5 3" xfId="19304"/>
    <cellStyle name="Total 5 6 5 4" xfId="19305"/>
    <cellStyle name="Total 5 6 5 5" xfId="19306"/>
    <cellStyle name="Total 5 6 5 6" xfId="19307"/>
    <cellStyle name="Total 5 6 5 7" xfId="19308"/>
    <cellStyle name="Total 5 6 6" xfId="19309"/>
    <cellStyle name="Total 5 6 6 2" xfId="19310"/>
    <cellStyle name="Total 5 6 6 3" xfId="19311"/>
    <cellStyle name="Total 5 6 6 4" xfId="19312"/>
    <cellStyle name="Total 5 6 6 5" xfId="19313"/>
    <cellStyle name="Total 5 6 6 6" xfId="19314"/>
    <cellStyle name="Total 5 6 6 7" xfId="19315"/>
    <cellStyle name="Total 5 6 7" xfId="19316"/>
    <cellStyle name="Total 5 6 7 2" xfId="19317"/>
    <cellStyle name="Total 5 6 7 3" xfId="19318"/>
    <cellStyle name="Total 5 6 7 4" xfId="19319"/>
    <cellStyle name="Total 5 6 7 5" xfId="19320"/>
    <cellStyle name="Total 5 6 7 6" xfId="19321"/>
    <cellStyle name="Total 5 6 7 7" xfId="19322"/>
    <cellStyle name="Total 5 6 8" xfId="19323"/>
    <cellStyle name="Total 5 6 8 2" xfId="19324"/>
    <cellStyle name="Total 5 6 8 3" xfId="19325"/>
    <cellStyle name="Total 5 6 8 4" xfId="19326"/>
    <cellStyle name="Total 5 6 8 5" xfId="19327"/>
    <cellStyle name="Total 5 6 8 6" xfId="19328"/>
    <cellStyle name="Total 5 6 8 7" xfId="19329"/>
    <cellStyle name="Total 5 6 9" xfId="19330"/>
    <cellStyle name="Total 5 6 9 2" xfId="19331"/>
    <cellStyle name="Total 5 6 9 3" xfId="19332"/>
    <cellStyle name="Total 5 6 9 4" xfId="19333"/>
    <cellStyle name="Total 5 6 9 5" xfId="19334"/>
    <cellStyle name="Total 5 6 9 6" xfId="19335"/>
    <cellStyle name="Total 5 6 9 7" xfId="19336"/>
    <cellStyle name="Total 5 7" xfId="19337"/>
    <cellStyle name="Total 5 7 2" xfId="19338"/>
    <cellStyle name="Total 5 7 3" xfId="19339"/>
    <cellStyle name="Total 5 7 4" xfId="19340"/>
    <cellStyle name="Total 5 7 5" xfId="19341"/>
    <cellStyle name="Total 5 7 6" xfId="19342"/>
    <cellStyle name="Total 5 7 7" xfId="19343"/>
    <cellStyle name="Total 5 8" xfId="19344"/>
    <cellStyle name="Total 5 8 2" xfId="19345"/>
    <cellStyle name="Total 5 8 3" xfId="19346"/>
    <cellStyle name="Total 5 8 4" xfId="19347"/>
    <cellStyle name="Total 5 8 5" xfId="19348"/>
    <cellStyle name="Total 5 8 6" xfId="19349"/>
    <cellStyle name="Total 5 8 7" xfId="19350"/>
    <cellStyle name="Total 5 9" xfId="19351"/>
    <cellStyle name="Total 5 9 2" xfId="19352"/>
    <cellStyle name="Total 5 9 3" xfId="19353"/>
    <cellStyle name="Total 5 9 4" xfId="19354"/>
    <cellStyle name="Total 5 9 5" xfId="19355"/>
    <cellStyle name="Total 5 9 6" xfId="19356"/>
    <cellStyle name="Total 5 9 7" xfId="19357"/>
    <cellStyle name="UnitValuation" xfId="19358"/>
    <cellStyle name="Unlocked Input" xfId="19359"/>
    <cellStyle name="Warning Text 2" xfId="19360"/>
  </cellStyles>
  <dxfs count="5">
    <dxf>
      <font>
        <color rgb="FF9C0006"/>
      </font>
      <fill>
        <patternFill>
          <bgColor rgb="FFFFC7CE"/>
        </patternFill>
      </fill>
    </dxf>
    <dxf>
      <font>
        <color rgb="FFFFFF00"/>
      </font>
      <fill>
        <patternFill>
          <bgColor rgb="FFFFFF00"/>
        </patternFill>
      </fill>
    </dxf>
    <dxf>
      <font>
        <color rgb="FFFFFF00"/>
      </font>
      <fill>
        <patternFill>
          <bgColor rgb="FFFFFF00"/>
        </patternFill>
      </fill>
    </dxf>
    <dxf>
      <font>
        <color rgb="FFC0C0C0"/>
      </font>
    </dxf>
    <dxf>
      <font>
        <color rgb="FFC0C0C0"/>
      </font>
    </dxf>
  </dxfs>
  <tableStyles count="0" defaultTableStyle="TableStyleMedium2" defaultPivotStyle="PivotStyleLight16"/>
  <colors>
    <indexedColors>
      <rgbColor rgb="FF000000"/>
      <rgbColor rgb="FFFFFFFF"/>
      <rgbColor rgb="FFFF0000"/>
      <rgbColor rgb="FF00FF00"/>
      <rgbColor rgb="FF0000FF"/>
      <rgbColor rgb="FFFFFF00"/>
      <rgbColor rgb="FFF2DCDB"/>
      <rgbColor rgb="FF00FFFF"/>
      <rgbColor rgb="FF9C0006"/>
      <rgbColor rgb="FFE0E0E0"/>
      <rgbColor rgb="FF000080"/>
      <rgbColor rgb="FF666666"/>
      <rgbColor rgb="FF800080"/>
      <rgbColor rgb="FF0563C1"/>
      <rgbColor rgb="FFC0C0C0"/>
      <rgbColor rgb="FF808080"/>
      <rgbColor rgb="FFB3A2C7"/>
      <rgbColor rgb="FF7030A0"/>
      <rgbColor rgb="FFFFFFCC"/>
      <rgbColor rgb="FFCCFFFF"/>
      <rgbColor rgb="FF660066"/>
      <rgbColor rgb="FFFF8080"/>
      <rgbColor rgb="FF0066CC"/>
      <rgbColor rgb="FFCCCCFF"/>
      <rgbColor rgb="FF000080"/>
      <rgbColor rgb="FFE6E0EC"/>
      <rgbColor rgb="FFDDD9C3"/>
      <rgbColor rgb="FF66FFFF"/>
      <rgbColor rgb="FFEEECE1"/>
      <rgbColor rgb="FF800000"/>
      <rgbColor rgb="FF558ED5"/>
      <rgbColor rgb="FF0000FF"/>
      <rgbColor rgb="FFBFBFBF"/>
      <rgbColor rgb="FFDDEBF7"/>
      <rgbColor rgb="FFCCFFCC"/>
      <rgbColor rgb="FFFDEADA"/>
      <rgbColor rgb="FF99CCFF"/>
      <rgbColor rgb="FFFF99CC"/>
      <rgbColor rgb="FFCC99FF"/>
      <rgbColor rgb="FFFFCC99"/>
      <rgbColor rgb="FF4B82AD"/>
      <rgbColor rgb="FF33CCCC"/>
      <rgbColor rgb="FF92D050"/>
      <rgbColor rgb="FFFFCC00"/>
      <rgbColor rgb="FFFF9900"/>
      <rgbColor rgb="FFFF6600"/>
      <rgbColor rgb="FF8064A2"/>
      <rgbColor rgb="FFA6A6A6"/>
      <rgbColor rgb="FFF2F2F2"/>
      <rgbColor rgb="FF2A9059"/>
      <rgbColor rgb="FF003300"/>
      <rgbColor rgb="FFE7E6E6"/>
      <rgbColor rgb="FFD9D9D9"/>
      <rgbColor rgb="FFFFC7CE"/>
      <rgbColor rgb="FF333399"/>
      <rgbColor rgb="FFDCE6F2"/>
      <rgbColor rgb="00003366"/>
      <rgbColor rgb="00339966"/>
      <rgbColor rgb="00003300"/>
      <rgbColor rgb="00333300"/>
      <rgbColor rgb="00993300"/>
      <rgbColor rgb="00993366"/>
      <rgbColor rgb="00333399"/>
      <rgbColor rgb="00333333"/>
    </indexedColors>
    <mruColors>
      <color rgb="FFFFFFCC"/>
      <color rgb="FFCCFFFF"/>
      <color rgb="FF00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78480</xdr:colOff>
      <xdr:row>0</xdr:row>
      <xdr:rowOff>78480</xdr:rowOff>
    </xdr:from>
    <xdr:to>
      <xdr:col>2</xdr:col>
      <xdr:colOff>492120</xdr:colOff>
      <xdr:row>0</xdr:row>
      <xdr:rowOff>759960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a:fillRect/>
        </a:stretch>
      </xdr:blipFill>
      <xdr:spPr>
        <a:xfrm>
          <a:off x="78480" y="78480"/>
          <a:ext cx="2180880" cy="681480"/>
        </a:xfrm>
        <a:prstGeom prst="rect">
          <a:avLst/>
        </a:prstGeom>
        <a:ln w="0">
          <a:noFill/>
          <a:prstDash val="solid"/>
        </a:ln>
      </xdr:spPr>
    </xdr:pic>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976"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FDFBC79-8A66-4531-92AA-F3B487E76A64}">
  <we:reference id="wa200009404" version="1.0.0.8" store="en-US" storeType="OMEX"/>
  <we:alternateReferences>
    <we:reference id="wa200009404" version="1.0.0.8" store="en-US" storeType="OMEX"/>
  </we:alternateReferences>
  <we:properties>
    <we:property name="claude.fileId" value="&quot;79ee9486-c7bf-4a36-aff7-dba1077f954a&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frs17@central-bank.org.tt" TargetMode="External"/><Relationship Id="rId1" Type="http://schemas.openxmlformats.org/officeDocument/2006/relationships/hyperlink" Target="mailto:ifrs17@central-bank.org.tt"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53"/>
  <sheetViews>
    <sheetView tabSelected="1" zoomScaleNormal="100" workbookViewId="0">
      <selection activeCell="A2" sqref="A2:E2"/>
    </sheetView>
  </sheetViews>
  <sheetFormatPr defaultColWidth="0" defaultRowHeight="15" zeroHeight="1" outlineLevelCol="1"/>
  <cols>
    <col min="1" max="1" width="14.109375" style="578" customWidth="1"/>
    <col min="2" max="2" width="6.77734375" style="578" customWidth="1"/>
    <col min="3" max="3" width="40" style="578" customWidth="1"/>
    <col min="4" max="5" width="13.77734375" style="578" customWidth="1"/>
    <col min="6" max="6" width="0.109375" style="578" customWidth="1" outlineLevel="1"/>
    <col min="7" max="39" width="8.77734375" style="578" hidden="1" customWidth="1" outlineLevel="1"/>
    <col min="40" max="40" width="51.109375" style="578" hidden="1" customWidth="1" outlineLevel="1"/>
    <col min="41" max="41" width="8.77734375" style="578" hidden="1" customWidth="1" outlineLevel="1"/>
    <col min="42" max="16384" width="8.77734375" style="578" hidden="1" outlineLevel="1"/>
  </cols>
  <sheetData>
    <row r="1" spans="1:44" ht="65.25" customHeight="1">
      <c r="A1" s="115"/>
      <c r="B1" s="116"/>
      <c r="C1" s="116"/>
      <c r="D1" s="116"/>
      <c r="E1" s="117"/>
    </row>
    <row r="2" spans="1:44" ht="49.5" customHeight="1">
      <c r="A2" s="880" t="s">
        <v>955</v>
      </c>
      <c r="B2" s="881"/>
      <c r="C2" s="881"/>
      <c r="D2" s="881"/>
      <c r="E2" s="882"/>
    </row>
    <row r="3" spans="1:44" ht="19.5" customHeight="1">
      <c r="A3" s="118"/>
      <c r="B3" s="119"/>
      <c r="C3" s="120"/>
      <c r="D3" s="119"/>
      <c r="E3" s="121"/>
      <c r="AM3" s="122" t="s">
        <v>81</v>
      </c>
    </row>
    <row r="4" spans="1:44" ht="20.25" customHeight="1">
      <c r="A4" s="123"/>
      <c r="B4" s="124"/>
      <c r="C4" s="124"/>
      <c r="D4" s="124"/>
      <c r="E4" s="125"/>
      <c r="AM4" s="122" t="s">
        <v>82</v>
      </c>
    </row>
    <row r="5" spans="1:44" ht="45" customHeight="1">
      <c r="A5" s="768" t="s">
        <v>83</v>
      </c>
      <c r="B5" s="769"/>
      <c r="C5" s="769"/>
      <c r="D5" s="769"/>
      <c r="E5" s="770"/>
      <c r="AM5" s="122" t="s">
        <v>84</v>
      </c>
    </row>
    <row r="6" spans="1:44" ht="20.25" customHeight="1">
      <c r="A6" s="126"/>
      <c r="B6" s="127"/>
      <c r="C6" s="127"/>
      <c r="D6" s="127"/>
      <c r="E6" s="128"/>
      <c r="AM6" s="122" t="s">
        <v>85</v>
      </c>
    </row>
    <row r="7" spans="1:44" ht="24.75" customHeight="1">
      <c r="A7" s="789" t="s">
        <v>86</v>
      </c>
      <c r="B7" s="780"/>
      <c r="C7" s="780"/>
      <c r="D7" s="780"/>
      <c r="E7" s="781"/>
      <c r="AM7" s="122" t="s">
        <v>87</v>
      </c>
    </row>
    <row r="8" spans="1:44" ht="17.25" customHeight="1">
      <c r="A8" s="776"/>
      <c r="B8" s="769"/>
      <c r="C8" s="769"/>
      <c r="D8" s="769"/>
      <c r="E8" s="770"/>
      <c r="AM8" s="122" t="s">
        <v>88</v>
      </c>
    </row>
    <row r="9" spans="1:44" ht="20.25" customHeight="1">
      <c r="A9" s="129"/>
      <c r="B9" s="130"/>
      <c r="C9" s="130"/>
      <c r="D9" s="130"/>
      <c r="E9" s="125"/>
      <c r="AM9" s="122" t="s">
        <v>89</v>
      </c>
    </row>
    <row r="10" spans="1:44" ht="12" customHeight="1">
      <c r="A10" s="123"/>
      <c r="B10" s="124"/>
      <c r="C10" s="124"/>
      <c r="D10" s="124"/>
      <c r="E10" s="121"/>
      <c r="AM10" s="122" t="s">
        <v>90</v>
      </c>
      <c r="AR10" s="122"/>
    </row>
    <row r="11" spans="1:44" ht="7.5" customHeight="1">
      <c r="A11" s="123"/>
      <c r="B11" s="124"/>
      <c r="C11" s="124"/>
      <c r="D11" s="124"/>
      <c r="E11" s="121"/>
      <c r="AM11" s="122" t="s">
        <v>91</v>
      </c>
    </row>
    <row r="12" spans="1:44" ht="9" customHeight="1">
      <c r="A12" s="123"/>
      <c r="B12" s="124"/>
      <c r="C12" s="124"/>
      <c r="D12" s="124"/>
      <c r="E12" s="121"/>
      <c r="AM12" s="122" t="s">
        <v>92</v>
      </c>
    </row>
    <row r="13" spans="1:44" ht="9.75" customHeight="1">
      <c r="A13" s="118"/>
      <c r="B13" s="119"/>
      <c r="C13" s="119"/>
      <c r="D13" s="119"/>
      <c r="E13" s="131"/>
      <c r="AM13" s="122" t="s">
        <v>93</v>
      </c>
    </row>
    <row r="14" spans="1:44" ht="33" customHeight="1">
      <c r="A14" s="773" t="s">
        <v>81</v>
      </c>
      <c r="B14" s="774"/>
      <c r="C14" s="774"/>
      <c r="D14" s="774"/>
      <c r="E14" s="775"/>
      <c r="AM14" s="122" t="s">
        <v>94</v>
      </c>
    </row>
    <row r="15" spans="1:44" ht="33" customHeight="1">
      <c r="A15" s="788" t="s">
        <v>95</v>
      </c>
      <c r="B15" s="771"/>
      <c r="C15" s="771"/>
      <c r="D15" s="771"/>
      <c r="E15" s="772"/>
      <c r="AM15" s="122" t="s">
        <v>96</v>
      </c>
    </row>
    <row r="16" spans="1:44" ht="33" customHeight="1">
      <c r="A16" s="783"/>
      <c r="B16" s="771"/>
      <c r="C16" s="784"/>
      <c r="D16" s="132" t="s">
        <v>957</v>
      </c>
      <c r="E16" s="133"/>
      <c r="AM16" s="122" t="s">
        <v>97</v>
      </c>
    </row>
    <row r="17" spans="1:39" ht="20.25" customHeight="1">
      <c r="A17" s="129"/>
      <c r="B17" s="130"/>
      <c r="C17" s="130"/>
      <c r="D17" s="130"/>
      <c r="E17" s="125"/>
      <c r="AM17" s="122" t="s">
        <v>98</v>
      </c>
    </row>
    <row r="18" spans="1:39" ht="19.5" customHeight="1">
      <c r="A18" s="123"/>
      <c r="B18" s="124"/>
      <c r="C18" s="124"/>
      <c r="D18" s="124"/>
      <c r="E18" s="121"/>
      <c r="AM18" s="122" t="s">
        <v>99</v>
      </c>
    </row>
    <row r="19" spans="1:39" ht="26.25" customHeight="1">
      <c r="A19" s="777" t="s">
        <v>100</v>
      </c>
      <c r="B19" s="769"/>
      <c r="C19" s="769"/>
      <c r="D19" s="769"/>
      <c r="E19" s="770"/>
      <c r="AM19" s="122" t="s">
        <v>101</v>
      </c>
    </row>
    <row r="20" spans="1:39" ht="30" customHeight="1">
      <c r="A20" s="778">
        <v>2025</v>
      </c>
      <c r="B20" s="771"/>
      <c r="C20" s="771"/>
      <c r="D20" s="771"/>
      <c r="E20" s="772"/>
      <c r="AM20" s="122" t="s">
        <v>102</v>
      </c>
    </row>
    <row r="21" spans="1:39" ht="20.25" customHeight="1">
      <c r="A21" s="123"/>
      <c r="B21" s="124"/>
      <c r="C21" s="124"/>
      <c r="D21" s="124"/>
      <c r="E21" s="121"/>
      <c r="AM21" s="122" t="s">
        <v>103</v>
      </c>
    </row>
    <row r="22" spans="1:39" ht="27" customHeight="1">
      <c r="A22" s="777" t="s">
        <v>104</v>
      </c>
      <c r="B22" s="769"/>
      <c r="C22" s="769"/>
      <c r="D22" s="769"/>
      <c r="E22" s="770"/>
      <c r="AM22" s="122" t="s">
        <v>105</v>
      </c>
    </row>
    <row r="23" spans="1:39" ht="30.75" customHeight="1">
      <c r="A23" s="782">
        <v>46022</v>
      </c>
      <c r="B23" s="876"/>
      <c r="C23" s="876"/>
      <c r="D23" s="876"/>
      <c r="E23" s="877"/>
      <c r="AM23" s="122" t="s">
        <v>106</v>
      </c>
    </row>
    <row r="24" spans="1:39" ht="20.25" customHeight="1">
      <c r="A24" s="765" t="s">
        <v>107</v>
      </c>
      <c r="B24" s="766"/>
      <c r="C24" s="766"/>
      <c r="D24" s="766"/>
      <c r="E24" s="767"/>
      <c r="AM24" s="122" t="s">
        <v>108</v>
      </c>
    </row>
    <row r="25" spans="1:39" ht="7.5" customHeight="1">
      <c r="A25" s="123"/>
      <c r="B25" s="124"/>
      <c r="C25" s="134"/>
      <c r="D25" s="124"/>
      <c r="E25" s="121"/>
      <c r="AM25" s="122" t="s">
        <v>109</v>
      </c>
    </row>
    <row r="26" spans="1:39" ht="6" customHeight="1">
      <c r="A26" s="123"/>
      <c r="B26" s="124"/>
      <c r="C26" s="134"/>
      <c r="D26" s="124"/>
      <c r="E26" s="121"/>
      <c r="AM26" s="122" t="s">
        <v>110</v>
      </c>
    </row>
    <row r="27" spans="1:39" ht="6" customHeight="1">
      <c r="A27" s="123"/>
      <c r="B27" s="124"/>
      <c r="C27" s="134"/>
      <c r="D27" s="124"/>
      <c r="E27" s="121"/>
      <c r="AM27" s="122" t="s">
        <v>111</v>
      </c>
    </row>
    <row r="28" spans="1:39" ht="11.25" customHeight="1">
      <c r="A28" s="779"/>
      <c r="B28" s="780"/>
      <c r="C28" s="780"/>
      <c r="D28" s="780"/>
      <c r="E28" s="781"/>
      <c r="AM28" s="122" t="s">
        <v>112</v>
      </c>
    </row>
    <row r="29" spans="1:39" ht="14.25" customHeight="1">
      <c r="A29" s="786" t="s">
        <v>113</v>
      </c>
      <c r="B29" s="780"/>
      <c r="C29" s="780"/>
      <c r="D29" s="780"/>
      <c r="E29" s="781"/>
      <c r="AM29" s="122" t="s">
        <v>114</v>
      </c>
    </row>
    <row r="30" spans="1:39" ht="20.25" customHeight="1">
      <c r="A30" s="787"/>
      <c r="B30" s="780"/>
      <c r="C30" s="780"/>
      <c r="D30" s="780"/>
      <c r="E30" s="781"/>
      <c r="AM30" s="122" t="s">
        <v>115</v>
      </c>
    </row>
    <row r="31" spans="1:39" ht="31.5" customHeight="1">
      <c r="A31" s="782"/>
      <c r="B31" s="771"/>
      <c r="C31" s="771"/>
      <c r="D31" s="771"/>
      <c r="E31" s="772"/>
      <c r="AM31" s="122" t="s">
        <v>116</v>
      </c>
    </row>
    <row r="32" spans="1:39" ht="20.25" customHeight="1">
      <c r="A32" s="765" t="s">
        <v>107</v>
      </c>
      <c r="B32" s="766"/>
      <c r="C32" s="766"/>
      <c r="D32" s="766"/>
      <c r="E32" s="767"/>
      <c r="AM32" s="122" t="s">
        <v>117</v>
      </c>
    </row>
    <row r="33" spans="1:39" ht="19.5" customHeight="1">
      <c r="A33" s="123"/>
      <c r="B33" s="124"/>
      <c r="C33" s="135"/>
      <c r="D33" s="124"/>
      <c r="E33" s="121"/>
      <c r="AM33" s="122" t="s">
        <v>118</v>
      </c>
    </row>
    <row r="34" spans="1:39" ht="19.5" customHeight="1">
      <c r="A34" s="786" t="s">
        <v>119</v>
      </c>
      <c r="B34" s="780"/>
      <c r="C34" s="780"/>
      <c r="D34" s="780"/>
      <c r="E34" s="781"/>
      <c r="AM34" s="122" t="s">
        <v>120</v>
      </c>
    </row>
    <row r="35" spans="1:39" ht="20.25" customHeight="1">
      <c r="A35" s="787"/>
      <c r="B35" s="780"/>
      <c r="C35" s="780"/>
      <c r="D35" s="780"/>
      <c r="E35" s="781"/>
      <c r="AM35" s="122" t="s">
        <v>121</v>
      </c>
    </row>
    <row r="36" spans="1:39" ht="31.5" customHeight="1">
      <c r="A36" s="782">
        <v>46022</v>
      </c>
      <c r="B36" s="771"/>
      <c r="C36" s="771"/>
      <c r="D36" s="771"/>
      <c r="E36" s="772"/>
      <c r="AM36" s="122" t="s">
        <v>122</v>
      </c>
    </row>
    <row r="37" spans="1:39" ht="20.25" customHeight="1">
      <c r="A37" s="765" t="s">
        <v>107</v>
      </c>
      <c r="B37" s="766"/>
      <c r="C37" s="766"/>
      <c r="D37" s="766"/>
      <c r="E37" s="767"/>
      <c r="AM37" s="122" t="s">
        <v>123</v>
      </c>
    </row>
    <row r="38" spans="1:39" ht="19.5" customHeight="1">
      <c r="A38" s="123"/>
      <c r="B38" s="124"/>
      <c r="C38" s="124"/>
      <c r="D38" s="124"/>
      <c r="E38" s="121"/>
      <c r="AM38" s="122" t="s">
        <v>124</v>
      </c>
    </row>
    <row r="39" spans="1:39" ht="19.5" customHeight="1">
      <c r="A39" s="786" t="s">
        <v>125</v>
      </c>
      <c r="B39" s="780"/>
      <c r="C39" s="780"/>
      <c r="D39" s="780"/>
      <c r="E39" s="781"/>
      <c r="AM39" s="122"/>
    </row>
    <row r="40" spans="1:39" ht="15.75" customHeight="1">
      <c r="A40" s="787"/>
      <c r="B40" s="780"/>
      <c r="C40" s="780"/>
      <c r="D40" s="780"/>
      <c r="E40" s="781"/>
    </row>
    <row r="41" spans="1:39" ht="31.5" customHeight="1">
      <c r="A41" s="785">
        <v>44562</v>
      </c>
      <c r="B41" s="771"/>
      <c r="C41" s="771"/>
      <c r="D41" s="771"/>
      <c r="E41" s="772"/>
    </row>
    <row r="42" spans="1:39" ht="15.75" customHeight="1">
      <c r="A42" s="765" t="s">
        <v>107</v>
      </c>
      <c r="B42" s="766"/>
      <c r="C42" s="766"/>
      <c r="D42" s="766"/>
      <c r="E42" s="767"/>
    </row>
    <row r="43" spans="1:39" ht="18" customHeight="1">
      <c r="A43" s="123"/>
      <c r="B43" s="124"/>
      <c r="C43" s="136"/>
      <c r="D43" s="124"/>
      <c r="E43" s="121"/>
    </row>
    <row r="44" spans="1:39" ht="15" customHeight="1">
      <c r="A44" s="123"/>
      <c r="B44" s="137" t="s">
        <v>126</v>
      </c>
      <c r="C44" s="138"/>
      <c r="D44" s="124"/>
      <c r="E44" s="121"/>
    </row>
    <row r="45" spans="1:39" ht="15" customHeight="1">
      <c r="A45" s="139"/>
      <c r="B45" s="124"/>
      <c r="C45" s="124"/>
      <c r="D45" s="124"/>
      <c r="E45" s="121"/>
    </row>
    <row r="46" spans="1:39" ht="15.75" customHeight="1">
      <c r="A46" s="140" t="s">
        <v>127</v>
      </c>
      <c r="B46" s="141"/>
      <c r="C46" s="141"/>
      <c r="D46" s="141"/>
      <c r="E46" s="142" t="s">
        <v>956</v>
      </c>
    </row>
    <row r="47" spans="1:39" ht="15" hidden="1" customHeight="1"/>
    <row r="48" spans="1:39" ht="15" hidden="1" customHeight="1">
      <c r="C48" s="143" t="s">
        <v>128</v>
      </c>
    </row>
    <row r="49" spans="1:1" ht="15" hidden="1" customHeight="1"/>
    <row r="50" spans="1:1" ht="15" hidden="1" customHeight="1">
      <c r="A50" s="144"/>
    </row>
    <row r="51" spans="1:1" ht="15" hidden="1" customHeight="1"/>
    <row r="52" spans="1:1" ht="15" hidden="1" customHeight="1"/>
    <row r="53" spans="1:1" ht="15" hidden="1" customHeight="1"/>
  </sheetData>
  <sheetProtection algorithmName="SHA-512" hashValue="pwD8hSwJ7JHYyI1pLFrAKqGoU+9YLV1+q0m65SO8irqn7mgF1NEOI9f7s9M9xlSEvvJV7maKXvptqmjfcv2jSA==" saltValue="8fPehOxo1Tc2NmIhtSoq1Q==" spinCount="100000" sheet="1" objects="1" scenarios="1"/>
  <mergeCells count="22">
    <mergeCell ref="A2:E2"/>
    <mergeCell ref="A24:E24"/>
    <mergeCell ref="A15:E15"/>
    <mergeCell ref="A36:E36"/>
    <mergeCell ref="A29:E30"/>
    <mergeCell ref="A7:E7"/>
    <mergeCell ref="A42:E42"/>
    <mergeCell ref="A5:E5"/>
    <mergeCell ref="A23:E23"/>
    <mergeCell ref="A32:E32"/>
    <mergeCell ref="A14:E14"/>
    <mergeCell ref="A8:E8"/>
    <mergeCell ref="A22:E22"/>
    <mergeCell ref="A20:E20"/>
    <mergeCell ref="A28:E28"/>
    <mergeCell ref="A19:E19"/>
    <mergeCell ref="A31:E31"/>
    <mergeCell ref="A16:C16"/>
    <mergeCell ref="A41:E41"/>
    <mergeCell ref="A37:E37"/>
    <mergeCell ref="A34:E35"/>
    <mergeCell ref="A39:E40"/>
  </mergeCells>
  <dataValidations count="3">
    <dataValidation type="list" allowBlank="1" showInputMessage="1" showErrorMessage="1" sqref="A14:E14">
      <formula1>$AM$3:$AM$38</formula1>
      <formula2>0</formula2>
    </dataValidation>
    <dataValidation type="date" allowBlank="1" showInputMessage="1" showErrorMessage="1" sqref="A23:E23">
      <formula1>43831</formula1>
      <formula2>401769</formula2>
    </dataValidation>
    <dataValidation type="date" allowBlank="1" showInputMessage="1" showErrorMessage="1" sqref="A31:E31">
      <formula1>43831</formula1>
      <formula2>73051</formula2>
    </dataValidation>
  </dataValidations>
  <printOptions horizontalCentered="1"/>
  <pageMargins left="0.51180555555555596" right="0.51180555555555596" top="0.98402777777777795" bottom="0.59027777777777801" header="0.511811023622047" footer="0.511811023622047"/>
  <pageSetup paperSize="5" scale="8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137"/>
  <sheetViews>
    <sheetView zoomScaleNormal="100" workbookViewId="0">
      <selection activeCell="G26" sqref="G26"/>
    </sheetView>
  </sheetViews>
  <sheetFormatPr defaultColWidth="0" defaultRowHeight="15" zeroHeight="1"/>
  <cols>
    <col min="1" max="1" width="17.33203125" style="259" customWidth="1"/>
    <col min="2" max="2" width="9.21875" style="259" customWidth="1"/>
    <col min="3" max="3" width="18.6640625" style="259" customWidth="1"/>
    <col min="4" max="6" width="15.21875" style="259" customWidth="1"/>
    <col min="7" max="7" width="20.21875" style="259" customWidth="1"/>
    <col min="8" max="8" width="0" style="259" hidden="1" customWidth="1"/>
    <col min="9" max="16384" width="7.21875" style="259" hidden="1"/>
  </cols>
  <sheetData>
    <row r="1" spans="1:7" ht="15" customHeight="1">
      <c r="A1" s="658" t="s">
        <v>129</v>
      </c>
      <c r="B1" s="659"/>
      <c r="C1" s="664">
        <v>40.012999999999998</v>
      </c>
      <c r="D1" s="660"/>
      <c r="E1" s="660"/>
      <c r="F1" s="660"/>
      <c r="G1" s="660"/>
    </row>
    <row r="2" spans="1:7">
      <c r="A2" s="660"/>
      <c r="B2" s="660"/>
      <c r="C2" s="660"/>
      <c r="D2" s="660"/>
      <c r="E2" s="584" t="s">
        <v>226</v>
      </c>
      <c r="F2" s="660"/>
      <c r="G2" s="660"/>
    </row>
    <row r="3" spans="1:7" ht="15" customHeight="1">
      <c r="A3" s="586" t="str">
        <f>Cover!$A$14</f>
        <v>Select Name of Insurer/ Financial Holding Company</v>
      </c>
      <c r="B3" s="660"/>
      <c r="C3" s="660"/>
      <c r="D3" s="660"/>
      <c r="E3" s="660"/>
      <c r="F3" s="660"/>
      <c r="G3" s="660"/>
    </row>
    <row r="4" spans="1:7" ht="15" customHeight="1">
      <c r="A4" s="585" t="s">
        <v>2</v>
      </c>
      <c r="B4" s="660"/>
      <c r="C4" s="660"/>
      <c r="D4" s="660"/>
      <c r="E4" s="660"/>
      <c r="F4" s="660"/>
      <c r="G4" s="660"/>
    </row>
    <row r="5" spans="1:7">
      <c r="A5" s="656"/>
      <c r="B5" s="660"/>
      <c r="C5" s="660"/>
      <c r="D5" s="660"/>
      <c r="E5" s="660"/>
      <c r="F5" s="660"/>
      <c r="G5" s="660"/>
    </row>
    <row r="6" spans="1:7" ht="15" customHeight="1">
      <c r="A6" s="585" t="s">
        <v>227</v>
      </c>
      <c r="B6" s="660"/>
      <c r="C6" s="660"/>
      <c r="D6" s="660"/>
      <c r="E6" s="660"/>
      <c r="F6" s="660"/>
      <c r="G6" s="660"/>
    </row>
    <row r="7" spans="1:7" ht="15" customHeight="1">
      <c r="A7" s="585" t="s">
        <v>228</v>
      </c>
      <c r="B7" s="660"/>
      <c r="C7" s="660"/>
      <c r="D7" s="660"/>
      <c r="E7" s="666">
        <f>Cover!$A$23</f>
        <v>46022</v>
      </c>
      <c r="F7" s="661"/>
      <c r="G7" s="660"/>
    </row>
    <row r="8" spans="1:7">
      <c r="A8" s="660"/>
      <c r="B8" s="660"/>
      <c r="C8" s="660"/>
      <c r="D8" s="660"/>
      <c r="E8" s="660"/>
      <c r="F8" s="660"/>
      <c r="G8" s="660"/>
    </row>
    <row r="9" spans="1:7" ht="15" customHeight="1">
      <c r="A9" s="815" t="s">
        <v>229</v>
      </c>
      <c r="B9" s="815"/>
      <c r="C9" s="815"/>
      <c r="D9" s="815"/>
      <c r="E9" s="815"/>
      <c r="F9" s="815"/>
      <c r="G9" s="815"/>
    </row>
    <row r="10" spans="1:7" ht="15" customHeight="1">
      <c r="A10" s="816" t="s">
        <v>347</v>
      </c>
      <c r="B10" s="816"/>
      <c r="C10" s="816"/>
      <c r="D10" s="816"/>
      <c r="E10" s="816"/>
      <c r="F10" s="816"/>
      <c r="G10" s="816"/>
    </row>
    <row r="11" spans="1:7" ht="15" customHeight="1">
      <c r="A11" s="814" t="s">
        <v>916</v>
      </c>
      <c r="B11" s="814"/>
      <c r="C11" s="814"/>
      <c r="D11" s="814"/>
      <c r="E11" s="814"/>
      <c r="F11" s="814"/>
      <c r="G11" s="814"/>
    </row>
    <row r="12" spans="1:7" ht="15" customHeight="1">
      <c r="A12" s="662" t="s">
        <v>778</v>
      </c>
      <c r="B12" s="660"/>
      <c r="C12" s="660"/>
      <c r="D12" s="660"/>
      <c r="E12" s="660"/>
      <c r="F12" s="660"/>
      <c r="G12" s="660"/>
    </row>
    <row r="13" spans="1:7">
      <c r="A13" s="660"/>
      <c r="B13" s="660"/>
      <c r="C13" s="660"/>
      <c r="D13" s="660"/>
      <c r="E13" s="660"/>
      <c r="F13" s="660"/>
      <c r="G13" s="660"/>
    </row>
    <row r="14" spans="1:7" ht="15" customHeight="1">
      <c r="A14" s="663"/>
      <c r="B14" s="660"/>
      <c r="C14" s="660"/>
      <c r="D14" s="660"/>
      <c r="E14" s="660"/>
      <c r="F14" s="660"/>
      <c r="G14" s="660"/>
    </row>
    <row r="15" spans="1:7">
      <c r="A15" s="660"/>
      <c r="B15" s="660"/>
      <c r="C15" s="660"/>
      <c r="D15" s="660"/>
      <c r="E15" s="660"/>
      <c r="F15" s="660"/>
      <c r="G15" s="660"/>
    </row>
    <row r="16" spans="1:7" ht="75.75" customHeight="1">
      <c r="A16" s="719" t="s">
        <v>349</v>
      </c>
      <c r="B16" s="719" t="s">
        <v>142</v>
      </c>
      <c r="C16" s="719" t="s">
        <v>350</v>
      </c>
      <c r="D16" s="720" t="s">
        <v>834</v>
      </c>
      <c r="E16" s="720" t="s">
        <v>835</v>
      </c>
      <c r="F16" s="719" t="s">
        <v>351</v>
      </c>
      <c r="G16" s="719" t="s">
        <v>7</v>
      </c>
    </row>
    <row r="17" spans="1:7" ht="15" customHeight="1">
      <c r="A17" s="723" t="s">
        <v>253</v>
      </c>
      <c r="B17" s="723" t="s">
        <v>255</v>
      </c>
      <c r="C17" s="723" t="s">
        <v>290</v>
      </c>
      <c r="D17" s="723" t="s">
        <v>296</v>
      </c>
      <c r="E17" s="723" t="s">
        <v>298</v>
      </c>
      <c r="F17" s="723" t="s">
        <v>300</v>
      </c>
      <c r="G17" s="723"/>
    </row>
    <row r="18" spans="1:7" ht="15" customHeight="1">
      <c r="A18" s="724"/>
      <c r="B18" s="724"/>
      <c r="C18" s="724"/>
      <c r="D18" s="725" t="s">
        <v>225</v>
      </c>
      <c r="E18" s="725" t="s">
        <v>225</v>
      </c>
      <c r="F18" s="725" t="s">
        <v>225</v>
      </c>
      <c r="G18" s="724"/>
    </row>
    <row r="19" spans="1:7" ht="15" customHeight="1">
      <c r="A19" s="715"/>
      <c r="B19" s="715"/>
      <c r="C19" s="715"/>
      <c r="D19" s="716"/>
      <c r="E19" s="716"/>
      <c r="F19" s="667" t="str">
        <f t="shared" ref="F19:F50" si="0">IF(AND(D19="",E19=""),"",E19-D19)</f>
        <v/>
      </c>
      <c r="G19" s="715"/>
    </row>
    <row r="20" spans="1:7" ht="15" customHeight="1">
      <c r="A20" s="715"/>
      <c r="B20" s="715"/>
      <c r="C20" s="715"/>
      <c r="D20" s="716"/>
      <c r="E20" s="716"/>
      <c r="F20" s="667" t="str">
        <f t="shared" si="0"/>
        <v/>
      </c>
      <c r="G20" s="715"/>
    </row>
    <row r="21" spans="1:7" ht="15" customHeight="1">
      <c r="A21" s="715"/>
      <c r="B21" s="715"/>
      <c r="C21" s="715"/>
      <c r="D21" s="716"/>
      <c r="E21" s="716"/>
      <c r="F21" s="667" t="str">
        <f t="shared" si="0"/>
        <v/>
      </c>
      <c r="G21" s="715"/>
    </row>
    <row r="22" spans="1:7" ht="15" customHeight="1">
      <c r="A22" s="715"/>
      <c r="B22" s="715"/>
      <c r="C22" s="715"/>
      <c r="D22" s="716"/>
      <c r="E22" s="716"/>
      <c r="F22" s="667" t="str">
        <f t="shared" si="0"/>
        <v/>
      </c>
      <c r="G22" s="715"/>
    </row>
    <row r="23" spans="1:7" ht="15" customHeight="1">
      <c r="A23" s="715"/>
      <c r="B23" s="715"/>
      <c r="C23" s="715"/>
      <c r="D23" s="716"/>
      <c r="E23" s="716"/>
      <c r="F23" s="667" t="str">
        <f t="shared" si="0"/>
        <v/>
      </c>
      <c r="G23" s="715"/>
    </row>
    <row r="24" spans="1:7" ht="15" customHeight="1">
      <c r="A24" s="715"/>
      <c r="B24" s="715"/>
      <c r="C24" s="715"/>
      <c r="D24" s="716"/>
      <c r="E24" s="716"/>
      <c r="F24" s="667" t="str">
        <f t="shared" ref="F24" si="1">IF(AND(D24="",E24=""),"",E24-D24)</f>
        <v/>
      </c>
      <c r="G24" s="715"/>
    </row>
    <row r="25" spans="1:7" ht="15" customHeight="1">
      <c r="A25" s="715"/>
      <c r="B25" s="715"/>
      <c r="C25" s="715"/>
      <c r="D25" s="716"/>
      <c r="E25" s="716"/>
      <c r="F25" s="667" t="str">
        <f t="shared" si="0"/>
        <v/>
      </c>
      <c r="G25" s="715"/>
    </row>
    <row r="26" spans="1:7" ht="15" customHeight="1">
      <c r="A26" s="715"/>
      <c r="B26" s="715"/>
      <c r="C26" s="715"/>
      <c r="D26" s="716"/>
      <c r="E26" s="716"/>
      <c r="F26" s="667" t="str">
        <f t="shared" si="0"/>
        <v/>
      </c>
      <c r="G26" s="715"/>
    </row>
    <row r="27" spans="1:7" ht="15" customHeight="1">
      <c r="A27" s="715"/>
      <c r="B27" s="715"/>
      <c r="C27" s="715"/>
      <c r="D27" s="716"/>
      <c r="E27" s="716"/>
      <c r="F27" s="667" t="str">
        <f t="shared" si="0"/>
        <v/>
      </c>
      <c r="G27" s="715"/>
    </row>
    <row r="28" spans="1:7" ht="15" customHeight="1">
      <c r="A28" s="715"/>
      <c r="B28" s="715"/>
      <c r="C28" s="715"/>
      <c r="D28" s="716"/>
      <c r="E28" s="716"/>
      <c r="F28" s="667" t="str">
        <f t="shared" si="0"/>
        <v/>
      </c>
      <c r="G28" s="715"/>
    </row>
    <row r="29" spans="1:7" ht="15" customHeight="1">
      <c r="A29" s="715"/>
      <c r="B29" s="715"/>
      <c r="C29" s="715"/>
      <c r="D29" s="716"/>
      <c r="E29" s="716"/>
      <c r="F29" s="667" t="str">
        <f t="shared" si="0"/>
        <v/>
      </c>
      <c r="G29" s="715"/>
    </row>
    <row r="30" spans="1:7" ht="15" customHeight="1">
      <c r="A30" s="715"/>
      <c r="B30" s="715"/>
      <c r="C30" s="715"/>
      <c r="D30" s="716"/>
      <c r="E30" s="716"/>
      <c r="F30" s="667" t="str">
        <f t="shared" si="0"/>
        <v/>
      </c>
      <c r="G30" s="715"/>
    </row>
    <row r="31" spans="1:7" ht="15" customHeight="1">
      <c r="A31" s="715"/>
      <c r="B31" s="715"/>
      <c r="C31" s="715"/>
      <c r="D31" s="716"/>
      <c r="E31" s="716"/>
      <c r="F31" s="667" t="str">
        <f t="shared" si="0"/>
        <v/>
      </c>
      <c r="G31" s="715"/>
    </row>
    <row r="32" spans="1:7" ht="15" customHeight="1">
      <c r="A32" s="715"/>
      <c r="B32" s="715"/>
      <c r="C32" s="715"/>
      <c r="D32" s="716"/>
      <c r="E32" s="716"/>
      <c r="F32" s="667" t="str">
        <f t="shared" si="0"/>
        <v/>
      </c>
      <c r="G32" s="715"/>
    </row>
    <row r="33" spans="1:7" ht="15" customHeight="1">
      <c r="A33" s="715"/>
      <c r="B33" s="715"/>
      <c r="C33" s="715"/>
      <c r="D33" s="716"/>
      <c r="E33" s="716"/>
      <c r="F33" s="667" t="str">
        <f t="shared" si="0"/>
        <v/>
      </c>
      <c r="G33" s="715"/>
    </row>
    <row r="34" spans="1:7" ht="15" customHeight="1">
      <c r="A34" s="715"/>
      <c r="B34" s="715"/>
      <c r="C34" s="715"/>
      <c r="D34" s="716"/>
      <c r="E34" s="716"/>
      <c r="F34" s="667" t="str">
        <f t="shared" si="0"/>
        <v/>
      </c>
      <c r="G34" s="715"/>
    </row>
    <row r="35" spans="1:7" ht="15" customHeight="1">
      <c r="A35" s="715"/>
      <c r="B35" s="715"/>
      <c r="C35" s="715"/>
      <c r="D35" s="716"/>
      <c r="E35" s="716"/>
      <c r="F35" s="667" t="str">
        <f t="shared" si="0"/>
        <v/>
      </c>
      <c r="G35" s="715"/>
    </row>
    <row r="36" spans="1:7" ht="15" customHeight="1">
      <c r="A36" s="715"/>
      <c r="B36" s="715"/>
      <c r="C36" s="715"/>
      <c r="D36" s="716"/>
      <c r="E36" s="716"/>
      <c r="F36" s="667" t="str">
        <f t="shared" si="0"/>
        <v/>
      </c>
      <c r="G36" s="715"/>
    </row>
    <row r="37" spans="1:7" ht="15" customHeight="1">
      <c r="A37" s="715"/>
      <c r="B37" s="715"/>
      <c r="C37" s="715"/>
      <c r="D37" s="716"/>
      <c r="E37" s="716"/>
      <c r="F37" s="667" t="str">
        <f t="shared" si="0"/>
        <v/>
      </c>
      <c r="G37" s="715"/>
    </row>
    <row r="38" spans="1:7" ht="15" customHeight="1">
      <c r="A38" s="715"/>
      <c r="B38" s="715"/>
      <c r="C38" s="715"/>
      <c r="D38" s="716"/>
      <c r="E38" s="716"/>
      <c r="F38" s="667" t="str">
        <f t="shared" si="0"/>
        <v/>
      </c>
      <c r="G38" s="715"/>
    </row>
    <row r="39" spans="1:7" ht="15" customHeight="1">
      <c r="A39" s="715"/>
      <c r="B39" s="715"/>
      <c r="C39" s="715"/>
      <c r="D39" s="716"/>
      <c r="E39" s="716"/>
      <c r="F39" s="667" t="str">
        <f t="shared" si="0"/>
        <v/>
      </c>
      <c r="G39" s="715"/>
    </row>
    <row r="40" spans="1:7" ht="15" customHeight="1">
      <c r="A40" s="715"/>
      <c r="B40" s="715"/>
      <c r="C40" s="715"/>
      <c r="D40" s="716"/>
      <c r="E40" s="716"/>
      <c r="F40" s="667" t="str">
        <f t="shared" si="0"/>
        <v/>
      </c>
      <c r="G40" s="715"/>
    </row>
    <row r="41" spans="1:7" ht="15" customHeight="1">
      <c r="A41" s="715"/>
      <c r="B41" s="715"/>
      <c r="C41" s="715"/>
      <c r="D41" s="716"/>
      <c r="E41" s="716"/>
      <c r="F41" s="667" t="str">
        <f t="shared" si="0"/>
        <v/>
      </c>
      <c r="G41" s="715"/>
    </row>
    <row r="42" spans="1:7" ht="15" customHeight="1">
      <c r="A42" s="715"/>
      <c r="B42" s="715"/>
      <c r="C42" s="715"/>
      <c r="D42" s="716"/>
      <c r="E42" s="716"/>
      <c r="F42" s="667" t="str">
        <f t="shared" si="0"/>
        <v/>
      </c>
      <c r="G42" s="715"/>
    </row>
    <row r="43" spans="1:7" ht="15" customHeight="1">
      <c r="A43" s="715"/>
      <c r="B43" s="715"/>
      <c r="C43" s="715"/>
      <c r="D43" s="716"/>
      <c r="E43" s="716"/>
      <c r="F43" s="667" t="str">
        <f t="shared" si="0"/>
        <v/>
      </c>
      <c r="G43" s="715"/>
    </row>
    <row r="44" spans="1:7" ht="15" customHeight="1">
      <c r="A44" s="715"/>
      <c r="B44" s="715"/>
      <c r="C44" s="715"/>
      <c r="D44" s="716"/>
      <c r="E44" s="716"/>
      <c r="F44" s="667" t="str">
        <f t="shared" si="0"/>
        <v/>
      </c>
      <c r="G44" s="715"/>
    </row>
    <row r="45" spans="1:7" ht="15" customHeight="1">
      <c r="A45" s="715"/>
      <c r="B45" s="715"/>
      <c r="C45" s="715"/>
      <c r="D45" s="716"/>
      <c r="E45" s="716"/>
      <c r="F45" s="667" t="str">
        <f t="shared" si="0"/>
        <v/>
      </c>
      <c r="G45" s="715"/>
    </row>
    <row r="46" spans="1:7" ht="15" customHeight="1">
      <c r="A46" s="715"/>
      <c r="B46" s="715"/>
      <c r="C46" s="715"/>
      <c r="D46" s="716"/>
      <c r="E46" s="716"/>
      <c r="F46" s="667" t="str">
        <f t="shared" si="0"/>
        <v/>
      </c>
      <c r="G46" s="715"/>
    </row>
    <row r="47" spans="1:7" ht="15" customHeight="1">
      <c r="A47" s="715"/>
      <c r="B47" s="715"/>
      <c r="C47" s="715"/>
      <c r="D47" s="716"/>
      <c r="E47" s="716"/>
      <c r="F47" s="667" t="str">
        <f t="shared" si="0"/>
        <v/>
      </c>
      <c r="G47" s="715"/>
    </row>
    <row r="48" spans="1:7" ht="15" customHeight="1">
      <c r="A48" s="715"/>
      <c r="B48" s="715"/>
      <c r="C48" s="715"/>
      <c r="D48" s="716"/>
      <c r="E48" s="716"/>
      <c r="F48" s="667" t="str">
        <f t="shared" si="0"/>
        <v/>
      </c>
      <c r="G48" s="715"/>
    </row>
    <row r="49" spans="1:7" ht="15" customHeight="1">
      <c r="A49" s="715"/>
      <c r="B49" s="715"/>
      <c r="C49" s="715"/>
      <c r="D49" s="716"/>
      <c r="E49" s="716"/>
      <c r="F49" s="667" t="str">
        <f t="shared" si="0"/>
        <v/>
      </c>
      <c r="G49" s="715"/>
    </row>
    <row r="50" spans="1:7" ht="15.75">
      <c r="A50" s="715"/>
      <c r="B50" s="715"/>
      <c r="C50" s="715"/>
      <c r="D50" s="716"/>
      <c r="E50" s="716"/>
      <c r="F50" s="667" t="str">
        <f t="shared" si="0"/>
        <v/>
      </c>
      <c r="G50" s="715"/>
    </row>
    <row r="51" spans="1:7" ht="15" customHeight="1">
      <c r="A51" s="715"/>
      <c r="B51" s="715"/>
      <c r="C51" s="715"/>
      <c r="D51" s="716"/>
      <c r="E51" s="716"/>
      <c r="F51" s="667" t="str">
        <f t="shared" ref="F51:F68" si="2">IF(AND(D51="",E51=""),"",E51-D51)</f>
        <v/>
      </c>
      <c r="G51" s="715"/>
    </row>
    <row r="52" spans="1:7" ht="15" customHeight="1">
      <c r="A52" s="715"/>
      <c r="B52" s="715"/>
      <c r="C52" s="715"/>
      <c r="D52" s="716"/>
      <c r="E52" s="716"/>
      <c r="F52" s="667" t="str">
        <f t="shared" si="2"/>
        <v/>
      </c>
      <c r="G52" s="715"/>
    </row>
    <row r="53" spans="1:7" ht="15.75">
      <c r="A53" s="715"/>
      <c r="B53" s="715"/>
      <c r="C53" s="715"/>
      <c r="D53" s="716"/>
      <c r="E53" s="716"/>
      <c r="F53" s="667" t="str">
        <f t="shared" si="2"/>
        <v/>
      </c>
      <c r="G53" s="715"/>
    </row>
    <row r="54" spans="1:7" ht="15" customHeight="1">
      <c r="A54" s="715"/>
      <c r="B54" s="715"/>
      <c r="C54" s="715"/>
      <c r="D54" s="716"/>
      <c r="E54" s="716"/>
      <c r="F54" s="667" t="str">
        <f t="shared" si="2"/>
        <v/>
      </c>
      <c r="G54" s="715"/>
    </row>
    <row r="55" spans="1:7" ht="15.75">
      <c r="A55" s="715"/>
      <c r="B55" s="715"/>
      <c r="C55" s="715"/>
      <c r="D55" s="716"/>
      <c r="E55" s="716"/>
      <c r="F55" s="667" t="str">
        <f t="shared" si="2"/>
        <v/>
      </c>
      <c r="G55" s="715"/>
    </row>
    <row r="56" spans="1:7" ht="15.75">
      <c r="A56" s="715"/>
      <c r="B56" s="715"/>
      <c r="C56" s="715"/>
      <c r="D56" s="716"/>
      <c r="E56" s="716"/>
      <c r="F56" s="667" t="str">
        <f t="shared" si="2"/>
        <v/>
      </c>
      <c r="G56" s="715"/>
    </row>
    <row r="57" spans="1:7" ht="15.75">
      <c r="A57" s="715"/>
      <c r="B57" s="715"/>
      <c r="C57" s="715"/>
      <c r="D57" s="716"/>
      <c r="E57" s="716"/>
      <c r="F57" s="667" t="str">
        <f t="shared" si="2"/>
        <v/>
      </c>
      <c r="G57" s="715"/>
    </row>
    <row r="58" spans="1:7" ht="15.75">
      <c r="A58" s="715"/>
      <c r="B58" s="715"/>
      <c r="C58" s="715"/>
      <c r="D58" s="716"/>
      <c r="E58" s="716"/>
      <c r="F58" s="667" t="str">
        <f t="shared" si="2"/>
        <v/>
      </c>
      <c r="G58" s="715"/>
    </row>
    <row r="59" spans="1:7" ht="15.75">
      <c r="A59" s="715"/>
      <c r="B59" s="715"/>
      <c r="C59" s="715"/>
      <c r="D59" s="716"/>
      <c r="E59" s="716"/>
      <c r="F59" s="667" t="str">
        <f t="shared" si="2"/>
        <v/>
      </c>
      <c r="G59" s="715"/>
    </row>
    <row r="60" spans="1:7" ht="15.75">
      <c r="A60" s="715"/>
      <c r="B60" s="715"/>
      <c r="C60" s="715"/>
      <c r="D60" s="716"/>
      <c r="E60" s="716"/>
      <c r="F60" s="667" t="str">
        <f t="shared" si="2"/>
        <v/>
      </c>
      <c r="G60" s="715"/>
    </row>
    <row r="61" spans="1:7" ht="15.75">
      <c r="A61" s="715"/>
      <c r="B61" s="715"/>
      <c r="C61" s="715"/>
      <c r="D61" s="716"/>
      <c r="E61" s="716"/>
      <c r="F61" s="667" t="str">
        <f t="shared" si="2"/>
        <v/>
      </c>
      <c r="G61" s="715"/>
    </row>
    <row r="62" spans="1:7" ht="15.75">
      <c r="A62" s="715"/>
      <c r="B62" s="715"/>
      <c r="C62" s="715"/>
      <c r="D62" s="716"/>
      <c r="E62" s="716"/>
      <c r="F62" s="667" t="str">
        <f t="shared" si="2"/>
        <v/>
      </c>
      <c r="G62" s="715"/>
    </row>
    <row r="63" spans="1:7" ht="15.75">
      <c r="A63" s="715"/>
      <c r="B63" s="715"/>
      <c r="C63" s="715"/>
      <c r="D63" s="716"/>
      <c r="E63" s="716"/>
      <c r="F63" s="667" t="str">
        <f t="shared" si="2"/>
        <v/>
      </c>
      <c r="G63" s="715"/>
    </row>
    <row r="64" spans="1:7">
      <c r="A64" s="717"/>
      <c r="B64" s="717"/>
      <c r="C64" s="717"/>
      <c r="D64" s="718"/>
      <c r="E64" s="718"/>
      <c r="F64" s="668" t="str">
        <f t="shared" si="2"/>
        <v/>
      </c>
      <c r="G64" s="717"/>
    </row>
    <row r="65" spans="1:7">
      <c r="A65" s="717"/>
      <c r="B65" s="717"/>
      <c r="C65" s="717"/>
      <c r="D65" s="718"/>
      <c r="E65" s="718"/>
      <c r="F65" s="668" t="str">
        <f t="shared" si="2"/>
        <v/>
      </c>
      <c r="G65" s="717"/>
    </row>
    <row r="66" spans="1:7">
      <c r="A66" s="717"/>
      <c r="B66" s="717"/>
      <c r="C66" s="717"/>
      <c r="D66" s="718"/>
      <c r="E66" s="718"/>
      <c r="F66" s="668" t="str">
        <f t="shared" si="2"/>
        <v/>
      </c>
      <c r="G66" s="717"/>
    </row>
    <row r="67" spans="1:7">
      <c r="A67" s="717"/>
      <c r="B67" s="717"/>
      <c r="C67" s="717"/>
      <c r="D67" s="718"/>
      <c r="E67" s="718"/>
      <c r="F67" s="668" t="str">
        <f t="shared" si="2"/>
        <v/>
      </c>
      <c r="G67" s="717"/>
    </row>
    <row r="68" spans="1:7">
      <c r="A68" s="717"/>
      <c r="B68" s="717"/>
      <c r="C68" s="717"/>
      <c r="D68" s="718"/>
      <c r="E68" s="718"/>
      <c r="F68" s="668" t="str">
        <f t="shared" si="2"/>
        <v/>
      </c>
      <c r="G68" s="717"/>
    </row>
    <row r="69" spans="1:7">
      <c r="A69" s="660"/>
      <c r="B69" s="660"/>
      <c r="C69" s="660"/>
      <c r="D69" s="660"/>
      <c r="E69" s="660"/>
      <c r="F69" s="660"/>
      <c r="G69" s="660"/>
    </row>
    <row r="70" spans="1:7">
      <c r="A70" s="665" t="s">
        <v>808</v>
      </c>
      <c r="B70" s="660"/>
      <c r="C70" s="660"/>
      <c r="D70" s="660"/>
      <c r="E70" s="660"/>
      <c r="F70" s="660"/>
      <c r="G70" s="660"/>
    </row>
    <row r="71" spans="1:7" ht="45">
      <c r="A71" s="687" t="s">
        <v>349</v>
      </c>
      <c r="B71" s="675"/>
      <c r="C71" s="675"/>
      <c r="D71" s="686" t="s">
        <v>865</v>
      </c>
      <c r="E71" s="686" t="s">
        <v>866</v>
      </c>
      <c r="F71" s="686" t="s">
        <v>867</v>
      </c>
      <c r="G71" s="660"/>
    </row>
    <row r="72" spans="1:7">
      <c r="A72" s="689"/>
      <c r="B72" s="690"/>
      <c r="C72" s="690"/>
      <c r="D72" s="691" t="str">
        <f t="shared" ref="D72:D100" si="3">IF(A72="","",SUMIFS($D$19:$D$68,$A$19:$A$68,A72))</f>
        <v/>
      </c>
      <c r="E72" s="691" t="str">
        <f t="shared" ref="E72:E100" si="4">IF(A72="","",SUMIFS($E$19:$E$68,$A$19:$A$68,A72))</f>
        <v/>
      </c>
      <c r="F72" s="691" t="str">
        <f t="shared" ref="F72:F100" si="5">IF(A72="","",MAX(0,E72-D72))</f>
        <v/>
      </c>
      <c r="G72" s="660"/>
    </row>
    <row r="73" spans="1:7">
      <c r="A73" s="688">
        <f t="array" ref="A73">IFERROR(INDEX($A$19:$A$68,MATCH(0,COUNTIF($A$72:A72,$A$19:$A$68),0)),"")</f>
        <v>0</v>
      </c>
      <c r="B73" s="676"/>
      <c r="C73" s="676"/>
      <c r="D73" s="668">
        <f t="shared" si="3"/>
        <v>0</v>
      </c>
      <c r="E73" s="668">
        <f t="shared" si="4"/>
        <v>0</v>
      </c>
      <c r="F73" s="668">
        <f t="shared" si="5"/>
        <v>0</v>
      </c>
      <c r="G73" s="660"/>
    </row>
    <row r="74" spans="1:7">
      <c r="A74" s="688" t="str">
        <f t="array" ref="A74">IFERROR(INDEX($A$19:$A$68,MATCH(0,COUNTIF($A$72:A73,$A$19:$A$68),0)),"")</f>
        <v/>
      </c>
      <c r="B74" s="676"/>
      <c r="C74" s="676"/>
      <c r="D74" s="668" t="str">
        <f t="shared" si="3"/>
        <v/>
      </c>
      <c r="E74" s="668" t="str">
        <f t="shared" si="4"/>
        <v/>
      </c>
      <c r="F74" s="668" t="str">
        <f t="shared" si="5"/>
        <v/>
      </c>
      <c r="G74" s="660"/>
    </row>
    <row r="75" spans="1:7">
      <c r="A75" s="688" t="str">
        <f t="array" ref="A75">IFERROR(INDEX($A$19:$A$68,MATCH(0,COUNTIF($A$72:A74,$A$19:$A$68),0)),"")</f>
        <v/>
      </c>
      <c r="B75" s="676"/>
      <c r="C75" s="676"/>
      <c r="D75" s="668" t="str">
        <f t="shared" si="3"/>
        <v/>
      </c>
      <c r="E75" s="668" t="str">
        <f t="shared" si="4"/>
        <v/>
      </c>
      <c r="F75" s="668" t="str">
        <f t="shared" si="5"/>
        <v/>
      </c>
      <c r="G75" s="660"/>
    </row>
    <row r="76" spans="1:7">
      <c r="A76" s="688" t="str">
        <f t="array" ref="A76">IFERROR(INDEX($A$19:$A$68,MATCH(0,COUNTIF($A$72:A75,$A$19:$A$68),0)),"")</f>
        <v/>
      </c>
      <c r="B76" s="676"/>
      <c r="C76" s="676"/>
      <c r="D76" s="668" t="str">
        <f t="shared" si="3"/>
        <v/>
      </c>
      <c r="E76" s="668" t="str">
        <f t="shared" si="4"/>
        <v/>
      </c>
      <c r="F76" s="668" t="str">
        <f t="shared" si="5"/>
        <v/>
      </c>
      <c r="G76" s="660"/>
    </row>
    <row r="77" spans="1:7">
      <c r="A77" s="688" t="str">
        <f t="array" ref="A77">IFERROR(INDEX($A$19:$A$68,MATCH(0,COUNTIF($A$72:A76,$A$19:$A$68),0)),"")</f>
        <v/>
      </c>
      <c r="B77" s="676"/>
      <c r="C77" s="676"/>
      <c r="D77" s="668" t="str">
        <f t="shared" si="3"/>
        <v/>
      </c>
      <c r="E77" s="668" t="str">
        <f t="shared" si="4"/>
        <v/>
      </c>
      <c r="F77" s="668" t="str">
        <f t="shared" si="5"/>
        <v/>
      </c>
      <c r="G77" s="660"/>
    </row>
    <row r="78" spans="1:7">
      <c r="A78" s="677" t="str">
        <f t="array" ref="A78">IFERROR(INDEX($A$19:$A$68,MATCH(0,COUNTIF($A$72:A77,$A$19:$A$68),0)),"")</f>
        <v/>
      </c>
      <c r="B78" s="676"/>
      <c r="C78" s="676"/>
      <c r="D78" s="668" t="str">
        <f t="shared" si="3"/>
        <v/>
      </c>
      <c r="E78" s="668" t="str">
        <f t="shared" si="4"/>
        <v/>
      </c>
      <c r="F78" s="668" t="str">
        <f t="shared" si="5"/>
        <v/>
      </c>
      <c r="G78" s="660"/>
    </row>
    <row r="79" spans="1:7">
      <c r="A79" s="677" t="str">
        <f t="array" ref="A79">IFERROR(INDEX($A$19:$A$68,MATCH(0,COUNTIF($A$72:A78,$A$19:$A$68),0)),"")</f>
        <v/>
      </c>
      <c r="B79" s="676"/>
      <c r="C79" s="676"/>
      <c r="D79" s="668" t="str">
        <f t="shared" si="3"/>
        <v/>
      </c>
      <c r="E79" s="668" t="str">
        <f t="shared" si="4"/>
        <v/>
      </c>
      <c r="F79" s="668" t="str">
        <f t="shared" si="5"/>
        <v/>
      </c>
      <c r="G79" s="660"/>
    </row>
    <row r="80" spans="1:7">
      <c r="A80" s="677" t="str">
        <f t="array" ref="A80">IFERROR(INDEX($A$19:$A$68,MATCH(0,COUNTIF($A$72:A79,$A$19:$A$68),0)),"")</f>
        <v/>
      </c>
      <c r="B80" s="676"/>
      <c r="C80" s="676"/>
      <c r="D80" s="668" t="str">
        <f t="shared" si="3"/>
        <v/>
      </c>
      <c r="E80" s="668" t="str">
        <f t="shared" si="4"/>
        <v/>
      </c>
      <c r="F80" s="668" t="str">
        <f t="shared" si="5"/>
        <v/>
      </c>
      <c r="G80" s="660"/>
    </row>
    <row r="81" spans="1:7">
      <c r="A81" s="677" t="str">
        <f t="array" ref="A81">IFERROR(INDEX($A$19:$A$68,MATCH(0,COUNTIF($A$72:A80,$A$19:$A$68),0)),"")</f>
        <v/>
      </c>
      <c r="B81" s="676"/>
      <c r="C81" s="676"/>
      <c r="D81" s="668" t="str">
        <f t="shared" si="3"/>
        <v/>
      </c>
      <c r="E81" s="668" t="str">
        <f t="shared" si="4"/>
        <v/>
      </c>
      <c r="F81" s="668" t="str">
        <f t="shared" si="5"/>
        <v/>
      </c>
      <c r="G81" s="660"/>
    </row>
    <row r="82" spans="1:7">
      <c r="A82" s="677" t="str">
        <f t="array" ref="A82">IFERROR(INDEX($A$19:$A$68,MATCH(0,COUNTIF($A$72:A81,$A$19:$A$68),0)),"")</f>
        <v/>
      </c>
      <c r="B82" s="676"/>
      <c r="C82" s="676"/>
      <c r="D82" s="668" t="str">
        <f t="shared" si="3"/>
        <v/>
      </c>
      <c r="E82" s="668" t="str">
        <f t="shared" si="4"/>
        <v/>
      </c>
      <c r="F82" s="668" t="str">
        <f t="shared" si="5"/>
        <v/>
      </c>
      <c r="G82" s="660"/>
    </row>
    <row r="83" spans="1:7">
      <c r="A83" s="677" t="str">
        <f t="array" ref="A83">IFERROR(INDEX($A$19:$A$68,MATCH(0,COUNTIF($A$72:A82,$A$19:$A$68),0)),"")</f>
        <v/>
      </c>
      <c r="B83" s="676"/>
      <c r="C83" s="676"/>
      <c r="D83" s="668" t="str">
        <f t="shared" si="3"/>
        <v/>
      </c>
      <c r="E83" s="668" t="str">
        <f t="shared" si="4"/>
        <v/>
      </c>
      <c r="F83" s="668" t="str">
        <f t="shared" si="5"/>
        <v/>
      </c>
      <c r="G83" s="660"/>
    </row>
    <row r="84" spans="1:7">
      <c r="A84" s="677" t="str">
        <f t="array" ref="A84">IFERROR(INDEX($A$19:$A$68,MATCH(0,COUNTIF($A$72:A83,$A$19:$A$68),0)),"")</f>
        <v/>
      </c>
      <c r="B84" s="676"/>
      <c r="C84" s="676"/>
      <c r="D84" s="668" t="str">
        <f t="shared" si="3"/>
        <v/>
      </c>
      <c r="E84" s="668" t="str">
        <f t="shared" si="4"/>
        <v/>
      </c>
      <c r="F84" s="668" t="str">
        <f t="shared" si="5"/>
        <v/>
      </c>
      <c r="G84" s="660"/>
    </row>
    <row r="85" spans="1:7">
      <c r="A85" s="677" t="str">
        <f t="array" ref="A85">IFERROR(INDEX($A$19:$A$68,MATCH(0,COUNTIF($A$72:A84,$A$19:$A$68),0)),"")</f>
        <v/>
      </c>
      <c r="B85" s="676"/>
      <c r="C85" s="676"/>
      <c r="D85" s="668" t="str">
        <f t="shared" si="3"/>
        <v/>
      </c>
      <c r="E85" s="668" t="str">
        <f t="shared" si="4"/>
        <v/>
      </c>
      <c r="F85" s="668" t="str">
        <f t="shared" si="5"/>
        <v/>
      </c>
      <c r="G85" s="660"/>
    </row>
    <row r="86" spans="1:7">
      <c r="A86" s="677" t="str">
        <f t="array" ref="A86">IFERROR(INDEX($A$19:$A$68,MATCH(0,COUNTIF($A$72:A85,$A$19:$A$68),0)),"")</f>
        <v/>
      </c>
      <c r="B86" s="676"/>
      <c r="C86" s="676"/>
      <c r="D86" s="668" t="str">
        <f t="shared" si="3"/>
        <v/>
      </c>
      <c r="E86" s="668" t="str">
        <f t="shared" si="4"/>
        <v/>
      </c>
      <c r="F86" s="668" t="str">
        <f t="shared" si="5"/>
        <v/>
      </c>
      <c r="G86" s="660"/>
    </row>
    <row r="87" spans="1:7">
      <c r="A87" s="677" t="str">
        <f t="array" ref="A87">IFERROR(INDEX($A$19:$A$68,MATCH(0,COUNTIF($A$72:A86,$A$19:$A$68),0)),"")</f>
        <v/>
      </c>
      <c r="B87" s="676"/>
      <c r="C87" s="676"/>
      <c r="D87" s="668" t="str">
        <f t="shared" si="3"/>
        <v/>
      </c>
      <c r="E87" s="668" t="str">
        <f t="shared" si="4"/>
        <v/>
      </c>
      <c r="F87" s="668" t="str">
        <f t="shared" si="5"/>
        <v/>
      </c>
      <c r="G87" s="660"/>
    </row>
    <row r="88" spans="1:7">
      <c r="A88" s="677" t="str">
        <f t="array" ref="A88">IFERROR(INDEX($A$19:$A$68,MATCH(0,COUNTIF($A$72:A87,$A$19:$A$68),0)),"")</f>
        <v/>
      </c>
      <c r="B88" s="676"/>
      <c r="C88" s="676"/>
      <c r="D88" s="668" t="str">
        <f t="shared" si="3"/>
        <v/>
      </c>
      <c r="E88" s="668" t="str">
        <f t="shared" si="4"/>
        <v/>
      </c>
      <c r="F88" s="668" t="str">
        <f t="shared" si="5"/>
        <v/>
      </c>
      <c r="G88" s="660"/>
    </row>
    <row r="89" spans="1:7">
      <c r="A89" s="677" t="str">
        <f t="array" ref="A89">IFERROR(INDEX($A$19:$A$68,MATCH(0,COUNTIF($A$72:A88,$A$19:$A$68),0)),"")</f>
        <v/>
      </c>
      <c r="B89" s="676"/>
      <c r="C89" s="676"/>
      <c r="D89" s="668" t="str">
        <f t="shared" si="3"/>
        <v/>
      </c>
      <c r="E89" s="668" t="str">
        <f t="shared" si="4"/>
        <v/>
      </c>
      <c r="F89" s="668" t="str">
        <f t="shared" si="5"/>
        <v/>
      </c>
      <c r="G89" s="660"/>
    </row>
    <row r="90" spans="1:7">
      <c r="A90" s="677" t="str">
        <f t="array" ref="A90">IFERROR(INDEX($A$19:$A$68,MATCH(0,COUNTIF($A$72:A89,$A$19:$A$68),0)),"")</f>
        <v/>
      </c>
      <c r="B90" s="676"/>
      <c r="C90" s="676"/>
      <c r="D90" s="668" t="str">
        <f t="shared" si="3"/>
        <v/>
      </c>
      <c r="E90" s="668" t="str">
        <f t="shared" si="4"/>
        <v/>
      </c>
      <c r="F90" s="668" t="str">
        <f t="shared" si="5"/>
        <v/>
      </c>
      <c r="G90" s="660"/>
    </row>
    <row r="91" spans="1:7">
      <c r="A91" s="677" t="str">
        <f t="array" ref="A91">IFERROR(INDEX($A$19:$A$68,MATCH(0,COUNTIF($A$72:A90,$A$19:$A$68),0)),"")</f>
        <v/>
      </c>
      <c r="B91" s="676"/>
      <c r="C91" s="676"/>
      <c r="D91" s="668" t="str">
        <f t="shared" si="3"/>
        <v/>
      </c>
      <c r="E91" s="668" t="str">
        <f t="shared" si="4"/>
        <v/>
      </c>
      <c r="F91" s="668" t="str">
        <f t="shared" si="5"/>
        <v/>
      </c>
      <c r="G91" s="660"/>
    </row>
    <row r="92" spans="1:7">
      <c r="A92" s="677" t="str">
        <f t="array" ref="A92">IFERROR(INDEX($A$19:$A$68,MATCH(0,COUNTIF($A$72:A91,$A$19:$A$68),0)),"")</f>
        <v/>
      </c>
      <c r="B92" s="676"/>
      <c r="C92" s="676"/>
      <c r="D92" s="668" t="str">
        <f t="shared" si="3"/>
        <v/>
      </c>
      <c r="E92" s="668" t="str">
        <f t="shared" si="4"/>
        <v/>
      </c>
      <c r="F92" s="668" t="str">
        <f t="shared" si="5"/>
        <v/>
      </c>
      <c r="G92" s="660"/>
    </row>
    <row r="93" spans="1:7">
      <c r="A93" s="677" t="str">
        <f t="array" ref="A93">IFERROR(INDEX($A$19:$A$68,MATCH(0,COUNTIF($A$72:A92,$A$19:$A$68),0)),"")</f>
        <v/>
      </c>
      <c r="B93" s="676"/>
      <c r="C93" s="676"/>
      <c r="D93" s="668" t="str">
        <f t="shared" si="3"/>
        <v/>
      </c>
      <c r="E93" s="668" t="str">
        <f t="shared" si="4"/>
        <v/>
      </c>
      <c r="F93" s="668" t="str">
        <f t="shared" si="5"/>
        <v/>
      </c>
      <c r="G93" s="660"/>
    </row>
    <row r="94" spans="1:7">
      <c r="A94" s="677" t="str">
        <f t="array" ref="A94">IFERROR(INDEX($A$19:$A$68,MATCH(0,COUNTIF($A$72:A93,$A$19:$A$68),0)),"")</f>
        <v/>
      </c>
      <c r="B94" s="676"/>
      <c r="C94" s="676"/>
      <c r="D94" s="668" t="str">
        <f t="shared" si="3"/>
        <v/>
      </c>
      <c r="E94" s="668" t="str">
        <f t="shared" si="4"/>
        <v/>
      </c>
      <c r="F94" s="668" t="str">
        <f t="shared" si="5"/>
        <v/>
      </c>
      <c r="G94" s="660"/>
    </row>
    <row r="95" spans="1:7">
      <c r="A95" s="677" t="str">
        <f t="array" ref="A95">IFERROR(INDEX($A$19:$A$68,MATCH(0,COUNTIF($A$72:A94,$A$19:$A$68),0)),"")</f>
        <v/>
      </c>
      <c r="B95" s="676"/>
      <c r="C95" s="676"/>
      <c r="D95" s="668" t="str">
        <f t="shared" si="3"/>
        <v/>
      </c>
      <c r="E95" s="668" t="str">
        <f t="shared" si="4"/>
        <v/>
      </c>
      <c r="F95" s="668" t="str">
        <f t="shared" si="5"/>
        <v/>
      </c>
      <c r="G95" s="660"/>
    </row>
    <row r="96" spans="1:7">
      <c r="A96" s="677" t="str">
        <f t="array" ref="A96">IFERROR(INDEX($A$19:$A$68,MATCH(0,COUNTIF($A$72:A95,$A$19:$A$68),0)),"")</f>
        <v/>
      </c>
      <c r="B96" s="676"/>
      <c r="C96" s="676"/>
      <c r="D96" s="668" t="str">
        <f t="shared" si="3"/>
        <v/>
      </c>
      <c r="E96" s="668" t="str">
        <f t="shared" si="4"/>
        <v/>
      </c>
      <c r="F96" s="668" t="str">
        <f t="shared" si="5"/>
        <v/>
      </c>
      <c r="G96" s="660"/>
    </row>
    <row r="97" spans="1:7">
      <c r="A97" s="677" t="str">
        <f t="array" ref="A97">IFERROR(INDEX($A$19:$A$68,MATCH(0,COUNTIF($A$72:A96,$A$19:$A$68),0)),"")</f>
        <v/>
      </c>
      <c r="B97" s="676"/>
      <c r="C97" s="676"/>
      <c r="D97" s="668" t="str">
        <f t="shared" si="3"/>
        <v/>
      </c>
      <c r="E97" s="668" t="str">
        <f t="shared" si="4"/>
        <v/>
      </c>
      <c r="F97" s="668" t="str">
        <f t="shared" si="5"/>
        <v/>
      </c>
      <c r="G97" s="660"/>
    </row>
    <row r="98" spans="1:7">
      <c r="A98" s="677" t="str">
        <f t="array" ref="A98">IFERROR(INDEX($A$19:$A$68,MATCH(0,COUNTIF($A$72:A97,$A$19:$A$68),0)),"")</f>
        <v/>
      </c>
      <c r="B98" s="676"/>
      <c r="C98" s="676"/>
      <c r="D98" s="668" t="str">
        <f t="shared" si="3"/>
        <v/>
      </c>
      <c r="E98" s="668" t="str">
        <f t="shared" si="4"/>
        <v/>
      </c>
      <c r="F98" s="668" t="str">
        <f t="shared" si="5"/>
        <v/>
      </c>
      <c r="G98" s="660"/>
    </row>
    <row r="99" spans="1:7">
      <c r="A99" s="677" t="str">
        <f t="array" ref="A99">IFERROR(INDEX($A$19:$A$68,MATCH(0,COUNTIF($A$72:A98,$A$19:$A$68),0)),"")</f>
        <v/>
      </c>
      <c r="B99" s="676"/>
      <c r="C99" s="676"/>
      <c r="D99" s="668" t="str">
        <f t="shared" si="3"/>
        <v/>
      </c>
      <c r="E99" s="668" t="str">
        <f t="shared" si="4"/>
        <v/>
      </c>
      <c r="F99" s="668" t="str">
        <f t="shared" si="5"/>
        <v/>
      </c>
      <c r="G99" s="660"/>
    </row>
    <row r="100" spans="1:7">
      <c r="A100" s="679"/>
      <c r="B100" s="679"/>
      <c r="C100" s="679"/>
      <c r="D100" s="680" t="str">
        <f t="shared" si="3"/>
        <v/>
      </c>
      <c r="E100" s="680" t="str">
        <f t="shared" si="4"/>
        <v/>
      </c>
      <c r="F100" s="680" t="str">
        <f t="shared" si="5"/>
        <v/>
      </c>
      <c r="G100" s="679"/>
    </row>
    <row r="101" spans="1:7">
      <c r="A101" s="681" t="s">
        <v>352</v>
      </c>
      <c r="B101" s="679"/>
      <c r="C101" s="679"/>
      <c r="D101" s="679"/>
      <c r="E101" s="679"/>
      <c r="F101" s="682">
        <f>SUM(F72:F100)</f>
        <v>0</v>
      </c>
      <c r="G101" s="679" t="s">
        <v>777</v>
      </c>
    </row>
    <row r="102" spans="1:7">
      <c r="A102" s="683" t="s">
        <v>353</v>
      </c>
      <c r="B102" s="679"/>
      <c r="C102" s="679"/>
      <c r="D102" s="679"/>
      <c r="E102" s="679"/>
      <c r="F102" s="679"/>
      <c r="G102" s="679"/>
    </row>
    <row r="103" spans="1:7">
      <c r="A103" s="679"/>
      <c r="B103" s="679"/>
      <c r="C103" s="679"/>
      <c r="D103" s="679"/>
      <c r="E103" s="679"/>
      <c r="F103" s="679"/>
      <c r="G103" s="679"/>
    </row>
    <row r="104" spans="1:7">
      <c r="A104" s="681" t="s">
        <v>325</v>
      </c>
      <c r="B104" s="679"/>
      <c r="C104" s="679"/>
      <c r="D104" s="679"/>
      <c r="E104" s="679"/>
      <c r="F104" s="679"/>
      <c r="G104" s="679"/>
    </row>
    <row r="105" spans="1:7" ht="33.950000000000003" customHeight="1">
      <c r="A105" s="712">
        <v>1</v>
      </c>
      <c r="B105" s="813" t="s">
        <v>870</v>
      </c>
      <c r="C105" s="813"/>
      <c r="D105" s="813"/>
      <c r="E105" s="813"/>
      <c r="F105" s="813"/>
      <c r="G105" s="813"/>
    </row>
    <row r="106" spans="1:7" ht="60" customHeight="1">
      <c r="A106" s="712">
        <v>2</v>
      </c>
      <c r="B106" s="813" t="s">
        <v>912</v>
      </c>
      <c r="C106" s="813"/>
      <c r="D106" s="813"/>
      <c r="E106" s="813"/>
      <c r="F106" s="813"/>
      <c r="G106" s="813"/>
    </row>
    <row r="107" spans="1:7" ht="54.95" customHeight="1">
      <c r="A107" s="712">
        <v>3</v>
      </c>
      <c r="B107" s="813" t="s">
        <v>809</v>
      </c>
      <c r="C107" s="813"/>
      <c r="D107" s="813"/>
      <c r="E107" s="813"/>
      <c r="F107" s="813"/>
      <c r="G107" s="813"/>
    </row>
    <row r="108" spans="1:7" ht="35.450000000000003" customHeight="1">
      <c r="A108" s="712">
        <v>4</v>
      </c>
      <c r="B108" s="813" t="s">
        <v>913</v>
      </c>
      <c r="C108" s="813"/>
      <c r="D108" s="813"/>
      <c r="E108" s="813"/>
      <c r="F108" s="813"/>
      <c r="G108" s="813"/>
    </row>
    <row r="109" spans="1:7" ht="32.450000000000003" customHeight="1">
      <c r="A109" s="712">
        <v>5</v>
      </c>
      <c r="B109" s="813" t="s">
        <v>868</v>
      </c>
      <c r="C109" s="813"/>
      <c r="D109" s="813"/>
      <c r="E109" s="813"/>
      <c r="F109" s="813"/>
      <c r="G109" s="813"/>
    </row>
    <row r="110" spans="1:7" ht="21" customHeight="1">
      <c r="A110" s="712">
        <v>6</v>
      </c>
      <c r="B110" s="813" t="s">
        <v>869</v>
      </c>
      <c r="C110" s="813"/>
      <c r="D110" s="813"/>
      <c r="E110" s="813"/>
      <c r="F110" s="813"/>
      <c r="G110" s="813"/>
    </row>
    <row r="111" spans="1:7" ht="33.6" customHeight="1">
      <c r="A111" s="712">
        <v>7</v>
      </c>
      <c r="B111" s="813" t="s">
        <v>354</v>
      </c>
      <c r="C111" s="813"/>
      <c r="D111" s="813"/>
      <c r="E111" s="813"/>
      <c r="F111" s="813"/>
      <c r="G111" s="813"/>
    </row>
    <row r="112" spans="1:7" ht="21.6" customHeight="1">
      <c r="A112" s="712">
        <v>8</v>
      </c>
      <c r="B112" s="813" t="s">
        <v>914</v>
      </c>
      <c r="C112" s="813"/>
      <c r="D112" s="813"/>
      <c r="E112" s="813"/>
      <c r="F112" s="813"/>
      <c r="G112" s="813"/>
    </row>
    <row r="113" spans="1:7" ht="36" customHeight="1">
      <c r="A113" s="679"/>
      <c r="B113" s="684"/>
      <c r="C113" s="684"/>
      <c r="D113" s="684"/>
      <c r="E113" s="684"/>
      <c r="F113" s="684"/>
      <c r="G113" s="684"/>
    </row>
    <row r="114" spans="1:7">
      <c r="A114" s="679"/>
      <c r="B114" s="679"/>
      <c r="C114" s="679"/>
      <c r="D114" s="679"/>
      <c r="E114" s="679"/>
      <c r="F114" s="685" t="s">
        <v>864</v>
      </c>
      <c r="G114" s="679"/>
    </row>
    <row r="115" spans="1:7" hidden="1"/>
    <row r="116" spans="1:7" hidden="1"/>
    <row r="117" spans="1:7" hidden="1"/>
    <row r="118" spans="1:7" hidden="1"/>
    <row r="119" spans="1:7" hidden="1"/>
    <row r="120" spans="1:7" hidden="1"/>
    <row r="121" spans="1:7" hidden="1"/>
    <row r="122" spans="1:7" hidden="1"/>
    <row r="123" spans="1:7" hidden="1"/>
    <row r="124" spans="1:7" hidden="1"/>
    <row r="125" spans="1:7" hidden="1"/>
    <row r="126" spans="1:7" hidden="1"/>
    <row r="127" spans="1:7" hidden="1"/>
    <row r="128" spans="1:7" hidden="1"/>
    <row r="129" hidden="1"/>
    <row r="130" hidden="1"/>
    <row r="131" hidden="1"/>
    <row r="132" hidden="1"/>
    <row r="133" hidden="1"/>
    <row r="134" hidden="1"/>
    <row r="135" hidden="1"/>
    <row r="136" hidden="1"/>
    <row r="137" hidden="1"/>
  </sheetData>
  <sheetProtection algorithmName="SHA-512" hashValue="5X8xIm93a6RzVPf0qHCr4oZi75bysaVBGCQ12+72mD/VZ4fFVBZFvG1utM/LO/NxTQpAZz2hbsUK3hKOXEeN+Q==" saltValue="QPaI7NJKfNY1ZgCXviKcnw==" spinCount="100000" sheet="1" objects="1" scenarios="1"/>
  <mergeCells count="11">
    <mergeCell ref="A11:G11"/>
    <mergeCell ref="A9:G9"/>
    <mergeCell ref="A10:G10"/>
    <mergeCell ref="B105:G105"/>
    <mergeCell ref="B106:G106"/>
    <mergeCell ref="B111:G111"/>
    <mergeCell ref="B112:G112"/>
    <mergeCell ref="B107:G107"/>
    <mergeCell ref="B108:G108"/>
    <mergeCell ref="B109:G109"/>
    <mergeCell ref="B110:G110"/>
  </mergeCells>
  <hyperlinks>
    <hyperlink ref="A1" location="'TABLE OF CONTENTS'!A1" tooltip="Go to Table of Contents" display="TABLE OF CONTENTS"/>
    <hyperlink ref="C1" location="'40.010'!A1" display="'40.010'!A1"/>
  </hyperlinks>
  <pageMargins left="0.75" right="0.75" top="1" bottom="1" header="0.511811023622047" footer="0.511811023622047"/>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83"/>
  <sheetViews>
    <sheetView zoomScale="81" zoomScaleNormal="81" workbookViewId="0">
      <selection activeCell="I27" sqref="I27"/>
    </sheetView>
  </sheetViews>
  <sheetFormatPr defaultColWidth="0" defaultRowHeight="15" zeroHeight="1"/>
  <cols>
    <col min="1" max="1" width="9.21875" style="259" customWidth="1"/>
    <col min="2" max="2" width="11.77734375" style="259" customWidth="1"/>
    <col min="3" max="3" width="9.21875" style="259" customWidth="1"/>
    <col min="4" max="4" width="16.88671875" style="259" customWidth="1"/>
    <col min="5" max="5" width="10.21875" style="259" customWidth="1"/>
    <col min="6" max="7" width="11.77734375" style="259" customWidth="1"/>
    <col min="8" max="8" width="18.109375" style="259" customWidth="1"/>
    <col min="9" max="9" width="18.88671875" style="259" customWidth="1"/>
    <col min="10" max="10" width="17.21875" style="259" customWidth="1"/>
    <col min="11" max="11" width="18.6640625" style="259" customWidth="1"/>
    <col min="12" max="16384" width="7.21875" style="259" hidden="1"/>
  </cols>
  <sheetData>
    <row r="1" spans="1:11" ht="15" customHeight="1">
      <c r="A1" s="727" t="s">
        <v>129</v>
      </c>
      <c r="B1" s="728"/>
      <c r="C1" s="729">
        <v>40.014000000000003</v>
      </c>
      <c r="D1" s="679"/>
      <c r="E1" s="679"/>
      <c r="F1" s="679"/>
      <c r="G1" s="679"/>
      <c r="H1" s="679"/>
      <c r="I1" s="679"/>
      <c r="J1" s="679"/>
      <c r="K1" s="679"/>
    </row>
    <row r="2" spans="1:11">
      <c r="A2" s="679"/>
      <c r="B2" s="679"/>
      <c r="C2" s="679"/>
      <c r="D2" s="679"/>
      <c r="E2" s="679"/>
      <c r="F2" s="730" t="s">
        <v>226</v>
      </c>
      <c r="G2" s="679"/>
      <c r="H2" s="679"/>
      <c r="I2" s="679"/>
      <c r="J2" s="679"/>
      <c r="K2" s="679"/>
    </row>
    <row r="3" spans="1:11" ht="15" customHeight="1">
      <c r="A3" s="731" t="str">
        <f>Cover!$A$14</f>
        <v>Select Name of Insurer/ Financial Holding Company</v>
      </c>
      <c r="B3" s="679"/>
      <c r="C3" s="679"/>
      <c r="D3" s="679"/>
      <c r="E3" s="679"/>
      <c r="F3" s="679"/>
      <c r="G3" s="679"/>
      <c r="H3" s="679"/>
      <c r="I3" s="679"/>
      <c r="J3" s="679"/>
      <c r="K3" s="679"/>
    </row>
    <row r="4" spans="1:11" ht="15" customHeight="1">
      <c r="A4" s="732" t="s">
        <v>2</v>
      </c>
      <c r="B4" s="679"/>
      <c r="C4" s="679"/>
      <c r="D4" s="679"/>
      <c r="E4" s="679"/>
      <c r="F4" s="679"/>
      <c r="G4" s="679"/>
      <c r="H4" s="679"/>
      <c r="I4" s="679"/>
      <c r="J4" s="679"/>
      <c r="K4" s="679"/>
    </row>
    <row r="5" spans="1:11">
      <c r="A5" s="679"/>
      <c r="B5" s="679"/>
      <c r="C5" s="679"/>
      <c r="D5" s="679"/>
      <c r="E5" s="679"/>
      <c r="F5" s="679"/>
      <c r="G5" s="679"/>
      <c r="H5" s="679"/>
      <c r="I5" s="679"/>
      <c r="J5" s="679"/>
      <c r="K5" s="679"/>
    </row>
    <row r="6" spans="1:11" ht="15" customHeight="1">
      <c r="A6" s="732" t="s">
        <v>227</v>
      </c>
      <c r="B6" s="679"/>
      <c r="C6" s="679"/>
      <c r="D6" s="679"/>
      <c r="E6" s="679"/>
      <c r="F6" s="679"/>
      <c r="G6" s="679"/>
      <c r="H6" s="679"/>
      <c r="I6" s="679"/>
      <c r="J6" s="679"/>
      <c r="K6" s="679"/>
    </row>
    <row r="7" spans="1:11" ht="15" customHeight="1">
      <c r="A7" s="732" t="s">
        <v>228</v>
      </c>
      <c r="B7" s="679"/>
      <c r="C7" s="679"/>
      <c r="D7" s="679"/>
      <c r="E7" s="679"/>
      <c r="F7" s="679"/>
      <c r="G7" s="733"/>
      <c r="H7" s="679"/>
      <c r="I7" s="679"/>
      <c r="J7" s="679"/>
      <c r="K7" s="679"/>
    </row>
    <row r="8" spans="1:11">
      <c r="A8" s="679"/>
      <c r="B8" s="679"/>
      <c r="C8" s="679"/>
      <c r="D8" s="679"/>
      <c r="E8" s="679"/>
      <c r="F8" s="679"/>
      <c r="G8" s="679"/>
      <c r="H8" s="679"/>
      <c r="I8" s="679"/>
      <c r="J8" s="734">
        <f>Cover!$A$23</f>
        <v>46022</v>
      </c>
      <c r="K8" s="679"/>
    </row>
    <row r="9" spans="1:11" ht="15" customHeight="1">
      <c r="A9" s="818" t="s">
        <v>229</v>
      </c>
      <c r="B9" s="818"/>
      <c r="C9" s="818"/>
      <c r="D9" s="818"/>
      <c r="E9" s="818"/>
      <c r="F9" s="818"/>
      <c r="G9" s="818"/>
      <c r="H9" s="818"/>
      <c r="I9" s="818"/>
      <c r="J9" s="818"/>
      <c r="K9" s="818"/>
    </row>
    <row r="10" spans="1:11" ht="15" customHeight="1">
      <c r="A10" s="819" t="s">
        <v>347</v>
      </c>
      <c r="B10" s="819"/>
      <c r="C10" s="819"/>
      <c r="D10" s="819"/>
      <c r="E10" s="819"/>
      <c r="F10" s="819"/>
      <c r="G10" s="819"/>
      <c r="H10" s="819"/>
      <c r="I10" s="819"/>
      <c r="J10" s="819"/>
      <c r="K10" s="819"/>
    </row>
    <row r="11" spans="1:11" ht="15" customHeight="1">
      <c r="A11" s="820" t="s">
        <v>915</v>
      </c>
      <c r="B11" s="820"/>
      <c r="C11" s="820"/>
      <c r="D11" s="820"/>
      <c r="E11" s="820"/>
      <c r="F11" s="820"/>
      <c r="G11" s="820"/>
      <c r="H11" s="820"/>
      <c r="I11" s="820"/>
      <c r="J11" s="820"/>
      <c r="K11" s="820"/>
    </row>
    <row r="12" spans="1:11" ht="15" customHeight="1">
      <c r="A12" s="821" t="s">
        <v>779</v>
      </c>
      <c r="B12" s="821"/>
      <c r="C12" s="821"/>
      <c r="D12" s="821"/>
      <c r="E12" s="821"/>
      <c r="F12" s="821"/>
      <c r="G12" s="821"/>
      <c r="H12" s="821"/>
      <c r="I12" s="821"/>
      <c r="J12" s="821"/>
      <c r="K12" s="821"/>
    </row>
    <row r="13" spans="1:11">
      <c r="A13" s="679"/>
      <c r="B13" s="679"/>
      <c r="C13" s="679"/>
      <c r="D13" s="679"/>
      <c r="E13" s="679"/>
      <c r="F13" s="679"/>
      <c r="G13" s="679"/>
      <c r="H13" s="679"/>
      <c r="I13" s="679"/>
      <c r="J13" s="679"/>
      <c r="K13" s="679"/>
    </row>
    <row r="14" spans="1:11" ht="15" customHeight="1">
      <c r="A14" s="735"/>
      <c r="B14" s="679"/>
      <c r="C14" s="679"/>
      <c r="D14" s="679"/>
      <c r="E14" s="679"/>
      <c r="F14" s="679"/>
      <c r="G14" s="679"/>
      <c r="H14" s="679"/>
      <c r="I14" s="679"/>
      <c r="J14" s="679"/>
      <c r="K14" s="679"/>
    </row>
    <row r="15" spans="1:11">
      <c r="A15" s="679"/>
      <c r="B15" s="679"/>
      <c r="C15" s="679"/>
      <c r="D15" s="679"/>
      <c r="E15" s="679"/>
      <c r="F15" s="679"/>
      <c r="G15" s="679"/>
      <c r="H15" s="679"/>
      <c r="I15" s="679"/>
      <c r="J15" s="679"/>
      <c r="K15" s="679"/>
    </row>
    <row r="16" spans="1:11" ht="75.75" customHeight="1">
      <c r="A16" s="719" t="s">
        <v>349</v>
      </c>
      <c r="B16" s="720" t="s">
        <v>818</v>
      </c>
      <c r="C16" s="719" t="s">
        <v>142</v>
      </c>
      <c r="D16" s="719" t="s">
        <v>355</v>
      </c>
      <c r="E16" s="719" t="s">
        <v>776</v>
      </c>
      <c r="F16" s="719" t="s">
        <v>356</v>
      </c>
      <c r="G16" s="719" t="s">
        <v>357</v>
      </c>
      <c r="H16" s="720" t="s">
        <v>836</v>
      </c>
      <c r="I16" s="720" t="s">
        <v>837</v>
      </c>
      <c r="J16" s="719" t="s">
        <v>817</v>
      </c>
      <c r="K16" s="719" t="s">
        <v>7</v>
      </c>
    </row>
    <row r="17" spans="1:11" ht="15" customHeight="1">
      <c r="A17" s="721" t="s">
        <v>253</v>
      </c>
      <c r="B17" s="721" t="s">
        <v>255</v>
      </c>
      <c r="C17" s="721" t="s">
        <v>260</v>
      </c>
      <c r="D17" s="721" t="s">
        <v>290</v>
      </c>
      <c r="E17" s="721" t="s">
        <v>296</v>
      </c>
      <c r="F17" s="721" t="s">
        <v>298</v>
      </c>
      <c r="G17" s="721" t="s">
        <v>300</v>
      </c>
      <c r="H17" s="721" t="s">
        <v>305</v>
      </c>
      <c r="I17" s="721" t="s">
        <v>307</v>
      </c>
      <c r="J17" s="721" t="s">
        <v>310</v>
      </c>
      <c r="K17" s="721" t="s">
        <v>311</v>
      </c>
    </row>
    <row r="18" spans="1:11" ht="15" customHeight="1">
      <c r="A18" s="722"/>
      <c r="B18" s="722"/>
      <c r="C18" s="722"/>
      <c r="D18" s="722"/>
      <c r="E18" s="722"/>
      <c r="F18" s="736" t="s">
        <v>358</v>
      </c>
      <c r="G18" s="736" t="s">
        <v>358</v>
      </c>
      <c r="H18" s="736" t="s">
        <v>225</v>
      </c>
      <c r="I18" s="736" t="s">
        <v>225</v>
      </c>
      <c r="J18" s="736" t="s">
        <v>225</v>
      </c>
      <c r="K18" s="722"/>
    </row>
    <row r="19" spans="1:11" ht="15" customHeight="1">
      <c r="A19" s="715"/>
      <c r="B19" s="715"/>
      <c r="C19" s="715"/>
      <c r="D19" s="715"/>
      <c r="E19" s="726"/>
      <c r="F19" s="726"/>
      <c r="G19" s="726"/>
      <c r="H19" s="716"/>
      <c r="I19" s="716"/>
      <c r="J19" s="667" t="str">
        <f>IF(AND(H19="",I19=""),"",MAX(0,I19-H19))</f>
        <v/>
      </c>
      <c r="K19" s="715"/>
    </row>
    <row r="20" spans="1:11" ht="15" customHeight="1">
      <c r="A20" s="715"/>
      <c r="B20" s="715"/>
      <c r="C20" s="715"/>
      <c r="D20" s="715"/>
      <c r="E20" s="726"/>
      <c r="F20" s="726"/>
      <c r="G20" s="726"/>
      <c r="H20" s="716"/>
      <c r="I20" s="716"/>
      <c r="J20" s="667" t="str">
        <f t="shared" ref="J20:J68" si="0">IF(AND(H20="",I20=""),"",MAX(0,I20-H20))</f>
        <v/>
      </c>
      <c r="K20" s="715"/>
    </row>
    <row r="21" spans="1:11" ht="15" customHeight="1">
      <c r="A21" s="715"/>
      <c r="B21" s="715"/>
      <c r="C21" s="715"/>
      <c r="D21" s="715"/>
      <c r="E21" s="726"/>
      <c r="F21" s="726"/>
      <c r="G21" s="726"/>
      <c r="H21" s="716"/>
      <c r="I21" s="716"/>
      <c r="J21" s="667" t="str">
        <f t="shared" si="0"/>
        <v/>
      </c>
      <c r="K21" s="715"/>
    </row>
    <row r="22" spans="1:11" ht="15" customHeight="1">
      <c r="A22" s="715"/>
      <c r="B22" s="715"/>
      <c r="C22" s="715"/>
      <c r="D22" s="715"/>
      <c r="E22" s="726"/>
      <c r="F22" s="726"/>
      <c r="G22" s="726"/>
      <c r="H22" s="716"/>
      <c r="I22" s="716"/>
      <c r="J22" s="667" t="str">
        <f t="shared" si="0"/>
        <v/>
      </c>
      <c r="K22" s="715"/>
    </row>
    <row r="23" spans="1:11" ht="15" customHeight="1">
      <c r="A23" s="715"/>
      <c r="B23" s="715"/>
      <c r="C23" s="715"/>
      <c r="D23" s="715"/>
      <c r="E23" s="726"/>
      <c r="F23" s="726"/>
      <c r="G23" s="726"/>
      <c r="H23" s="716"/>
      <c r="I23" s="716"/>
      <c r="J23" s="667" t="str">
        <f t="shared" si="0"/>
        <v/>
      </c>
      <c r="K23" s="715"/>
    </row>
    <row r="24" spans="1:11" ht="15" customHeight="1">
      <c r="A24" s="715"/>
      <c r="B24" s="715"/>
      <c r="C24" s="715"/>
      <c r="D24" s="715"/>
      <c r="E24" s="726"/>
      <c r="F24" s="726"/>
      <c r="G24" s="726"/>
      <c r="H24" s="716"/>
      <c r="I24" s="716"/>
      <c r="J24" s="667" t="str">
        <f t="shared" si="0"/>
        <v/>
      </c>
      <c r="K24" s="715"/>
    </row>
    <row r="25" spans="1:11" ht="15" customHeight="1">
      <c r="A25" s="715"/>
      <c r="B25" s="715"/>
      <c r="C25" s="715"/>
      <c r="D25" s="715"/>
      <c r="E25" s="726"/>
      <c r="F25" s="726"/>
      <c r="G25" s="726"/>
      <c r="H25" s="716"/>
      <c r="I25" s="716"/>
      <c r="J25" s="667" t="str">
        <f t="shared" si="0"/>
        <v/>
      </c>
      <c r="K25" s="715"/>
    </row>
    <row r="26" spans="1:11" ht="15" customHeight="1">
      <c r="A26" s="715"/>
      <c r="B26" s="715"/>
      <c r="C26" s="715"/>
      <c r="D26" s="715"/>
      <c r="E26" s="726"/>
      <c r="F26" s="726"/>
      <c r="G26" s="726"/>
      <c r="H26" s="716"/>
      <c r="I26" s="716"/>
      <c r="J26" s="667" t="str">
        <f t="shared" si="0"/>
        <v/>
      </c>
      <c r="K26" s="715"/>
    </row>
    <row r="27" spans="1:11" ht="15" customHeight="1">
      <c r="A27" s="715"/>
      <c r="B27" s="715"/>
      <c r="C27" s="715"/>
      <c r="D27" s="715"/>
      <c r="E27" s="726"/>
      <c r="F27" s="726"/>
      <c r="G27" s="726"/>
      <c r="H27" s="716"/>
      <c r="I27" s="716"/>
      <c r="J27" s="667" t="str">
        <f t="shared" si="0"/>
        <v/>
      </c>
      <c r="K27" s="715"/>
    </row>
    <row r="28" spans="1:11" ht="15" customHeight="1">
      <c r="A28" s="715"/>
      <c r="B28" s="715"/>
      <c r="C28" s="715"/>
      <c r="D28" s="715"/>
      <c r="E28" s="726"/>
      <c r="F28" s="726"/>
      <c r="G28" s="726"/>
      <c r="H28" s="716"/>
      <c r="I28" s="716"/>
      <c r="J28" s="667" t="str">
        <f t="shared" si="0"/>
        <v/>
      </c>
      <c r="K28" s="715"/>
    </row>
    <row r="29" spans="1:11" ht="15" customHeight="1">
      <c r="A29" s="715"/>
      <c r="B29" s="715"/>
      <c r="C29" s="715"/>
      <c r="D29" s="715"/>
      <c r="E29" s="726"/>
      <c r="F29" s="726"/>
      <c r="G29" s="726"/>
      <c r="H29" s="716"/>
      <c r="I29" s="716"/>
      <c r="J29" s="667" t="str">
        <f t="shared" si="0"/>
        <v/>
      </c>
      <c r="K29" s="715"/>
    </row>
    <row r="30" spans="1:11" ht="15" customHeight="1">
      <c r="A30" s="715"/>
      <c r="B30" s="715"/>
      <c r="C30" s="715"/>
      <c r="D30" s="715"/>
      <c r="E30" s="726"/>
      <c r="F30" s="726"/>
      <c r="G30" s="726"/>
      <c r="H30" s="716"/>
      <c r="I30" s="716"/>
      <c r="J30" s="667" t="str">
        <f t="shared" si="0"/>
        <v/>
      </c>
      <c r="K30" s="715"/>
    </row>
    <row r="31" spans="1:11" ht="15" customHeight="1">
      <c r="A31" s="715"/>
      <c r="B31" s="715"/>
      <c r="C31" s="715"/>
      <c r="D31" s="715"/>
      <c r="E31" s="726"/>
      <c r="F31" s="726"/>
      <c r="G31" s="726"/>
      <c r="H31" s="716"/>
      <c r="I31" s="716"/>
      <c r="J31" s="667" t="str">
        <f t="shared" si="0"/>
        <v/>
      </c>
      <c r="K31" s="715"/>
    </row>
    <row r="32" spans="1:11" ht="15" customHeight="1">
      <c r="A32" s="715"/>
      <c r="B32" s="715"/>
      <c r="C32" s="715"/>
      <c r="D32" s="715"/>
      <c r="E32" s="726"/>
      <c r="F32" s="726"/>
      <c r="G32" s="726"/>
      <c r="H32" s="716"/>
      <c r="I32" s="716"/>
      <c r="J32" s="667" t="str">
        <f t="shared" si="0"/>
        <v/>
      </c>
      <c r="K32" s="715"/>
    </row>
    <row r="33" spans="1:11" ht="15" customHeight="1">
      <c r="A33" s="715"/>
      <c r="B33" s="715"/>
      <c r="C33" s="715"/>
      <c r="D33" s="715"/>
      <c r="E33" s="726"/>
      <c r="F33" s="726"/>
      <c r="G33" s="726"/>
      <c r="H33" s="716"/>
      <c r="I33" s="716"/>
      <c r="J33" s="667" t="str">
        <f t="shared" si="0"/>
        <v/>
      </c>
      <c r="K33" s="715"/>
    </row>
    <row r="34" spans="1:11" ht="15" customHeight="1">
      <c r="A34" s="715"/>
      <c r="B34" s="715"/>
      <c r="C34" s="715"/>
      <c r="D34" s="715"/>
      <c r="E34" s="726"/>
      <c r="F34" s="726"/>
      <c r="G34" s="726"/>
      <c r="H34" s="716"/>
      <c r="I34" s="716"/>
      <c r="J34" s="667" t="str">
        <f t="shared" si="0"/>
        <v/>
      </c>
      <c r="K34" s="715"/>
    </row>
    <row r="35" spans="1:11" ht="15" customHeight="1">
      <c r="A35" s="715"/>
      <c r="B35" s="715"/>
      <c r="C35" s="715"/>
      <c r="D35" s="715"/>
      <c r="E35" s="726"/>
      <c r="F35" s="726"/>
      <c r="G35" s="726"/>
      <c r="H35" s="716"/>
      <c r="I35" s="716"/>
      <c r="J35" s="667" t="str">
        <f t="shared" si="0"/>
        <v/>
      </c>
      <c r="K35" s="715"/>
    </row>
    <row r="36" spans="1:11" ht="15" customHeight="1">
      <c r="A36" s="715"/>
      <c r="B36" s="715"/>
      <c r="C36" s="715"/>
      <c r="D36" s="715"/>
      <c r="E36" s="726"/>
      <c r="F36" s="726"/>
      <c r="G36" s="726"/>
      <c r="H36" s="716"/>
      <c r="I36" s="716"/>
      <c r="J36" s="667" t="str">
        <f t="shared" si="0"/>
        <v/>
      </c>
      <c r="K36" s="715"/>
    </row>
    <row r="37" spans="1:11" ht="15" customHeight="1">
      <c r="A37" s="715"/>
      <c r="B37" s="715"/>
      <c r="C37" s="715"/>
      <c r="D37" s="715"/>
      <c r="E37" s="726"/>
      <c r="F37" s="726"/>
      <c r="G37" s="726"/>
      <c r="H37" s="716"/>
      <c r="I37" s="716"/>
      <c r="J37" s="667" t="str">
        <f t="shared" si="0"/>
        <v/>
      </c>
      <c r="K37" s="715"/>
    </row>
    <row r="38" spans="1:11" ht="15" customHeight="1">
      <c r="A38" s="715"/>
      <c r="B38" s="715"/>
      <c r="C38" s="715"/>
      <c r="D38" s="715"/>
      <c r="E38" s="726"/>
      <c r="F38" s="726"/>
      <c r="G38" s="726"/>
      <c r="H38" s="716"/>
      <c r="I38" s="716"/>
      <c r="J38" s="667" t="str">
        <f t="shared" si="0"/>
        <v/>
      </c>
      <c r="K38" s="715"/>
    </row>
    <row r="39" spans="1:11" ht="15" customHeight="1">
      <c r="A39" s="715"/>
      <c r="B39" s="715"/>
      <c r="C39" s="715"/>
      <c r="D39" s="715"/>
      <c r="E39" s="726"/>
      <c r="F39" s="726"/>
      <c r="G39" s="726"/>
      <c r="H39" s="716"/>
      <c r="I39" s="716"/>
      <c r="J39" s="667" t="str">
        <f t="shared" si="0"/>
        <v/>
      </c>
      <c r="K39" s="715"/>
    </row>
    <row r="40" spans="1:11" ht="15" customHeight="1">
      <c r="A40" s="715"/>
      <c r="B40" s="715"/>
      <c r="C40" s="715"/>
      <c r="D40" s="715"/>
      <c r="E40" s="726"/>
      <c r="F40" s="726"/>
      <c r="G40" s="726"/>
      <c r="H40" s="716"/>
      <c r="I40" s="716"/>
      <c r="J40" s="667" t="str">
        <f t="shared" si="0"/>
        <v/>
      </c>
      <c r="K40" s="715"/>
    </row>
    <row r="41" spans="1:11" ht="15" customHeight="1">
      <c r="A41" s="715"/>
      <c r="B41" s="715"/>
      <c r="C41" s="715"/>
      <c r="D41" s="715"/>
      <c r="E41" s="726"/>
      <c r="F41" s="726"/>
      <c r="G41" s="726"/>
      <c r="H41" s="716"/>
      <c r="I41" s="716"/>
      <c r="J41" s="667" t="str">
        <f t="shared" si="0"/>
        <v/>
      </c>
      <c r="K41" s="715"/>
    </row>
    <row r="42" spans="1:11" ht="15" customHeight="1">
      <c r="A42" s="715"/>
      <c r="B42" s="715"/>
      <c r="C42" s="715"/>
      <c r="D42" s="715"/>
      <c r="E42" s="726"/>
      <c r="F42" s="726"/>
      <c r="G42" s="726"/>
      <c r="H42" s="716"/>
      <c r="I42" s="716"/>
      <c r="J42" s="667" t="str">
        <f t="shared" si="0"/>
        <v/>
      </c>
      <c r="K42" s="715"/>
    </row>
    <row r="43" spans="1:11" ht="15" customHeight="1">
      <c r="A43" s="715"/>
      <c r="B43" s="715"/>
      <c r="C43" s="715"/>
      <c r="D43" s="715"/>
      <c r="E43" s="726"/>
      <c r="F43" s="726"/>
      <c r="G43" s="726"/>
      <c r="H43" s="716"/>
      <c r="I43" s="716"/>
      <c r="J43" s="667" t="str">
        <f t="shared" si="0"/>
        <v/>
      </c>
      <c r="K43" s="715"/>
    </row>
    <row r="44" spans="1:11" ht="15" customHeight="1">
      <c r="A44" s="715"/>
      <c r="B44" s="715"/>
      <c r="C44" s="715"/>
      <c r="D44" s="715"/>
      <c r="E44" s="726"/>
      <c r="F44" s="726"/>
      <c r="G44" s="726"/>
      <c r="H44" s="716"/>
      <c r="I44" s="716"/>
      <c r="J44" s="667" t="str">
        <f t="shared" si="0"/>
        <v/>
      </c>
      <c r="K44" s="715"/>
    </row>
    <row r="45" spans="1:11" ht="15" customHeight="1">
      <c r="A45" s="715"/>
      <c r="B45" s="715"/>
      <c r="C45" s="715"/>
      <c r="D45" s="715"/>
      <c r="E45" s="726"/>
      <c r="F45" s="726"/>
      <c r="G45" s="726"/>
      <c r="H45" s="716"/>
      <c r="I45" s="716"/>
      <c r="J45" s="667" t="str">
        <f t="shared" si="0"/>
        <v/>
      </c>
      <c r="K45" s="715"/>
    </row>
    <row r="46" spans="1:11" ht="15" customHeight="1">
      <c r="A46" s="715"/>
      <c r="B46" s="715"/>
      <c r="C46" s="715"/>
      <c r="D46" s="715"/>
      <c r="E46" s="726"/>
      <c r="F46" s="726"/>
      <c r="G46" s="726"/>
      <c r="H46" s="716"/>
      <c r="I46" s="716"/>
      <c r="J46" s="667" t="str">
        <f t="shared" si="0"/>
        <v/>
      </c>
      <c r="K46" s="715"/>
    </row>
    <row r="47" spans="1:11" ht="15" customHeight="1">
      <c r="A47" s="715"/>
      <c r="B47" s="715"/>
      <c r="C47" s="715"/>
      <c r="D47" s="715"/>
      <c r="E47" s="726"/>
      <c r="F47" s="726"/>
      <c r="G47" s="726"/>
      <c r="H47" s="716"/>
      <c r="I47" s="716"/>
      <c r="J47" s="667" t="str">
        <f t="shared" si="0"/>
        <v/>
      </c>
      <c r="K47" s="715"/>
    </row>
    <row r="48" spans="1:11" ht="15" customHeight="1">
      <c r="A48" s="715"/>
      <c r="B48" s="715"/>
      <c r="C48" s="715"/>
      <c r="D48" s="715"/>
      <c r="E48" s="726"/>
      <c r="F48" s="726"/>
      <c r="G48" s="726"/>
      <c r="H48" s="716"/>
      <c r="I48" s="716"/>
      <c r="J48" s="667" t="str">
        <f t="shared" si="0"/>
        <v/>
      </c>
      <c r="K48" s="715"/>
    </row>
    <row r="49" spans="1:11" ht="15" customHeight="1">
      <c r="A49" s="715"/>
      <c r="B49" s="715"/>
      <c r="C49" s="715"/>
      <c r="D49" s="715"/>
      <c r="E49" s="726"/>
      <c r="F49" s="726"/>
      <c r="G49" s="726"/>
      <c r="H49" s="716"/>
      <c r="I49" s="716"/>
      <c r="J49" s="667" t="str">
        <f t="shared" si="0"/>
        <v/>
      </c>
      <c r="K49" s="715"/>
    </row>
    <row r="50" spans="1:11" ht="15" customHeight="1">
      <c r="A50" s="715"/>
      <c r="B50" s="715"/>
      <c r="C50" s="715"/>
      <c r="D50" s="715"/>
      <c r="E50" s="726"/>
      <c r="F50" s="726"/>
      <c r="G50" s="726"/>
      <c r="H50" s="716"/>
      <c r="I50" s="716"/>
      <c r="J50" s="667" t="str">
        <f t="shared" si="0"/>
        <v/>
      </c>
      <c r="K50" s="715"/>
    </row>
    <row r="51" spans="1:11" ht="15" customHeight="1">
      <c r="A51" s="715"/>
      <c r="B51" s="715"/>
      <c r="C51" s="715"/>
      <c r="D51" s="715"/>
      <c r="E51" s="726"/>
      <c r="F51" s="726"/>
      <c r="G51" s="726"/>
      <c r="H51" s="716"/>
      <c r="I51" s="716"/>
      <c r="J51" s="667" t="str">
        <f t="shared" si="0"/>
        <v/>
      </c>
      <c r="K51" s="715"/>
    </row>
    <row r="52" spans="1:11" ht="15" customHeight="1">
      <c r="A52" s="715"/>
      <c r="B52" s="715"/>
      <c r="C52" s="715"/>
      <c r="D52" s="715"/>
      <c r="E52" s="726"/>
      <c r="F52" s="726"/>
      <c r="G52" s="726"/>
      <c r="H52" s="716"/>
      <c r="I52" s="716"/>
      <c r="J52" s="667" t="str">
        <f t="shared" si="0"/>
        <v/>
      </c>
      <c r="K52" s="715"/>
    </row>
    <row r="53" spans="1:11" ht="15" customHeight="1">
      <c r="A53" s="715"/>
      <c r="B53" s="715"/>
      <c r="C53" s="715"/>
      <c r="D53" s="715"/>
      <c r="E53" s="726"/>
      <c r="F53" s="726"/>
      <c r="G53" s="726"/>
      <c r="H53" s="716"/>
      <c r="I53" s="716"/>
      <c r="J53" s="667" t="str">
        <f t="shared" si="0"/>
        <v/>
      </c>
      <c r="K53" s="715"/>
    </row>
    <row r="54" spans="1:11" ht="15" customHeight="1">
      <c r="A54" s="715"/>
      <c r="B54" s="715"/>
      <c r="C54" s="715"/>
      <c r="D54" s="715"/>
      <c r="E54" s="726"/>
      <c r="F54" s="726"/>
      <c r="G54" s="726"/>
      <c r="H54" s="716"/>
      <c r="I54" s="716"/>
      <c r="J54" s="667" t="str">
        <f t="shared" si="0"/>
        <v/>
      </c>
      <c r="K54" s="715"/>
    </row>
    <row r="55" spans="1:11" ht="15.75">
      <c r="A55" s="715"/>
      <c r="B55" s="715"/>
      <c r="C55" s="715"/>
      <c r="D55" s="715"/>
      <c r="E55" s="726"/>
      <c r="F55" s="726"/>
      <c r="G55" s="726"/>
      <c r="H55" s="716"/>
      <c r="I55" s="716"/>
      <c r="J55" s="667" t="str">
        <f t="shared" si="0"/>
        <v/>
      </c>
      <c r="K55" s="715"/>
    </row>
    <row r="56" spans="1:11" ht="15" customHeight="1">
      <c r="A56" s="715"/>
      <c r="B56" s="715"/>
      <c r="C56" s="715"/>
      <c r="D56" s="715"/>
      <c r="E56" s="726"/>
      <c r="F56" s="726"/>
      <c r="G56" s="726"/>
      <c r="H56" s="716"/>
      <c r="I56" s="716"/>
      <c r="J56" s="667" t="str">
        <f t="shared" si="0"/>
        <v/>
      </c>
      <c r="K56" s="715"/>
    </row>
    <row r="57" spans="1:11" ht="15" customHeight="1">
      <c r="A57" s="715"/>
      <c r="B57" s="715"/>
      <c r="C57" s="715"/>
      <c r="D57" s="715"/>
      <c r="E57" s="726"/>
      <c r="F57" s="726"/>
      <c r="G57" s="726"/>
      <c r="H57" s="716"/>
      <c r="I57" s="716"/>
      <c r="J57" s="667" t="str">
        <f t="shared" si="0"/>
        <v/>
      </c>
      <c r="K57" s="715"/>
    </row>
    <row r="58" spans="1:11" ht="15.75">
      <c r="A58" s="715"/>
      <c r="B58" s="715"/>
      <c r="C58" s="715"/>
      <c r="D58" s="715"/>
      <c r="E58" s="726"/>
      <c r="F58" s="726"/>
      <c r="G58" s="726"/>
      <c r="H58" s="716"/>
      <c r="I58" s="716"/>
      <c r="J58" s="667" t="str">
        <f t="shared" si="0"/>
        <v/>
      </c>
      <c r="K58" s="715"/>
    </row>
    <row r="59" spans="1:11" ht="15.75">
      <c r="A59" s="715"/>
      <c r="B59" s="715"/>
      <c r="C59" s="715"/>
      <c r="D59" s="715"/>
      <c r="E59" s="726"/>
      <c r="F59" s="726"/>
      <c r="G59" s="726"/>
      <c r="H59" s="716"/>
      <c r="I59" s="716"/>
      <c r="J59" s="667" t="str">
        <f t="shared" si="0"/>
        <v/>
      </c>
      <c r="K59" s="715"/>
    </row>
    <row r="60" spans="1:11" ht="15" customHeight="1">
      <c r="A60" s="715"/>
      <c r="B60" s="715"/>
      <c r="C60" s="715"/>
      <c r="D60" s="715"/>
      <c r="E60" s="726"/>
      <c r="F60" s="726"/>
      <c r="G60" s="726"/>
      <c r="H60" s="716"/>
      <c r="I60" s="716"/>
      <c r="J60" s="667" t="str">
        <f t="shared" si="0"/>
        <v/>
      </c>
      <c r="K60" s="715"/>
    </row>
    <row r="61" spans="1:11" ht="15.75">
      <c r="A61" s="715"/>
      <c r="B61" s="715"/>
      <c r="C61" s="715"/>
      <c r="D61" s="715"/>
      <c r="E61" s="726"/>
      <c r="F61" s="726"/>
      <c r="G61" s="726"/>
      <c r="H61" s="716"/>
      <c r="I61" s="716"/>
      <c r="J61" s="667" t="str">
        <f t="shared" si="0"/>
        <v/>
      </c>
      <c r="K61" s="715"/>
    </row>
    <row r="62" spans="1:11" ht="15.75">
      <c r="A62" s="715"/>
      <c r="B62" s="715"/>
      <c r="C62" s="715"/>
      <c r="D62" s="715"/>
      <c r="E62" s="726"/>
      <c r="F62" s="726"/>
      <c r="G62" s="726"/>
      <c r="H62" s="716"/>
      <c r="I62" s="716"/>
      <c r="J62" s="667" t="str">
        <f t="shared" si="0"/>
        <v/>
      </c>
      <c r="K62" s="715"/>
    </row>
    <row r="63" spans="1:11" ht="15.75">
      <c r="A63" s="715"/>
      <c r="B63" s="715"/>
      <c r="C63" s="715"/>
      <c r="D63" s="715"/>
      <c r="E63" s="726"/>
      <c r="F63" s="726"/>
      <c r="G63" s="726"/>
      <c r="H63" s="716"/>
      <c r="I63" s="716"/>
      <c r="J63" s="667" t="str">
        <f t="shared" si="0"/>
        <v/>
      </c>
      <c r="K63" s="715"/>
    </row>
    <row r="64" spans="1:11" ht="15.75">
      <c r="A64" s="715"/>
      <c r="B64" s="715"/>
      <c r="C64" s="715"/>
      <c r="D64" s="715"/>
      <c r="E64" s="726"/>
      <c r="F64" s="726"/>
      <c r="G64" s="726"/>
      <c r="H64" s="716"/>
      <c r="I64" s="716"/>
      <c r="J64" s="667" t="str">
        <f t="shared" si="0"/>
        <v/>
      </c>
      <c r="K64" s="715"/>
    </row>
    <row r="65" spans="1:11" ht="15.75">
      <c r="A65" s="715"/>
      <c r="B65" s="715"/>
      <c r="C65" s="715"/>
      <c r="D65" s="715"/>
      <c r="E65" s="726"/>
      <c r="F65" s="726"/>
      <c r="G65" s="726"/>
      <c r="H65" s="716"/>
      <c r="I65" s="716"/>
      <c r="J65" s="667" t="str">
        <f t="shared" si="0"/>
        <v/>
      </c>
      <c r="K65" s="715"/>
    </row>
    <row r="66" spans="1:11" ht="15.75">
      <c r="A66" s="715"/>
      <c r="B66" s="715"/>
      <c r="C66" s="715"/>
      <c r="D66" s="715"/>
      <c r="E66" s="726"/>
      <c r="F66" s="726"/>
      <c r="G66" s="726"/>
      <c r="H66" s="716"/>
      <c r="I66" s="716"/>
      <c r="J66" s="667" t="str">
        <f t="shared" si="0"/>
        <v/>
      </c>
      <c r="K66" s="715"/>
    </row>
    <row r="67" spans="1:11" ht="15.75">
      <c r="A67" s="715"/>
      <c r="B67" s="715"/>
      <c r="C67" s="715"/>
      <c r="D67" s="715"/>
      <c r="E67" s="726"/>
      <c r="F67" s="726"/>
      <c r="G67" s="726"/>
      <c r="H67" s="716"/>
      <c r="I67" s="716"/>
      <c r="J67" s="667" t="str">
        <f t="shared" si="0"/>
        <v/>
      </c>
      <c r="K67" s="715"/>
    </row>
    <row r="68" spans="1:11" ht="15.75">
      <c r="A68" s="715"/>
      <c r="B68" s="715"/>
      <c r="C68" s="715"/>
      <c r="D68" s="715"/>
      <c r="E68" s="726"/>
      <c r="F68" s="726"/>
      <c r="G68" s="726"/>
      <c r="H68" s="716"/>
      <c r="I68" s="716"/>
      <c r="J68" s="667" t="str">
        <f t="shared" si="0"/>
        <v/>
      </c>
      <c r="K68" s="715"/>
    </row>
    <row r="69" spans="1:11" ht="15.75">
      <c r="A69" s="618"/>
      <c r="B69" s="618"/>
      <c r="C69" s="618"/>
      <c r="D69" s="618"/>
      <c r="E69" s="618"/>
      <c r="F69" s="618"/>
      <c r="G69" s="618"/>
      <c r="H69" s="618"/>
      <c r="I69" s="618"/>
      <c r="J69" s="618"/>
      <c r="K69" s="618"/>
    </row>
    <row r="70" spans="1:11">
      <c r="A70" s="660"/>
      <c r="B70" s="660"/>
      <c r="C70" s="660"/>
      <c r="D70" s="660"/>
      <c r="E70" s="660"/>
      <c r="F70" s="660"/>
      <c r="G70" s="660"/>
      <c r="H70" s="660"/>
      <c r="I70" s="660"/>
      <c r="J70" s="660"/>
      <c r="K70" s="660"/>
    </row>
    <row r="71" spans="1:11">
      <c r="A71" s="665" t="s">
        <v>359</v>
      </c>
      <c r="B71" s="660"/>
      <c r="C71" s="660"/>
      <c r="D71" s="660"/>
      <c r="E71" s="660"/>
      <c r="F71" s="660"/>
      <c r="G71" s="660"/>
      <c r="H71" s="660"/>
      <c r="I71" s="660"/>
      <c r="J71" s="670">
        <f>SUM(J19:J68)</f>
        <v>0</v>
      </c>
      <c r="K71" s="660" t="s">
        <v>777</v>
      </c>
    </row>
    <row r="72" spans="1:11">
      <c r="A72" s="669" t="s">
        <v>360</v>
      </c>
      <c r="B72" s="660"/>
      <c r="C72" s="660"/>
      <c r="D72" s="660"/>
      <c r="E72" s="660"/>
      <c r="F72" s="660"/>
      <c r="G72" s="660"/>
      <c r="H72" s="660"/>
      <c r="I72" s="660"/>
      <c r="J72" s="660"/>
      <c r="K72" s="660"/>
    </row>
    <row r="73" spans="1:11">
      <c r="A73" s="660"/>
      <c r="B73" s="660"/>
      <c r="C73" s="660"/>
      <c r="D73" s="660"/>
      <c r="E73" s="660"/>
      <c r="F73" s="660"/>
      <c r="G73" s="660"/>
      <c r="H73" s="660"/>
      <c r="I73" s="660"/>
      <c r="J73" s="660"/>
      <c r="K73" s="660"/>
    </row>
    <row r="74" spans="1:11">
      <c r="A74" s="665" t="s">
        <v>325</v>
      </c>
      <c r="B74" s="660"/>
      <c r="C74" s="660"/>
      <c r="D74" s="660"/>
      <c r="E74" s="660"/>
      <c r="F74" s="660"/>
      <c r="G74" s="660"/>
      <c r="H74" s="660"/>
      <c r="I74" s="660"/>
      <c r="J74" s="660"/>
      <c r="K74" s="660"/>
    </row>
    <row r="75" spans="1:11" ht="45" customHeight="1">
      <c r="A75" s="714">
        <v>1</v>
      </c>
      <c r="B75" s="822" t="s">
        <v>838</v>
      </c>
      <c r="C75" s="822"/>
      <c r="D75" s="822"/>
      <c r="E75" s="822"/>
      <c r="F75" s="822"/>
      <c r="G75" s="822"/>
      <c r="H75" s="822"/>
      <c r="I75" s="822"/>
      <c r="J75" s="822"/>
      <c r="K75" s="822"/>
    </row>
    <row r="76" spans="1:11" ht="45.6" customHeight="1">
      <c r="A76" s="714">
        <v>2</v>
      </c>
      <c r="B76" s="822" t="s">
        <v>821</v>
      </c>
      <c r="C76" s="822"/>
      <c r="D76" s="822"/>
      <c r="E76" s="822"/>
      <c r="F76" s="822"/>
      <c r="G76" s="822"/>
      <c r="H76" s="822"/>
      <c r="I76" s="822"/>
      <c r="J76" s="822"/>
      <c r="K76" s="822"/>
    </row>
    <row r="77" spans="1:11" ht="45.6" customHeight="1">
      <c r="A77" s="714">
        <v>3</v>
      </c>
      <c r="B77" s="822" t="s">
        <v>918</v>
      </c>
      <c r="C77" s="822"/>
      <c r="D77" s="822"/>
      <c r="E77" s="822"/>
      <c r="F77" s="822"/>
      <c r="G77" s="822"/>
      <c r="H77" s="822"/>
      <c r="I77" s="822"/>
      <c r="J77" s="822"/>
      <c r="K77" s="822"/>
    </row>
    <row r="78" spans="1:11" ht="33.950000000000003" customHeight="1">
      <c r="A78" s="714">
        <v>4</v>
      </c>
      <c r="B78" s="822" t="s">
        <v>917</v>
      </c>
      <c r="C78" s="822"/>
      <c r="D78" s="822"/>
      <c r="E78" s="822"/>
      <c r="F78" s="822"/>
      <c r="G78" s="822"/>
      <c r="H78" s="822"/>
      <c r="I78" s="822"/>
      <c r="J78" s="822"/>
      <c r="K78" s="822"/>
    </row>
    <row r="79" spans="1:11" ht="30" customHeight="1">
      <c r="A79" s="714">
        <v>5</v>
      </c>
      <c r="B79" s="822" t="s">
        <v>919</v>
      </c>
      <c r="C79" s="822"/>
      <c r="D79" s="822"/>
      <c r="E79" s="822"/>
      <c r="F79" s="822"/>
      <c r="G79" s="822"/>
      <c r="H79" s="822"/>
      <c r="I79" s="822"/>
      <c r="J79" s="822"/>
      <c r="K79" s="822"/>
    </row>
    <row r="80" spans="1:11" ht="28.5" customHeight="1">
      <c r="A80" s="714">
        <v>6</v>
      </c>
      <c r="B80" s="822" t="s">
        <v>888</v>
      </c>
      <c r="C80" s="822"/>
      <c r="D80" s="822"/>
      <c r="E80" s="822"/>
      <c r="F80" s="822"/>
      <c r="G80" s="822"/>
      <c r="H80" s="822"/>
      <c r="I80" s="822"/>
      <c r="J80" s="822"/>
      <c r="K80" s="822"/>
    </row>
    <row r="81" spans="1:11">
      <c r="A81" s="714">
        <v>7</v>
      </c>
      <c r="B81" s="745" t="s">
        <v>819</v>
      </c>
      <c r="C81" s="745"/>
      <c r="D81" s="745"/>
      <c r="E81" s="745"/>
      <c r="F81" s="745"/>
      <c r="G81" s="745"/>
      <c r="H81" s="745"/>
      <c r="I81" s="745"/>
      <c r="J81" s="745"/>
      <c r="K81" s="745"/>
    </row>
    <row r="82" spans="1:11">
      <c r="A82" s="714">
        <v>8</v>
      </c>
      <c r="B82" s="817" t="s">
        <v>820</v>
      </c>
      <c r="C82" s="817"/>
      <c r="D82" s="817"/>
      <c r="E82" s="817"/>
      <c r="F82" s="817"/>
      <c r="G82" s="817"/>
      <c r="H82" s="817"/>
      <c r="I82" s="817"/>
      <c r="J82" s="817"/>
      <c r="K82" s="817"/>
    </row>
    <row r="83" spans="1:11">
      <c r="A83" s="660"/>
      <c r="B83" s="660"/>
      <c r="C83" s="660"/>
      <c r="D83" s="660"/>
      <c r="E83" s="660"/>
      <c r="F83" s="660"/>
      <c r="G83" s="660"/>
      <c r="H83" s="660"/>
      <c r="I83" s="660"/>
      <c r="J83" s="685" t="s">
        <v>946</v>
      </c>
      <c r="K83" s="660"/>
    </row>
  </sheetData>
  <sheetProtection algorithmName="SHA-512" hashValue="lpj91jV+mQCMvZjjIT9HlASN+l8SHVfFaenCehau1sQCGQ+nH5F6vW+qimdfigbm3W0QUx2jCfWHpjQgvjflUQ==" saltValue="HMM2ay48ne9VosrjEtGGZg==" spinCount="100000" sheet="1" objects="1" scenarios="1"/>
  <mergeCells count="11">
    <mergeCell ref="B82:K82"/>
    <mergeCell ref="A9:K9"/>
    <mergeCell ref="A10:K10"/>
    <mergeCell ref="A11:K11"/>
    <mergeCell ref="A12:K12"/>
    <mergeCell ref="B75:K75"/>
    <mergeCell ref="B76:K76"/>
    <mergeCell ref="B77:K77"/>
    <mergeCell ref="B78:K78"/>
    <mergeCell ref="B79:K79"/>
    <mergeCell ref="B80:K80"/>
  </mergeCells>
  <hyperlinks>
    <hyperlink ref="A1" location="'TABLE OF CONTENTS'!A1" tooltip="Go to Table of Contents" display="TABLE OF CONTENTS"/>
    <hyperlink ref="C1" location="'40.010'!A1" display="'40.010'!A1"/>
  </hyperlinks>
  <pageMargins left="0.75" right="0.75" top="1" bottom="1" header="0.511811023622047" footer="0.511811023622047"/>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J155"/>
  <sheetViews>
    <sheetView zoomScale="112" zoomScaleNormal="112" workbookViewId="0">
      <selection activeCell="B1" sqref="B1"/>
    </sheetView>
  </sheetViews>
  <sheetFormatPr defaultColWidth="0" defaultRowHeight="12.75" zeroHeight="1"/>
  <cols>
    <col min="1" max="1" width="69.77734375" style="200" customWidth="1"/>
    <col min="2" max="2" width="8.77734375" style="200" customWidth="1"/>
    <col min="3" max="4" width="12.77734375" style="200" customWidth="1"/>
    <col min="5" max="5" width="2.77734375" style="200" customWidth="1"/>
    <col min="6" max="7" width="12.77734375" style="200" customWidth="1"/>
    <col min="8" max="8" width="8.77734375" style="200" hidden="1" customWidth="1"/>
    <col min="9" max="9" width="10.21875" style="200" hidden="1" customWidth="1"/>
    <col min="10" max="10" width="9.6640625" style="200" hidden="1" customWidth="1"/>
    <col min="11" max="11" width="8.77734375" style="200" hidden="1" customWidth="1"/>
    <col min="12" max="16384" width="8.77734375" style="200" hidden="1"/>
  </cols>
  <sheetData>
    <row r="1" spans="1:10" ht="15" customHeight="1">
      <c r="A1" s="166" t="s">
        <v>129</v>
      </c>
      <c r="B1" s="167" t="s">
        <v>235</v>
      </c>
      <c r="C1" s="124"/>
      <c r="D1" s="124"/>
      <c r="E1" s="124"/>
      <c r="F1" s="124"/>
      <c r="G1" s="124"/>
    </row>
    <row r="2" spans="1:10" ht="12.75" customHeight="1">
      <c r="A2" s="203"/>
      <c r="B2" s="203"/>
      <c r="C2" s="203"/>
      <c r="D2" s="203"/>
      <c r="E2" s="5"/>
      <c r="F2" s="260"/>
      <c r="G2" s="169" t="s">
        <v>226</v>
      </c>
    </row>
    <row r="3" spans="1:10" ht="12.75" customHeight="1">
      <c r="A3" s="206" t="str">
        <f>Cover!$A$14</f>
        <v>Select Name of Insurer/ Financial Holding Company</v>
      </c>
      <c r="B3" s="203"/>
      <c r="C3" s="203"/>
      <c r="D3" s="203"/>
      <c r="E3" s="203"/>
      <c r="F3" s="203"/>
      <c r="G3" s="203"/>
      <c r="J3" s="203"/>
    </row>
    <row r="4" spans="1:10" ht="12.75" customHeight="1">
      <c r="A4" s="207" t="s">
        <v>2</v>
      </c>
      <c r="B4" s="203"/>
      <c r="C4" s="203"/>
      <c r="D4" s="203"/>
      <c r="E4" s="203"/>
      <c r="F4" s="203"/>
      <c r="G4" s="203"/>
    </row>
    <row r="5" spans="1:10" ht="12.75" customHeight="1">
      <c r="A5" s="207"/>
      <c r="B5" s="203"/>
      <c r="C5" s="203"/>
      <c r="D5" s="203"/>
      <c r="E5" s="203"/>
      <c r="F5" s="203"/>
      <c r="G5" s="203"/>
    </row>
    <row r="6" spans="1:10" ht="12.75" customHeight="1">
      <c r="A6" s="207" t="s">
        <v>227</v>
      </c>
      <c r="B6" s="203"/>
      <c r="C6" s="203"/>
      <c r="D6" s="203"/>
      <c r="E6" s="203"/>
      <c r="F6" s="203"/>
      <c r="G6" s="203"/>
    </row>
    <row r="7" spans="1:10" ht="12.75" customHeight="1">
      <c r="A7" s="208" t="s">
        <v>228</v>
      </c>
      <c r="B7" s="5"/>
      <c r="C7" s="203"/>
      <c r="D7" s="203"/>
      <c r="E7" s="203"/>
      <c r="F7" s="171">
        <f>Cover!$A$23</f>
        <v>46022</v>
      </c>
      <c r="G7" s="203"/>
    </row>
    <row r="8" spans="1:10">
      <c r="A8" s="74"/>
      <c r="B8" s="203"/>
      <c r="C8" s="203"/>
      <c r="D8" s="203"/>
      <c r="E8" s="203"/>
      <c r="F8" s="203"/>
      <c r="G8" s="203"/>
    </row>
    <row r="9" spans="1:10" ht="12.75" customHeight="1">
      <c r="A9" s="805" t="s">
        <v>229</v>
      </c>
      <c r="B9" s="807"/>
      <c r="C9" s="807"/>
      <c r="D9" s="807"/>
      <c r="E9" s="807"/>
      <c r="F9" s="807"/>
      <c r="G9" s="203"/>
    </row>
    <row r="10" spans="1:10" ht="12.75" customHeight="1">
      <c r="A10" s="808"/>
      <c r="B10" s="807"/>
      <c r="C10" s="807"/>
      <c r="D10" s="807"/>
      <c r="E10" s="807"/>
      <c r="F10" s="807"/>
      <c r="G10" s="203"/>
    </row>
    <row r="11" spans="1:10" ht="12.75" customHeight="1">
      <c r="A11" s="808" t="s">
        <v>169</v>
      </c>
      <c r="B11" s="807"/>
      <c r="C11" s="807"/>
      <c r="D11" s="807"/>
      <c r="E11" s="807"/>
      <c r="F11" s="807"/>
      <c r="G11" s="203"/>
    </row>
    <row r="12" spans="1:10" ht="29.25" customHeight="1">
      <c r="A12" s="203"/>
      <c r="B12" s="203"/>
      <c r="C12" s="832" t="s">
        <v>361</v>
      </c>
      <c r="D12" s="833"/>
      <c r="E12" s="261"/>
      <c r="F12" s="831" t="s">
        <v>362</v>
      </c>
      <c r="G12" s="800"/>
    </row>
    <row r="13" spans="1:10" ht="39" customHeight="1">
      <c r="A13" s="828" t="s">
        <v>849</v>
      </c>
      <c r="B13" s="262" t="s">
        <v>363</v>
      </c>
      <c r="C13" s="264" t="s">
        <v>364</v>
      </c>
      <c r="D13" s="264" t="s">
        <v>365</v>
      </c>
      <c r="E13" s="265"/>
      <c r="F13" s="264" t="s">
        <v>364</v>
      </c>
      <c r="G13" s="264" t="s">
        <v>366</v>
      </c>
    </row>
    <row r="14" spans="1:10" ht="12.75" customHeight="1">
      <c r="A14" s="829"/>
      <c r="B14" s="176" t="s">
        <v>253</v>
      </c>
      <c r="C14" s="266" t="s">
        <v>255</v>
      </c>
      <c r="D14" s="266" t="s">
        <v>260</v>
      </c>
      <c r="E14" s="267"/>
      <c r="F14" s="266" t="s">
        <v>290</v>
      </c>
      <c r="G14" s="266" t="s">
        <v>296</v>
      </c>
    </row>
    <row r="15" spans="1:10" ht="12.75" customHeight="1">
      <c r="A15" s="830"/>
      <c r="B15" s="262"/>
      <c r="C15" s="264" t="s">
        <v>225</v>
      </c>
      <c r="D15" s="264"/>
      <c r="E15" s="265"/>
      <c r="F15" s="264" t="s">
        <v>225</v>
      </c>
      <c r="G15" s="264"/>
    </row>
    <row r="16" spans="1:10" ht="12.75" customHeight="1">
      <c r="A16" s="268" t="s">
        <v>367</v>
      </c>
      <c r="B16" s="269"/>
      <c r="C16" s="223"/>
      <c r="D16" s="223"/>
      <c r="E16" s="267"/>
      <c r="F16" s="223"/>
      <c r="G16" s="223"/>
    </row>
    <row r="17" spans="1:8">
      <c r="A17" s="270" t="s">
        <v>368</v>
      </c>
      <c r="B17" s="271">
        <v>2.5000000000000001E-3</v>
      </c>
      <c r="C17" s="224"/>
      <c r="D17" s="215">
        <f>+C17*B17</f>
        <v>0</v>
      </c>
      <c r="E17" s="267"/>
      <c r="F17" s="224"/>
      <c r="G17" s="215">
        <f>+B17*F17</f>
        <v>0</v>
      </c>
      <c r="H17" s="272"/>
    </row>
    <row r="18" spans="1:8" ht="14.25" customHeight="1">
      <c r="A18" s="273" t="s">
        <v>369</v>
      </c>
      <c r="B18" s="271">
        <v>2.5000000000000001E-3</v>
      </c>
      <c r="C18" s="224"/>
      <c r="D18" s="215">
        <f>+C18*B18</f>
        <v>0</v>
      </c>
      <c r="E18" s="267"/>
      <c r="F18" s="224"/>
      <c r="G18" s="215">
        <f>+B18*F18</f>
        <v>0</v>
      </c>
      <c r="H18" s="274"/>
    </row>
    <row r="19" spans="1:8">
      <c r="A19" s="273" t="s">
        <v>370</v>
      </c>
      <c r="B19" s="271">
        <v>0.02</v>
      </c>
      <c r="C19" s="224"/>
      <c r="D19" s="215">
        <f>+C19*B19</f>
        <v>0</v>
      </c>
      <c r="E19" s="267"/>
      <c r="F19" s="224"/>
      <c r="G19" s="215">
        <f>+B19*F19</f>
        <v>0</v>
      </c>
      <c r="H19" s="274"/>
    </row>
    <row r="20" spans="1:8">
      <c r="A20" s="273" t="s">
        <v>371</v>
      </c>
      <c r="B20" s="271">
        <v>0.15</v>
      </c>
      <c r="C20" s="224"/>
      <c r="D20" s="215">
        <f>+C20*B20</f>
        <v>0</v>
      </c>
      <c r="E20" s="267"/>
      <c r="F20" s="224"/>
      <c r="G20" s="215">
        <f>+B20*F20</f>
        <v>0</v>
      </c>
      <c r="H20" s="272"/>
    </row>
    <row r="21" spans="1:8">
      <c r="A21" s="273" t="s">
        <v>372</v>
      </c>
      <c r="B21" s="271">
        <v>0</v>
      </c>
      <c r="C21" s="224"/>
      <c r="D21" s="215">
        <f>+C21*B21</f>
        <v>0</v>
      </c>
      <c r="E21" s="267"/>
      <c r="F21" s="224"/>
      <c r="G21" s="215">
        <f>+B21*F21</f>
        <v>0</v>
      </c>
      <c r="H21" s="272"/>
    </row>
    <row r="22" spans="1:8" ht="12.75" customHeight="1">
      <c r="A22" s="268" t="s">
        <v>373</v>
      </c>
      <c r="B22" s="269"/>
      <c r="C22" s="217">
        <f>SUM(C17:C21)</f>
        <v>0</v>
      </c>
      <c r="D22" s="217">
        <f>SUM(D17:D21)</f>
        <v>0</v>
      </c>
      <c r="E22" s="275"/>
      <c r="F22" s="217">
        <f>SUM(F17:F21)</f>
        <v>0</v>
      </c>
      <c r="G22" s="217">
        <f>SUM(G17:G21)</f>
        <v>0</v>
      </c>
    </row>
    <row r="23" spans="1:8" ht="12.75" customHeight="1">
      <c r="A23" s="825"/>
      <c r="B23" s="804"/>
      <c r="C23" s="804"/>
      <c r="D23" s="800"/>
      <c r="E23" s="267"/>
      <c r="F23" s="824"/>
      <c r="G23" s="800"/>
    </row>
    <row r="24" spans="1:8" ht="15" customHeight="1">
      <c r="A24" s="268" t="s">
        <v>850</v>
      </c>
      <c r="B24" s="269"/>
      <c r="C24" s="223"/>
      <c r="D24" s="223"/>
      <c r="E24" s="267"/>
      <c r="F24" s="223"/>
      <c r="G24" s="223"/>
    </row>
    <row r="25" spans="1:8" ht="49.5" customHeight="1">
      <c r="A25" s="270" t="s">
        <v>374</v>
      </c>
      <c r="B25" s="269"/>
      <c r="C25" s="223"/>
      <c r="D25" s="223"/>
      <c r="E25" s="267"/>
      <c r="F25" s="223"/>
      <c r="G25" s="223"/>
    </row>
    <row r="26" spans="1:8">
      <c r="A26" s="218" t="s">
        <v>375</v>
      </c>
      <c r="B26" s="271">
        <v>0</v>
      </c>
      <c r="C26" s="224"/>
      <c r="D26" s="215">
        <f t="shared" ref="D26:D36" si="0">+C26*B26</f>
        <v>0</v>
      </c>
      <c r="E26" s="267"/>
      <c r="F26" s="224"/>
      <c r="G26" s="215">
        <f t="shared" ref="G26:G36" si="1">+B26*F26</f>
        <v>0</v>
      </c>
      <c r="H26" s="272"/>
    </row>
    <row r="27" spans="1:8">
      <c r="A27" s="218" t="s">
        <v>376</v>
      </c>
      <c r="B27" s="271">
        <v>0</v>
      </c>
      <c r="C27" s="224"/>
      <c r="D27" s="215">
        <f t="shared" si="0"/>
        <v>0</v>
      </c>
      <c r="E27" s="267"/>
      <c r="F27" s="224"/>
      <c r="G27" s="215">
        <f t="shared" si="1"/>
        <v>0</v>
      </c>
      <c r="H27" s="272"/>
    </row>
    <row r="28" spans="1:8">
      <c r="A28" s="218" t="s">
        <v>377</v>
      </c>
      <c r="B28" s="271">
        <v>5.0000000000000001E-3</v>
      </c>
      <c r="C28" s="224"/>
      <c r="D28" s="215">
        <f t="shared" si="0"/>
        <v>0</v>
      </c>
      <c r="E28" s="267"/>
      <c r="F28" s="224"/>
      <c r="G28" s="215">
        <f t="shared" si="1"/>
        <v>0</v>
      </c>
      <c r="H28" s="272"/>
    </row>
    <row r="29" spans="1:8">
      <c r="A29" s="218" t="s">
        <v>378</v>
      </c>
      <c r="B29" s="271">
        <v>0.01</v>
      </c>
      <c r="C29" s="224"/>
      <c r="D29" s="215">
        <f t="shared" si="0"/>
        <v>0</v>
      </c>
      <c r="E29" s="267"/>
      <c r="F29" s="224"/>
      <c r="G29" s="215">
        <f t="shared" si="1"/>
        <v>0</v>
      </c>
      <c r="H29" s="272"/>
    </row>
    <row r="30" spans="1:8">
      <c r="A30" s="218" t="s">
        <v>379</v>
      </c>
      <c r="B30" s="271">
        <v>0.03</v>
      </c>
      <c r="C30" s="224"/>
      <c r="D30" s="215">
        <f t="shared" si="0"/>
        <v>0</v>
      </c>
      <c r="E30" s="267"/>
      <c r="F30" s="224"/>
      <c r="G30" s="215">
        <f t="shared" si="1"/>
        <v>0</v>
      </c>
      <c r="H30" s="272"/>
    </row>
    <row r="31" spans="1:8">
      <c r="A31" s="218" t="s">
        <v>380</v>
      </c>
      <c r="B31" s="271">
        <v>0.05</v>
      </c>
      <c r="C31" s="224"/>
      <c r="D31" s="215">
        <f t="shared" si="0"/>
        <v>0</v>
      </c>
      <c r="E31" s="267"/>
      <c r="F31" s="224"/>
      <c r="G31" s="215">
        <f t="shared" si="1"/>
        <v>0</v>
      </c>
      <c r="H31" s="272"/>
    </row>
    <row r="32" spans="1:8">
      <c r="A32" s="218" t="s">
        <v>381</v>
      </c>
      <c r="B32" s="271">
        <v>0.1</v>
      </c>
      <c r="C32" s="224"/>
      <c r="D32" s="215">
        <f t="shared" si="0"/>
        <v>0</v>
      </c>
      <c r="E32" s="267"/>
      <c r="F32" s="224"/>
      <c r="G32" s="215">
        <f t="shared" si="1"/>
        <v>0</v>
      </c>
      <c r="H32" s="272"/>
    </row>
    <row r="33" spans="1:8">
      <c r="A33" s="218" t="s">
        <v>382</v>
      </c>
      <c r="B33" s="271">
        <v>0.15</v>
      </c>
      <c r="C33" s="224"/>
      <c r="D33" s="215">
        <f t="shared" si="0"/>
        <v>0</v>
      </c>
      <c r="E33" s="267"/>
      <c r="F33" s="224"/>
      <c r="G33" s="215">
        <f t="shared" si="1"/>
        <v>0</v>
      </c>
      <c r="H33" s="272"/>
    </row>
    <row r="34" spans="1:8">
      <c r="A34" s="218" t="s">
        <v>383</v>
      </c>
      <c r="B34" s="271">
        <v>0.1</v>
      </c>
      <c r="C34" s="224"/>
      <c r="D34" s="215">
        <f t="shared" si="0"/>
        <v>0</v>
      </c>
      <c r="E34" s="267"/>
      <c r="F34" s="224"/>
      <c r="G34" s="215">
        <f t="shared" si="1"/>
        <v>0</v>
      </c>
      <c r="H34" s="272"/>
    </row>
    <row r="35" spans="1:8">
      <c r="A35" s="218" t="s">
        <v>384</v>
      </c>
      <c r="B35" s="271">
        <v>0.15</v>
      </c>
      <c r="C35" s="224"/>
      <c r="D35" s="215">
        <f t="shared" si="0"/>
        <v>0</v>
      </c>
      <c r="E35" s="267"/>
      <c r="F35" s="224"/>
      <c r="G35" s="215">
        <f t="shared" si="1"/>
        <v>0</v>
      </c>
      <c r="H35" s="272"/>
    </row>
    <row r="36" spans="1:8" ht="14.25" customHeight="1">
      <c r="A36" s="218" t="s">
        <v>851</v>
      </c>
      <c r="B36" s="271">
        <v>0.1</v>
      </c>
      <c r="C36" s="215">
        <f>+'40.051'!D164</f>
        <v>0</v>
      </c>
      <c r="D36" s="215">
        <f t="shared" si="0"/>
        <v>0</v>
      </c>
      <c r="E36" s="267"/>
      <c r="F36" s="215">
        <f>+'40.051'!F164</f>
        <v>0</v>
      </c>
      <c r="G36" s="215">
        <f t="shared" si="1"/>
        <v>0</v>
      </c>
      <c r="H36" s="272"/>
    </row>
    <row r="37" spans="1:8" ht="12.75" customHeight="1">
      <c r="A37" s="177" t="s">
        <v>385</v>
      </c>
      <c r="B37" s="269"/>
      <c r="C37" s="217">
        <f>SUM(C26:C36)</f>
        <v>0</v>
      </c>
      <c r="D37" s="217">
        <f>SUM(D26:D36)</f>
        <v>0</v>
      </c>
      <c r="E37" s="267"/>
      <c r="F37" s="217">
        <f>SUM(F26:F36)</f>
        <v>0</v>
      </c>
      <c r="G37" s="217">
        <f>SUM(G26:G36)</f>
        <v>0</v>
      </c>
    </row>
    <row r="38" spans="1:8">
      <c r="A38" s="218"/>
      <c r="B38" s="269"/>
      <c r="C38" s="223"/>
      <c r="D38" s="223"/>
      <c r="E38" s="267"/>
      <c r="F38" s="223"/>
      <c r="G38" s="223"/>
    </row>
    <row r="39" spans="1:8" ht="15" customHeight="1">
      <c r="A39" s="177" t="s">
        <v>854</v>
      </c>
      <c r="B39" s="269"/>
      <c r="C39" s="223"/>
      <c r="D39" s="223"/>
      <c r="E39" s="276"/>
      <c r="F39" s="223"/>
      <c r="G39" s="223"/>
    </row>
    <row r="40" spans="1:8">
      <c r="A40" s="218" t="s">
        <v>386</v>
      </c>
      <c r="B40" s="269"/>
      <c r="C40" s="224"/>
      <c r="D40" s="215">
        <f>+C40*B40</f>
        <v>0</v>
      </c>
      <c r="E40" s="267"/>
      <c r="F40" s="224"/>
      <c r="G40" s="215">
        <f>+B40*F40</f>
        <v>0</v>
      </c>
    </row>
    <row r="41" spans="1:8" ht="12.75" customHeight="1">
      <c r="A41" s="277"/>
      <c r="B41" s="278"/>
      <c r="C41" s="224"/>
      <c r="D41" s="215">
        <f>+C41*B41</f>
        <v>0</v>
      </c>
      <c r="E41" s="267"/>
      <c r="F41" s="224"/>
      <c r="G41" s="215">
        <f>+B41*F41</f>
        <v>0</v>
      </c>
    </row>
    <row r="42" spans="1:8" ht="12.75" customHeight="1">
      <c r="A42" s="277"/>
      <c r="B42" s="278"/>
      <c r="C42" s="224"/>
      <c r="D42" s="215">
        <f>+C42*B42</f>
        <v>0</v>
      </c>
      <c r="E42" s="267"/>
      <c r="F42" s="224"/>
      <c r="G42" s="215">
        <f>+B42*F42</f>
        <v>0</v>
      </c>
    </row>
    <row r="43" spans="1:8" ht="12.75" customHeight="1">
      <c r="A43" s="277"/>
      <c r="B43" s="278"/>
      <c r="C43" s="224"/>
      <c r="D43" s="215">
        <f>+C43*B43</f>
        <v>0</v>
      </c>
      <c r="E43" s="267"/>
      <c r="F43" s="224"/>
      <c r="G43" s="215">
        <f>+B43*F43</f>
        <v>0</v>
      </c>
    </row>
    <row r="44" spans="1:8" ht="12.75" customHeight="1">
      <c r="A44" s="177" t="s">
        <v>387</v>
      </c>
      <c r="B44" s="269"/>
      <c r="C44" s="217">
        <f>SUM(C40:C43)</f>
        <v>0</v>
      </c>
      <c r="D44" s="217">
        <f>SUM(D40:D43)</f>
        <v>0</v>
      </c>
      <c r="E44" s="267"/>
      <c r="F44" s="217">
        <f>SUM(F40:F43)</f>
        <v>0</v>
      </c>
      <c r="G44" s="217">
        <f>SUM(G40:G43)</f>
        <v>0</v>
      </c>
    </row>
    <row r="45" spans="1:8" ht="12.75" customHeight="1">
      <c r="A45" s="825"/>
      <c r="B45" s="804"/>
      <c r="C45" s="804"/>
      <c r="D45" s="800"/>
      <c r="E45" s="279"/>
      <c r="F45" s="223"/>
      <c r="G45" s="223"/>
    </row>
    <row r="46" spans="1:8" ht="12.75" customHeight="1">
      <c r="A46" s="177" t="s">
        <v>388</v>
      </c>
      <c r="B46" s="269"/>
      <c r="C46" s="217">
        <f>+C37+C44</f>
        <v>0</v>
      </c>
      <c r="D46" s="217">
        <f>+D37+D44</f>
        <v>0</v>
      </c>
      <c r="E46" s="275"/>
      <c r="F46" s="217">
        <f>+F37+F44</f>
        <v>0</v>
      </c>
      <c r="G46" s="217">
        <f>+G37+G44</f>
        <v>0</v>
      </c>
    </row>
    <row r="47" spans="1:8" ht="12.75" customHeight="1">
      <c r="A47" s="177"/>
      <c r="B47" s="269"/>
      <c r="C47" s="223"/>
      <c r="D47" s="223"/>
      <c r="E47" s="267"/>
      <c r="F47" s="223"/>
      <c r="G47" s="223"/>
    </row>
    <row r="48" spans="1:8" ht="15" customHeight="1">
      <c r="A48" s="177" t="s">
        <v>852</v>
      </c>
      <c r="B48" s="269"/>
      <c r="C48" s="223"/>
      <c r="D48" s="223"/>
      <c r="E48" s="267"/>
      <c r="F48" s="223"/>
      <c r="G48" s="223"/>
    </row>
    <row r="49" spans="1:8">
      <c r="A49" s="218" t="s">
        <v>377</v>
      </c>
      <c r="B49" s="271">
        <v>5.0000000000000001E-3</v>
      </c>
      <c r="C49" s="224"/>
      <c r="D49" s="215">
        <f t="shared" ref="D49:D56" si="2">+C49*B49</f>
        <v>0</v>
      </c>
      <c r="E49" s="267"/>
      <c r="F49" s="224"/>
      <c r="G49" s="215">
        <f t="shared" ref="G49:G56" si="3">+B49*F49</f>
        <v>0</v>
      </c>
      <c r="H49" s="272"/>
    </row>
    <row r="50" spans="1:8">
      <c r="A50" s="218" t="s">
        <v>378</v>
      </c>
      <c r="B50" s="271">
        <v>0.02</v>
      </c>
      <c r="C50" s="224"/>
      <c r="D50" s="215">
        <f t="shared" si="2"/>
        <v>0</v>
      </c>
      <c r="E50" s="267"/>
      <c r="F50" s="224"/>
      <c r="G50" s="215">
        <f t="shared" si="3"/>
        <v>0</v>
      </c>
      <c r="H50" s="272"/>
    </row>
    <row r="51" spans="1:8">
      <c r="A51" s="218" t="s">
        <v>379</v>
      </c>
      <c r="B51" s="271">
        <v>0.03</v>
      </c>
      <c r="C51" s="224"/>
      <c r="D51" s="215">
        <f t="shared" si="2"/>
        <v>0</v>
      </c>
      <c r="E51" s="267"/>
      <c r="F51" s="224"/>
      <c r="G51" s="215">
        <f t="shared" si="3"/>
        <v>0</v>
      </c>
      <c r="H51" s="272"/>
    </row>
    <row r="52" spans="1:8">
      <c r="A52" s="218" t="s">
        <v>380</v>
      </c>
      <c r="B52" s="271">
        <v>0.1</v>
      </c>
      <c r="C52" s="224"/>
      <c r="D52" s="215">
        <f t="shared" si="2"/>
        <v>0</v>
      </c>
      <c r="E52" s="267"/>
      <c r="F52" s="224"/>
      <c r="G52" s="215">
        <f t="shared" si="3"/>
        <v>0</v>
      </c>
      <c r="H52" s="272"/>
    </row>
    <row r="53" spans="1:8">
      <c r="A53" s="218" t="s">
        <v>381</v>
      </c>
      <c r="B53" s="271">
        <v>0.15</v>
      </c>
      <c r="C53" s="224"/>
      <c r="D53" s="215">
        <f t="shared" si="2"/>
        <v>0</v>
      </c>
      <c r="E53" s="267"/>
      <c r="F53" s="224"/>
      <c r="G53" s="215">
        <f t="shared" si="3"/>
        <v>0</v>
      </c>
      <c r="H53" s="272"/>
    </row>
    <row r="54" spans="1:8">
      <c r="A54" s="218" t="s">
        <v>382</v>
      </c>
      <c r="B54" s="271">
        <v>0.2</v>
      </c>
      <c r="C54" s="224"/>
      <c r="D54" s="215">
        <f t="shared" si="2"/>
        <v>0</v>
      </c>
      <c r="E54" s="267"/>
      <c r="F54" s="224"/>
      <c r="G54" s="215">
        <f t="shared" si="3"/>
        <v>0</v>
      </c>
      <c r="H54" s="272"/>
    </row>
    <row r="55" spans="1:8">
      <c r="A55" s="218" t="s">
        <v>389</v>
      </c>
      <c r="B55" s="271">
        <v>0.02</v>
      </c>
      <c r="C55" s="224"/>
      <c r="D55" s="215">
        <f t="shared" si="2"/>
        <v>0</v>
      </c>
      <c r="E55" s="267"/>
      <c r="F55" s="224"/>
      <c r="G55" s="215">
        <f t="shared" si="3"/>
        <v>0</v>
      </c>
      <c r="H55" s="272"/>
    </row>
    <row r="56" spans="1:8">
      <c r="A56" s="218" t="s">
        <v>390</v>
      </c>
      <c r="B56" s="271">
        <v>0.2</v>
      </c>
      <c r="C56" s="224"/>
      <c r="D56" s="215">
        <f t="shared" si="2"/>
        <v>0</v>
      </c>
      <c r="E56" s="267"/>
      <c r="F56" s="224"/>
      <c r="G56" s="215">
        <f t="shared" si="3"/>
        <v>0</v>
      </c>
      <c r="H56" s="272"/>
    </row>
    <row r="57" spans="1:8" ht="12.75" customHeight="1">
      <c r="A57" s="177" t="s">
        <v>391</v>
      </c>
      <c r="B57" s="269"/>
      <c r="C57" s="217">
        <f>SUM(C49:C56)</f>
        <v>0</v>
      </c>
      <c r="D57" s="217">
        <f>SUM(D49:D56)</f>
        <v>0</v>
      </c>
      <c r="E57" s="275"/>
      <c r="F57" s="217">
        <f>SUM(F49:F56)</f>
        <v>0</v>
      </c>
      <c r="G57" s="217">
        <f>SUM(G49:G56)</f>
        <v>0</v>
      </c>
    </row>
    <row r="58" spans="1:8" ht="12.75" customHeight="1">
      <c r="A58" s="177"/>
      <c r="B58" s="269"/>
      <c r="C58" s="223"/>
      <c r="D58" s="223"/>
      <c r="E58" s="267"/>
      <c r="F58" s="223"/>
      <c r="G58" s="223"/>
    </row>
    <row r="59" spans="1:8" ht="12.75" customHeight="1">
      <c r="A59" s="177" t="s">
        <v>392</v>
      </c>
      <c r="B59" s="269"/>
      <c r="C59" s="223"/>
      <c r="D59" s="223"/>
      <c r="E59" s="267"/>
      <c r="F59" s="223"/>
      <c r="G59" s="223"/>
    </row>
    <row r="60" spans="1:8" ht="14.25" customHeight="1">
      <c r="A60" s="218" t="s">
        <v>853</v>
      </c>
      <c r="B60" s="269"/>
      <c r="C60" s="223"/>
      <c r="D60" s="223"/>
      <c r="E60" s="267"/>
      <c r="F60" s="223"/>
      <c r="G60" s="223"/>
    </row>
    <row r="61" spans="1:8">
      <c r="A61" s="280"/>
      <c r="B61" s="278"/>
      <c r="C61" s="224"/>
      <c r="D61" s="215">
        <f>+C61*B61</f>
        <v>0</v>
      </c>
      <c r="E61" s="267"/>
      <c r="F61" s="224"/>
      <c r="G61" s="215">
        <f>+B61*F61</f>
        <v>0</v>
      </c>
    </row>
    <row r="62" spans="1:8">
      <c r="A62" s="234"/>
      <c r="B62" s="278"/>
      <c r="C62" s="224"/>
      <c r="D62" s="215">
        <f>+C62*B62</f>
        <v>0</v>
      </c>
      <c r="E62" s="267"/>
      <c r="F62" s="224"/>
      <c r="G62" s="215">
        <f>+B62*F62</f>
        <v>0</v>
      </c>
    </row>
    <row r="63" spans="1:8" ht="12.75" customHeight="1">
      <c r="A63" s="177" t="s">
        <v>393</v>
      </c>
      <c r="B63" s="269"/>
      <c r="C63" s="217">
        <f>SUM(C61:C62)</f>
        <v>0</v>
      </c>
      <c r="D63" s="217">
        <f>SUM(D61:D62)</f>
        <v>0</v>
      </c>
      <c r="E63" s="267"/>
      <c r="F63" s="217">
        <f>SUM(F61:F62)</f>
        <v>0</v>
      </c>
      <c r="G63" s="217">
        <f>SUM(G61:G62)</f>
        <v>0</v>
      </c>
    </row>
    <row r="64" spans="1:8" ht="12.75" customHeight="1">
      <c r="A64" s="177"/>
      <c r="B64" s="269"/>
      <c r="C64" s="223"/>
      <c r="D64" s="223"/>
      <c r="E64" s="267"/>
      <c r="F64" s="223"/>
      <c r="G64" s="223"/>
    </row>
    <row r="65" spans="1:8" ht="12.75" customHeight="1">
      <c r="A65" s="177" t="s">
        <v>394</v>
      </c>
      <c r="B65" s="269"/>
      <c r="C65" s="223"/>
      <c r="D65" s="223"/>
      <c r="E65" s="267"/>
      <c r="F65" s="223"/>
      <c r="G65" s="223"/>
    </row>
    <row r="66" spans="1:8" ht="12.75" customHeight="1">
      <c r="A66" s="177" t="s">
        <v>395</v>
      </c>
      <c r="B66" s="269"/>
      <c r="C66" s="223"/>
      <c r="D66" s="223"/>
      <c r="E66" s="267"/>
      <c r="F66" s="223"/>
      <c r="G66" s="223"/>
    </row>
    <row r="67" spans="1:8">
      <c r="A67" s="218" t="s">
        <v>396</v>
      </c>
      <c r="B67" s="269"/>
      <c r="C67" s="223"/>
      <c r="D67" s="223"/>
      <c r="E67" s="275"/>
      <c r="F67" s="223"/>
      <c r="G67" s="223"/>
    </row>
    <row r="68" spans="1:8">
      <c r="A68" s="281"/>
      <c r="B68" s="278"/>
      <c r="C68" s="224"/>
      <c r="D68" s="215">
        <f>+C68*B68</f>
        <v>0</v>
      </c>
      <c r="E68" s="275"/>
      <c r="F68" s="224"/>
      <c r="G68" s="215">
        <f>+B68*F68</f>
        <v>0</v>
      </c>
    </row>
    <row r="69" spans="1:8">
      <c r="A69" s="281"/>
      <c r="B69" s="278"/>
      <c r="C69" s="224"/>
      <c r="D69" s="215">
        <f>+C69*B69</f>
        <v>0</v>
      </c>
      <c r="E69" s="275"/>
      <c r="F69" s="224"/>
      <c r="G69" s="215">
        <f>+B69*F69</f>
        <v>0</v>
      </c>
    </row>
    <row r="70" spans="1:8">
      <c r="A70" s="281"/>
      <c r="B70" s="278"/>
      <c r="C70" s="224"/>
      <c r="D70" s="215">
        <f>+C70*B70</f>
        <v>0</v>
      </c>
      <c r="E70" s="275"/>
      <c r="F70" s="224"/>
      <c r="G70" s="215">
        <f>+B70*F70</f>
        <v>0</v>
      </c>
    </row>
    <row r="71" spans="1:8" ht="14.25" customHeight="1">
      <c r="A71" s="227" t="s">
        <v>397</v>
      </c>
      <c r="B71" s="269"/>
      <c r="C71" s="223"/>
      <c r="D71" s="223"/>
      <c r="E71" s="282"/>
      <c r="F71" s="223"/>
      <c r="G71" s="223"/>
    </row>
    <row r="72" spans="1:8" ht="14.25" customHeight="1">
      <c r="A72" s="283" t="s">
        <v>398</v>
      </c>
      <c r="B72" s="271">
        <v>0.1</v>
      </c>
      <c r="C72" s="224"/>
      <c r="D72" s="215">
        <f>+C72*B72</f>
        <v>0</v>
      </c>
      <c r="E72" s="282"/>
      <c r="F72" s="224"/>
      <c r="G72" s="215">
        <f>+B72*F72</f>
        <v>0</v>
      </c>
      <c r="H72" s="278"/>
    </row>
    <row r="73" spans="1:8" ht="14.25" customHeight="1">
      <c r="A73" s="283" t="s">
        <v>399</v>
      </c>
      <c r="B73" s="271">
        <v>0.05</v>
      </c>
      <c r="C73" s="224"/>
      <c r="D73" s="215">
        <f>+C73*B73</f>
        <v>0</v>
      </c>
      <c r="E73" s="282"/>
      <c r="F73" s="224"/>
      <c r="G73" s="215">
        <f>+B73*F73</f>
        <v>0</v>
      </c>
      <c r="H73" s="278"/>
    </row>
    <row r="74" spans="1:8" ht="14.25" customHeight="1">
      <c r="A74" s="283" t="s">
        <v>400</v>
      </c>
      <c r="B74" s="271">
        <v>0.35</v>
      </c>
      <c r="C74" s="224"/>
      <c r="D74" s="215">
        <f>+C74*B74</f>
        <v>0</v>
      </c>
      <c r="E74" s="282"/>
      <c r="F74" s="224"/>
      <c r="G74" s="215">
        <f>+B74*F74</f>
        <v>0</v>
      </c>
      <c r="H74" s="278"/>
    </row>
    <row r="75" spans="1:8" ht="14.25" customHeight="1">
      <c r="A75" s="283" t="s">
        <v>286</v>
      </c>
      <c r="B75" s="271">
        <v>0.15</v>
      </c>
      <c r="C75" s="224"/>
      <c r="D75" s="215">
        <f>+C75*B75</f>
        <v>0</v>
      </c>
      <c r="E75" s="282"/>
      <c r="F75" s="224"/>
      <c r="G75" s="215">
        <f>+B75*F75</f>
        <v>0</v>
      </c>
      <c r="H75" s="278"/>
    </row>
    <row r="76" spans="1:8" ht="14.25" customHeight="1">
      <c r="A76" s="227" t="s">
        <v>855</v>
      </c>
      <c r="B76" s="271">
        <v>0</v>
      </c>
      <c r="C76" s="223"/>
      <c r="D76" s="223"/>
      <c r="E76" s="267"/>
      <c r="F76" s="223"/>
      <c r="G76" s="223"/>
      <c r="H76" s="272"/>
    </row>
    <row r="77" spans="1:8">
      <c r="A77" s="283" t="s">
        <v>377</v>
      </c>
      <c r="B77" s="271">
        <v>5.0000000000000001E-3</v>
      </c>
      <c r="C77" s="224"/>
      <c r="D77" s="215">
        <f t="shared" ref="D77:D85" si="4">+C77*B77</f>
        <v>0</v>
      </c>
      <c r="E77" s="267"/>
      <c r="F77" s="224"/>
      <c r="G77" s="215">
        <f t="shared" ref="G77:G85" si="5">+B77*F77</f>
        <v>0</v>
      </c>
      <c r="H77" s="278"/>
    </row>
    <row r="78" spans="1:8">
      <c r="A78" s="283" t="s">
        <v>378</v>
      </c>
      <c r="B78" s="271">
        <v>0.01</v>
      </c>
      <c r="C78" s="224"/>
      <c r="D78" s="215">
        <f t="shared" si="4"/>
        <v>0</v>
      </c>
      <c r="E78" s="267"/>
      <c r="F78" s="224"/>
      <c r="G78" s="215">
        <f t="shared" si="5"/>
        <v>0</v>
      </c>
      <c r="H78" s="278"/>
    </row>
    <row r="79" spans="1:8">
      <c r="A79" s="283" t="s">
        <v>379</v>
      </c>
      <c r="B79" s="271">
        <v>0.03</v>
      </c>
      <c r="C79" s="224"/>
      <c r="D79" s="215">
        <f t="shared" si="4"/>
        <v>0</v>
      </c>
      <c r="E79" s="267"/>
      <c r="F79" s="224"/>
      <c r="G79" s="215">
        <f t="shared" si="5"/>
        <v>0</v>
      </c>
      <c r="H79" s="278"/>
    </row>
    <row r="80" spans="1:8">
      <c r="A80" s="283" t="s">
        <v>380</v>
      </c>
      <c r="B80" s="271">
        <v>0.05</v>
      </c>
      <c r="C80" s="224"/>
      <c r="D80" s="215">
        <f t="shared" si="4"/>
        <v>0</v>
      </c>
      <c r="E80" s="267"/>
      <c r="F80" s="224"/>
      <c r="G80" s="215">
        <f t="shared" si="5"/>
        <v>0</v>
      </c>
      <c r="H80" s="278"/>
    </row>
    <row r="81" spans="1:8">
      <c r="A81" s="283" t="s">
        <v>381</v>
      </c>
      <c r="B81" s="271">
        <v>0.1</v>
      </c>
      <c r="C81" s="224"/>
      <c r="D81" s="215">
        <f t="shared" si="4"/>
        <v>0</v>
      </c>
      <c r="E81" s="267"/>
      <c r="F81" s="224"/>
      <c r="G81" s="215">
        <f t="shared" si="5"/>
        <v>0</v>
      </c>
      <c r="H81" s="278"/>
    </row>
    <row r="82" spans="1:8">
      <c r="A82" s="283" t="s">
        <v>382</v>
      </c>
      <c r="B82" s="271">
        <v>0.15</v>
      </c>
      <c r="C82" s="224"/>
      <c r="D82" s="215">
        <f t="shared" si="4"/>
        <v>0</v>
      </c>
      <c r="E82" s="267"/>
      <c r="F82" s="224"/>
      <c r="G82" s="215">
        <f t="shared" si="5"/>
        <v>0</v>
      </c>
      <c r="H82" s="278"/>
    </row>
    <row r="83" spans="1:8">
      <c r="A83" s="283" t="s">
        <v>383</v>
      </c>
      <c r="B83" s="271">
        <v>0.1</v>
      </c>
      <c r="C83" s="224"/>
      <c r="D83" s="215">
        <f t="shared" si="4"/>
        <v>0</v>
      </c>
      <c r="E83" s="267"/>
      <c r="F83" s="224"/>
      <c r="G83" s="215">
        <f t="shared" si="5"/>
        <v>0</v>
      </c>
      <c r="H83" s="278"/>
    </row>
    <row r="84" spans="1:8">
      <c r="A84" s="283" t="s">
        <v>384</v>
      </c>
      <c r="B84" s="271">
        <v>0.15</v>
      </c>
      <c r="C84" s="224"/>
      <c r="D84" s="215">
        <f t="shared" si="4"/>
        <v>0</v>
      </c>
      <c r="E84" s="267"/>
      <c r="F84" s="224"/>
      <c r="G84" s="215">
        <f t="shared" si="5"/>
        <v>0</v>
      </c>
      <c r="H84" s="278"/>
    </row>
    <row r="85" spans="1:8">
      <c r="A85" s="218" t="s">
        <v>401</v>
      </c>
      <c r="B85" s="271">
        <v>0.2</v>
      </c>
      <c r="C85" s="224"/>
      <c r="D85" s="215">
        <f t="shared" si="4"/>
        <v>0</v>
      </c>
      <c r="E85" s="267"/>
      <c r="F85" s="224"/>
      <c r="G85" s="215">
        <f t="shared" si="5"/>
        <v>0</v>
      </c>
      <c r="H85" s="272"/>
    </row>
    <row r="86" spans="1:8" ht="12.75" customHeight="1">
      <c r="A86" s="177" t="s">
        <v>402</v>
      </c>
      <c r="B86" s="269"/>
      <c r="C86" s="217">
        <f>SUM(C67:C85)</f>
        <v>0</v>
      </c>
      <c r="D86" s="217">
        <f>SUM(D67:D85)</f>
        <v>0</v>
      </c>
      <c r="E86" s="267"/>
      <c r="F86" s="217">
        <f>SUM(F67:F85)</f>
        <v>0</v>
      </c>
      <c r="G86" s="217">
        <f>SUM(G67:G85)</f>
        <v>0</v>
      </c>
    </row>
    <row r="87" spans="1:8" ht="12.75" customHeight="1">
      <c r="A87" s="825"/>
      <c r="B87" s="804"/>
      <c r="C87" s="804"/>
      <c r="D87" s="800"/>
      <c r="E87" s="267"/>
      <c r="F87" s="824"/>
      <c r="G87" s="800"/>
    </row>
    <row r="88" spans="1:8" ht="12.75" customHeight="1">
      <c r="A88" s="284" t="s">
        <v>403</v>
      </c>
      <c r="B88" s="285"/>
      <c r="C88" s="217">
        <f>+C46+C57+C63+C86</f>
        <v>0</v>
      </c>
      <c r="D88" s="217">
        <f>+D46+D57+D63+D86</f>
        <v>0</v>
      </c>
      <c r="E88" s="267"/>
      <c r="F88" s="217">
        <f>+F46+F57+F63+F86</f>
        <v>0</v>
      </c>
      <c r="G88" s="217">
        <f>+G46+G57+G63+G86</f>
        <v>0</v>
      </c>
    </row>
    <row r="89" spans="1:8" ht="12.75" customHeight="1">
      <c r="A89" s="825"/>
      <c r="B89" s="804"/>
      <c r="C89" s="804"/>
      <c r="D89" s="800"/>
      <c r="E89" s="279"/>
      <c r="F89" s="824"/>
      <c r="G89" s="800"/>
    </row>
    <row r="90" spans="1:8" ht="12.75" customHeight="1">
      <c r="A90" s="284" t="s">
        <v>404</v>
      </c>
      <c r="B90" s="269"/>
      <c r="C90" s="223"/>
      <c r="D90" s="223"/>
      <c r="E90" s="267"/>
      <c r="F90" s="223"/>
      <c r="G90" s="223"/>
    </row>
    <row r="91" spans="1:8" ht="14.25" customHeight="1">
      <c r="A91" s="216" t="s">
        <v>856</v>
      </c>
      <c r="B91" s="286">
        <v>0</v>
      </c>
      <c r="C91" s="224"/>
      <c r="D91" s="215">
        <f t="shared" ref="D91:D96" si="6">+C91*B91</f>
        <v>0</v>
      </c>
      <c r="E91" s="267"/>
      <c r="F91" s="224">
        <v>0</v>
      </c>
      <c r="G91" s="215">
        <f t="shared" ref="G91:G96" si="7">+B91*F91</f>
        <v>0</v>
      </c>
    </row>
    <row r="92" spans="1:8">
      <c r="A92" s="216" t="s">
        <v>405</v>
      </c>
      <c r="B92" s="286">
        <v>0</v>
      </c>
      <c r="C92" s="224"/>
      <c r="D92" s="215">
        <f t="shared" si="6"/>
        <v>0</v>
      </c>
      <c r="E92" s="267"/>
      <c r="F92" s="224">
        <v>0</v>
      </c>
      <c r="G92" s="215">
        <f t="shared" si="7"/>
        <v>0</v>
      </c>
    </row>
    <row r="93" spans="1:8">
      <c r="A93" s="216" t="s">
        <v>406</v>
      </c>
      <c r="B93" s="286">
        <v>0</v>
      </c>
      <c r="C93" s="224"/>
      <c r="D93" s="215">
        <f t="shared" si="6"/>
        <v>0</v>
      </c>
      <c r="E93" s="267"/>
      <c r="F93" s="224">
        <v>0</v>
      </c>
      <c r="G93" s="215">
        <f t="shared" si="7"/>
        <v>0</v>
      </c>
    </row>
    <row r="94" spans="1:8" ht="14.25" customHeight="1">
      <c r="A94" s="216" t="s">
        <v>857</v>
      </c>
      <c r="B94" s="286">
        <v>0</v>
      </c>
      <c r="C94" s="224"/>
      <c r="D94" s="215">
        <f t="shared" si="6"/>
        <v>0</v>
      </c>
      <c r="E94" s="267"/>
      <c r="F94" s="224">
        <v>0</v>
      </c>
      <c r="G94" s="215">
        <f t="shared" si="7"/>
        <v>0</v>
      </c>
    </row>
    <row r="95" spans="1:8">
      <c r="A95" s="253" t="s">
        <v>407</v>
      </c>
      <c r="B95" s="287">
        <v>0</v>
      </c>
      <c r="C95" s="224"/>
      <c r="D95" s="215">
        <f t="shared" si="6"/>
        <v>0</v>
      </c>
      <c r="E95" s="275"/>
      <c r="F95" s="224">
        <v>0</v>
      </c>
      <c r="G95" s="215">
        <f t="shared" si="7"/>
        <v>0</v>
      </c>
    </row>
    <row r="96" spans="1:8">
      <c r="A96" s="179" t="s">
        <v>823</v>
      </c>
      <c r="B96" s="271">
        <v>5.0000000000000001E-3</v>
      </c>
      <c r="C96" s="224"/>
      <c r="D96" s="215">
        <f t="shared" si="6"/>
        <v>0</v>
      </c>
      <c r="E96" s="267"/>
      <c r="F96" s="224">
        <v>0</v>
      </c>
      <c r="G96" s="215">
        <f t="shared" si="7"/>
        <v>0</v>
      </c>
      <c r="H96" s="272"/>
    </row>
    <row r="97" spans="1:8">
      <c r="A97" s="270" t="s">
        <v>824</v>
      </c>
      <c r="B97" s="271"/>
      <c r="C97" s="288"/>
      <c r="D97" s="288"/>
      <c r="E97" s="267"/>
      <c r="F97" s="288"/>
      <c r="G97" s="288"/>
      <c r="H97" s="278"/>
    </row>
    <row r="98" spans="1:8">
      <c r="A98" s="218" t="s">
        <v>377</v>
      </c>
      <c r="B98" s="271">
        <v>5.0000000000000001E-3</v>
      </c>
      <c r="C98" s="224"/>
      <c r="D98" s="215">
        <f t="shared" ref="D98:D104" si="8">+C98*B98</f>
        <v>0</v>
      </c>
      <c r="E98" s="267"/>
      <c r="F98" s="224">
        <v>0</v>
      </c>
      <c r="G98" s="215">
        <f t="shared" ref="G98:G104" si="9">+B98*F98</f>
        <v>0</v>
      </c>
      <c r="H98" s="289"/>
    </row>
    <row r="99" spans="1:8">
      <c r="A99" s="218" t="s">
        <v>378</v>
      </c>
      <c r="B99" s="271">
        <v>0.02</v>
      </c>
      <c r="C99" s="224"/>
      <c r="D99" s="215">
        <f t="shared" si="8"/>
        <v>0</v>
      </c>
      <c r="E99" s="267"/>
      <c r="F99" s="224">
        <v>0</v>
      </c>
      <c r="G99" s="215">
        <f t="shared" si="9"/>
        <v>0</v>
      </c>
      <c r="H99" s="289"/>
    </row>
    <row r="100" spans="1:8">
      <c r="A100" s="218" t="s">
        <v>379</v>
      </c>
      <c r="B100" s="271">
        <v>0.03</v>
      </c>
      <c r="C100" s="224"/>
      <c r="D100" s="215">
        <f t="shared" si="8"/>
        <v>0</v>
      </c>
      <c r="E100" s="267"/>
      <c r="F100" s="224">
        <v>0</v>
      </c>
      <c r="G100" s="215">
        <f t="shared" si="9"/>
        <v>0</v>
      </c>
      <c r="H100" s="289"/>
    </row>
    <row r="101" spans="1:8">
      <c r="A101" s="218" t="s">
        <v>380</v>
      </c>
      <c r="B101" s="271">
        <v>0.1</v>
      </c>
      <c r="C101" s="224"/>
      <c r="D101" s="215">
        <f t="shared" si="8"/>
        <v>0</v>
      </c>
      <c r="E101" s="267"/>
      <c r="F101" s="224">
        <v>0</v>
      </c>
      <c r="G101" s="215">
        <f t="shared" si="9"/>
        <v>0</v>
      </c>
      <c r="H101" s="289"/>
    </row>
    <row r="102" spans="1:8">
      <c r="A102" s="218" t="s">
        <v>381</v>
      </c>
      <c r="B102" s="271">
        <v>0.15</v>
      </c>
      <c r="C102" s="224"/>
      <c r="D102" s="215">
        <f t="shared" si="8"/>
        <v>0</v>
      </c>
      <c r="E102" s="267"/>
      <c r="F102" s="224">
        <v>0</v>
      </c>
      <c r="G102" s="215">
        <f t="shared" si="9"/>
        <v>0</v>
      </c>
      <c r="H102" s="289"/>
    </row>
    <row r="103" spans="1:8">
      <c r="A103" s="218" t="s">
        <v>382</v>
      </c>
      <c r="B103" s="271">
        <v>0.15</v>
      </c>
      <c r="C103" s="224"/>
      <c r="D103" s="215">
        <f t="shared" si="8"/>
        <v>0</v>
      </c>
      <c r="E103" s="267"/>
      <c r="F103" s="224">
        <v>0</v>
      </c>
      <c r="G103" s="215">
        <f t="shared" si="9"/>
        <v>0</v>
      </c>
      <c r="H103" s="289"/>
    </row>
    <row r="104" spans="1:8">
      <c r="A104" s="218" t="s">
        <v>408</v>
      </c>
      <c r="B104" s="271">
        <v>0.2</v>
      </c>
      <c r="C104" s="224"/>
      <c r="D104" s="215">
        <f t="shared" si="8"/>
        <v>0</v>
      </c>
      <c r="E104" s="267"/>
      <c r="F104" s="224">
        <v>0</v>
      </c>
      <c r="G104" s="215">
        <f t="shared" si="9"/>
        <v>0</v>
      </c>
      <c r="H104" s="290"/>
    </row>
    <row r="105" spans="1:8" ht="12.75" customHeight="1">
      <c r="A105" s="268" t="s">
        <v>409</v>
      </c>
      <c r="B105" s="271">
        <v>0</v>
      </c>
      <c r="C105" s="217">
        <f>SUM(C91:C104)</f>
        <v>0</v>
      </c>
      <c r="D105" s="217">
        <f>SUM(D91:D104)</f>
        <v>0</v>
      </c>
      <c r="E105" s="279"/>
      <c r="F105" s="217">
        <f>SUM(F91:F104)</f>
        <v>0</v>
      </c>
      <c r="G105" s="217">
        <f>SUM(G91:G104)</f>
        <v>0</v>
      </c>
    </row>
    <row r="106" spans="1:8" ht="12.75" customHeight="1">
      <c r="A106" s="177"/>
      <c r="B106" s="271"/>
      <c r="C106" s="223"/>
      <c r="D106" s="223"/>
      <c r="E106" s="267"/>
      <c r="F106" s="223"/>
      <c r="G106" s="223"/>
    </row>
    <row r="107" spans="1:8" ht="12.75" customHeight="1">
      <c r="A107" s="177" t="s">
        <v>410</v>
      </c>
      <c r="B107" s="271"/>
      <c r="C107" s="223"/>
      <c r="D107" s="223"/>
      <c r="E107" s="267"/>
      <c r="F107" s="223"/>
      <c r="G107" s="223"/>
    </row>
    <row r="108" spans="1:8">
      <c r="A108" s="179" t="s">
        <v>411</v>
      </c>
      <c r="B108" s="271">
        <v>0.02</v>
      </c>
      <c r="C108" s="224"/>
      <c r="D108" s="215">
        <f>+C108*B108</f>
        <v>0</v>
      </c>
      <c r="E108" s="267"/>
      <c r="F108" s="224"/>
      <c r="G108" s="215">
        <f>+B108*F108</f>
        <v>0</v>
      </c>
      <c r="H108" s="272"/>
    </row>
    <row r="109" spans="1:8">
      <c r="A109" s="179" t="s">
        <v>412</v>
      </c>
      <c r="B109" s="271">
        <v>0.04</v>
      </c>
      <c r="C109" s="224"/>
      <c r="D109" s="215">
        <f>+C109*B109</f>
        <v>0</v>
      </c>
      <c r="E109" s="267"/>
      <c r="F109" s="224"/>
      <c r="G109" s="215">
        <f>+B109*F109</f>
        <v>0</v>
      </c>
      <c r="H109" s="272"/>
    </row>
    <row r="110" spans="1:8">
      <c r="A110" s="218" t="s">
        <v>413</v>
      </c>
      <c r="B110" s="271">
        <v>0.1</v>
      </c>
      <c r="C110" s="224"/>
      <c r="D110" s="215">
        <f>+C110*B110</f>
        <v>0</v>
      </c>
      <c r="E110" s="267"/>
      <c r="F110" s="224"/>
      <c r="G110" s="215">
        <f>+B110*F110</f>
        <v>0</v>
      </c>
      <c r="H110" s="272"/>
    </row>
    <row r="111" spans="1:8">
      <c r="A111" s="218" t="s">
        <v>414</v>
      </c>
      <c r="B111" s="271">
        <v>0.2</v>
      </c>
      <c r="C111" s="224"/>
      <c r="D111" s="215">
        <f>+C111*B111</f>
        <v>0</v>
      </c>
      <c r="E111" s="267"/>
      <c r="F111" s="224"/>
      <c r="G111" s="215">
        <f>+B111*F111</f>
        <v>0</v>
      </c>
      <c r="H111" s="272"/>
    </row>
    <row r="112" spans="1:8">
      <c r="A112" s="179" t="s">
        <v>415</v>
      </c>
      <c r="B112" s="271">
        <v>0.08</v>
      </c>
      <c r="C112" s="224"/>
      <c r="D112" s="215">
        <f>+C112*B112</f>
        <v>0</v>
      </c>
      <c r="E112" s="267"/>
      <c r="F112" s="224">
        <v>0</v>
      </c>
      <c r="G112" s="215">
        <f>+B112*F112</f>
        <v>0</v>
      </c>
      <c r="H112" s="272"/>
    </row>
    <row r="113" spans="1:8" ht="12.75" customHeight="1">
      <c r="A113" s="177" t="s">
        <v>416</v>
      </c>
      <c r="B113" s="269"/>
      <c r="C113" s="217">
        <f>SUM(C108:C112)</f>
        <v>0</v>
      </c>
      <c r="D113" s="217">
        <f>SUM(D108:D112)</f>
        <v>0</v>
      </c>
      <c r="E113" s="279"/>
      <c r="F113" s="217">
        <f>SUM(F108:F112)</f>
        <v>0</v>
      </c>
      <c r="G113" s="217">
        <f>SUM(G108:G112)</f>
        <v>0</v>
      </c>
    </row>
    <row r="114" spans="1:8" ht="12.75" customHeight="1">
      <c r="A114" s="825"/>
      <c r="B114" s="804"/>
      <c r="C114" s="804"/>
      <c r="D114" s="800"/>
      <c r="E114" s="279"/>
      <c r="F114" s="824"/>
      <c r="G114" s="800"/>
    </row>
    <row r="115" spans="1:8" ht="12.75" customHeight="1">
      <c r="A115" s="268" t="s">
        <v>417</v>
      </c>
      <c r="B115" s="269"/>
      <c r="C115" s="217">
        <f>C105+C113</f>
        <v>0</v>
      </c>
      <c r="D115" s="217">
        <f>D105+D113</f>
        <v>0</v>
      </c>
      <c r="E115" s="291"/>
      <c r="F115" s="217">
        <f>F105+F113</f>
        <v>0</v>
      </c>
      <c r="G115" s="217">
        <f>G105+G113</f>
        <v>0</v>
      </c>
    </row>
    <row r="116" spans="1:8" ht="12.75" customHeight="1">
      <c r="A116" s="177"/>
      <c r="B116" s="269"/>
      <c r="C116" s="223"/>
      <c r="D116" s="223"/>
      <c r="E116" s="279"/>
      <c r="F116" s="223"/>
      <c r="G116" s="223"/>
    </row>
    <row r="117" spans="1:8" ht="12.75" customHeight="1">
      <c r="A117" s="177" t="s">
        <v>418</v>
      </c>
      <c r="B117" s="269"/>
      <c r="C117" s="223"/>
      <c r="D117" s="223"/>
      <c r="E117" s="279"/>
      <c r="F117" s="223"/>
      <c r="G117" s="223"/>
    </row>
    <row r="118" spans="1:8" ht="14.25" customHeight="1">
      <c r="A118" s="218" t="s">
        <v>858</v>
      </c>
      <c r="B118" s="271">
        <v>0.02</v>
      </c>
      <c r="C118" s="224"/>
      <c r="D118" s="215">
        <f>+C118*B118</f>
        <v>0</v>
      </c>
      <c r="E118" s="279"/>
      <c r="F118" s="224"/>
      <c r="G118" s="292">
        <f>+B118*F118</f>
        <v>0</v>
      </c>
      <c r="H118" s="272"/>
    </row>
    <row r="119" spans="1:8" ht="14.25" customHeight="1">
      <c r="A119" s="218" t="s">
        <v>859</v>
      </c>
      <c r="B119" s="271">
        <v>0.08</v>
      </c>
      <c r="C119" s="224"/>
      <c r="D119" s="215">
        <f>+C119*B119</f>
        <v>0</v>
      </c>
      <c r="E119" s="279"/>
      <c r="F119" s="224"/>
      <c r="G119" s="292">
        <f>+B119*F119</f>
        <v>0</v>
      </c>
      <c r="H119" s="272"/>
    </row>
    <row r="120" spans="1:8" ht="12.75" customHeight="1">
      <c r="A120" s="4" t="s">
        <v>419</v>
      </c>
      <c r="B120" s="223"/>
      <c r="C120" s="217">
        <f>SUM(C118:C119)</f>
        <v>0</v>
      </c>
      <c r="D120" s="217">
        <f>SUM(D118:D119)</f>
        <v>0</v>
      </c>
      <c r="E120" s="279"/>
      <c r="F120" s="217">
        <f>SUM(F118:F119)</f>
        <v>0</v>
      </c>
      <c r="G120" s="217">
        <f>SUM(G118:G119)</f>
        <v>0</v>
      </c>
    </row>
    <row r="121" spans="1:8" ht="12.75" customHeight="1">
      <c r="A121" s="177"/>
      <c r="B121" s="269"/>
      <c r="C121" s="223"/>
      <c r="D121" s="223"/>
      <c r="E121" s="279"/>
      <c r="F121" s="223"/>
      <c r="G121" s="223"/>
    </row>
    <row r="122" spans="1:8" ht="25.5" customHeight="1">
      <c r="A122" s="293" t="s">
        <v>420</v>
      </c>
      <c r="B122" s="269"/>
      <c r="C122" s="223"/>
      <c r="D122" s="223"/>
      <c r="E122" s="267"/>
      <c r="F122" s="223"/>
      <c r="G122" s="223"/>
    </row>
    <row r="123" spans="1:8" ht="14.25" customHeight="1">
      <c r="A123" s="218" t="s">
        <v>860</v>
      </c>
      <c r="B123" s="269"/>
      <c r="C123" s="223"/>
      <c r="D123" s="223"/>
      <c r="E123" s="279"/>
      <c r="F123" s="223"/>
      <c r="G123" s="223"/>
    </row>
    <row r="124" spans="1:8">
      <c r="A124" s="234"/>
      <c r="B124" s="746"/>
      <c r="C124" s="224"/>
      <c r="D124" s="215">
        <f>+C124*B124</f>
        <v>0</v>
      </c>
      <c r="E124" s="279"/>
      <c r="F124" s="224"/>
      <c r="G124" s="215">
        <f>+B124*F124</f>
        <v>0</v>
      </c>
    </row>
    <row r="125" spans="1:8">
      <c r="A125" s="234"/>
      <c r="B125" s="746"/>
      <c r="C125" s="224"/>
      <c r="D125" s="215">
        <f>+C125*B125</f>
        <v>0</v>
      </c>
      <c r="E125" s="279"/>
      <c r="F125" s="224"/>
      <c r="G125" s="215">
        <f>+B125*F125</f>
        <v>0</v>
      </c>
    </row>
    <row r="126" spans="1:8">
      <c r="A126" s="234"/>
      <c r="B126" s="278"/>
      <c r="C126" s="224"/>
      <c r="D126" s="215">
        <f>+C126*B126</f>
        <v>0</v>
      </c>
      <c r="E126" s="279"/>
      <c r="F126" s="224"/>
      <c r="G126" s="215">
        <f>+B126*F126</f>
        <v>0</v>
      </c>
    </row>
    <row r="127" spans="1:8">
      <c r="A127" s="234"/>
      <c r="B127" s="278"/>
      <c r="C127" s="224"/>
      <c r="D127" s="215">
        <f>+C127*B127</f>
        <v>0</v>
      </c>
      <c r="E127" s="279"/>
      <c r="F127" s="224"/>
      <c r="G127" s="215">
        <f>+B127*F127</f>
        <v>0</v>
      </c>
    </row>
    <row r="128" spans="1:8">
      <c r="A128" s="234"/>
      <c r="B128" s="278"/>
      <c r="C128" s="224"/>
      <c r="D128" s="215">
        <f>+C128*B128</f>
        <v>0</v>
      </c>
      <c r="E128" s="267"/>
      <c r="F128" s="224"/>
      <c r="G128" s="215">
        <f>+B128*F128</f>
        <v>0</v>
      </c>
    </row>
    <row r="129" spans="1:8" ht="12.75" customHeight="1">
      <c r="A129" s="4" t="s">
        <v>421</v>
      </c>
      <c r="B129" s="223"/>
      <c r="C129" s="217">
        <f>SUM(C124:C128)</f>
        <v>0</v>
      </c>
      <c r="D129" s="217">
        <f>SUM(D124:D128)</f>
        <v>0</v>
      </c>
      <c r="E129" s="267"/>
      <c r="F129" s="217">
        <f>SUM(F124:F128)</f>
        <v>0</v>
      </c>
      <c r="G129" s="217">
        <f>SUM(G124:G128)</f>
        <v>0</v>
      </c>
    </row>
    <row r="130" spans="1:8">
      <c r="A130" s="218"/>
      <c r="B130" s="269"/>
      <c r="C130" s="223"/>
      <c r="D130" s="223"/>
      <c r="E130" s="267"/>
      <c r="F130" s="223"/>
      <c r="G130" s="223"/>
    </row>
    <row r="131" spans="1:8" ht="12.75" customHeight="1">
      <c r="A131" s="268" t="s">
        <v>422</v>
      </c>
      <c r="B131" s="269"/>
      <c r="C131" s="269"/>
      <c r="D131" s="269"/>
      <c r="E131" s="267"/>
      <c r="F131" s="269"/>
      <c r="G131" s="269"/>
    </row>
    <row r="132" spans="1:8">
      <c r="A132" s="179" t="s">
        <v>423</v>
      </c>
      <c r="B132" s="271">
        <v>0</v>
      </c>
      <c r="C132" s="294"/>
      <c r="D132" s="215">
        <f>+C132*B132</f>
        <v>0</v>
      </c>
      <c r="E132" s="267"/>
      <c r="F132" s="224"/>
      <c r="G132" s="215">
        <f>+B132*F132</f>
        <v>0</v>
      </c>
      <c r="H132" s="272"/>
    </row>
    <row r="133" spans="1:8">
      <c r="A133" s="179" t="s">
        <v>424</v>
      </c>
      <c r="B133" s="271">
        <v>0.1</v>
      </c>
      <c r="C133" s="294"/>
      <c r="D133" s="215">
        <f>+C133*B133</f>
        <v>0</v>
      </c>
      <c r="E133" s="267"/>
      <c r="F133" s="224"/>
      <c r="G133" s="215">
        <f>+B133*F133</f>
        <v>0</v>
      </c>
      <c r="H133" s="272"/>
    </row>
    <row r="134" spans="1:8" ht="14.25" customHeight="1">
      <c r="A134" s="270" t="s">
        <v>861</v>
      </c>
      <c r="B134" s="271">
        <v>0.2</v>
      </c>
      <c r="C134" s="294"/>
      <c r="D134" s="215">
        <f>+C134*B134</f>
        <v>0</v>
      </c>
      <c r="E134" s="267"/>
      <c r="F134" s="224"/>
      <c r="G134" s="215">
        <f>+B134*F134</f>
        <v>0</v>
      </c>
      <c r="H134" s="272"/>
    </row>
    <row r="135" spans="1:8" ht="12.75" customHeight="1">
      <c r="A135" s="268" t="s">
        <v>425</v>
      </c>
      <c r="B135" s="269"/>
      <c r="C135" s="217">
        <f>SUM(C132:C134)</f>
        <v>0</v>
      </c>
      <c r="D135" s="217">
        <f>SUM(D132:D134)</f>
        <v>0</v>
      </c>
      <c r="E135" s="267"/>
      <c r="F135" s="217">
        <f>SUM(F132:F134)</f>
        <v>0</v>
      </c>
      <c r="G135" s="217">
        <f>SUM(G132:G134)</f>
        <v>0</v>
      </c>
    </row>
    <row r="136" spans="1:8" ht="12.75" customHeight="1">
      <c r="A136" s="799"/>
      <c r="B136" s="804"/>
      <c r="C136" s="804"/>
      <c r="D136" s="800"/>
      <c r="E136" s="267"/>
      <c r="F136" s="827"/>
      <c r="G136" s="800"/>
    </row>
    <row r="137" spans="1:8" ht="12.75" customHeight="1">
      <c r="A137" s="295" t="s">
        <v>426</v>
      </c>
      <c r="B137" s="223"/>
      <c r="C137" s="238">
        <f>SUM(C22,C88,C115,C120,C129,C135)</f>
        <v>0</v>
      </c>
      <c r="D137" s="238">
        <f>SUM(D22,D88,D115,D120,D129,D135)</f>
        <v>0</v>
      </c>
      <c r="E137" s="267"/>
      <c r="F137" s="238">
        <f>SUM(F22,F88,F115,F120,F129,F135)</f>
        <v>0</v>
      </c>
      <c r="G137" s="238">
        <f>SUM(G22,G88,G115,G120,G129,G135)</f>
        <v>0</v>
      </c>
    </row>
    <row r="138" spans="1:8" ht="12.75" customHeight="1">
      <c r="A138" s="295" t="s">
        <v>427</v>
      </c>
      <c r="B138" s="286"/>
      <c r="C138" s="286"/>
      <c r="D138" s="179"/>
      <c r="E138" s="296"/>
      <c r="F138" s="286"/>
      <c r="G138" s="238">
        <f>+D137-G137</f>
        <v>0</v>
      </c>
    </row>
    <row r="139" spans="1:8">
      <c r="A139" s="203"/>
      <c r="B139" s="203"/>
      <c r="C139" s="203"/>
      <c r="D139" s="203"/>
      <c r="E139" s="203"/>
      <c r="F139" s="203"/>
      <c r="G139" s="203"/>
    </row>
    <row r="140" spans="1:8">
      <c r="A140" s="203" t="s">
        <v>325</v>
      </c>
      <c r="B140" s="203"/>
      <c r="C140" s="203"/>
      <c r="D140" s="203"/>
      <c r="E140" s="203"/>
      <c r="F140" s="203"/>
      <c r="G140" s="203"/>
    </row>
    <row r="141" spans="1:8" ht="14.25" customHeight="1">
      <c r="A141" s="823" t="s">
        <v>900</v>
      </c>
      <c r="B141" s="807"/>
      <c r="C141" s="807"/>
      <c r="D141" s="807"/>
      <c r="E141" s="807"/>
      <c r="F141" s="807"/>
      <c r="G141" s="807"/>
    </row>
    <row r="142" spans="1:8" ht="14.25" customHeight="1">
      <c r="A142" s="823" t="s">
        <v>901</v>
      </c>
      <c r="B142" s="807"/>
      <c r="C142" s="807"/>
      <c r="D142" s="807"/>
      <c r="E142" s="807"/>
      <c r="F142" s="807"/>
      <c r="G142" s="807"/>
    </row>
    <row r="143" spans="1:8" ht="15" customHeight="1">
      <c r="A143" s="826" t="s">
        <v>902</v>
      </c>
      <c r="B143" s="807"/>
      <c r="C143" s="807"/>
      <c r="D143" s="807"/>
      <c r="E143" s="807"/>
      <c r="F143" s="807"/>
      <c r="G143" s="807"/>
    </row>
    <row r="144" spans="1:8" ht="29.25" customHeight="1">
      <c r="A144" s="826" t="s">
        <v>903</v>
      </c>
      <c r="B144" s="807"/>
      <c r="C144" s="807"/>
      <c r="D144" s="807"/>
      <c r="E144" s="807"/>
      <c r="F144" s="807"/>
      <c r="G144" s="807"/>
    </row>
    <row r="145" spans="1:7" ht="33" customHeight="1">
      <c r="A145" s="826" t="s">
        <v>904</v>
      </c>
      <c r="B145" s="807"/>
      <c r="C145" s="807"/>
      <c r="D145" s="807"/>
      <c r="E145" s="807"/>
      <c r="F145" s="807"/>
      <c r="G145" s="807"/>
    </row>
    <row r="146" spans="1:7" ht="14.25" customHeight="1">
      <c r="A146" s="823" t="s">
        <v>905</v>
      </c>
      <c r="B146" s="807"/>
      <c r="C146" s="807"/>
      <c r="D146" s="807"/>
      <c r="E146" s="807"/>
      <c r="F146" s="807"/>
      <c r="G146" s="807"/>
    </row>
    <row r="147" spans="1:7" ht="12" customHeight="1">
      <c r="A147" s="826" t="s">
        <v>906</v>
      </c>
      <c r="B147" s="807"/>
      <c r="C147" s="807"/>
      <c r="D147" s="807"/>
      <c r="E147" s="807"/>
      <c r="F147" s="807"/>
      <c r="G147" s="807"/>
    </row>
    <row r="148" spans="1:7" ht="12" customHeight="1">
      <c r="A148" s="826" t="s">
        <v>907</v>
      </c>
      <c r="B148" s="807"/>
      <c r="C148" s="807"/>
      <c r="D148" s="807"/>
      <c r="E148" s="807"/>
      <c r="F148" s="807"/>
      <c r="G148" s="807"/>
    </row>
    <row r="149" spans="1:7" ht="30" customHeight="1">
      <c r="A149" s="826" t="s">
        <v>908</v>
      </c>
      <c r="B149" s="807"/>
      <c r="C149" s="807"/>
      <c r="D149" s="807"/>
      <c r="E149" s="807"/>
      <c r="F149" s="807"/>
      <c r="G149" s="807"/>
    </row>
    <row r="150" spans="1:7" ht="34.5" customHeight="1">
      <c r="A150" s="826" t="s">
        <v>909</v>
      </c>
      <c r="B150" s="807"/>
      <c r="C150" s="807"/>
      <c r="D150" s="807"/>
      <c r="E150" s="807"/>
      <c r="F150" s="807"/>
      <c r="G150" s="807"/>
    </row>
    <row r="151" spans="1:7" ht="14.25" customHeight="1">
      <c r="A151" s="713" t="s">
        <v>910</v>
      </c>
      <c r="B151" s="203"/>
      <c r="C151" s="203"/>
      <c r="D151" s="203"/>
      <c r="E151" s="203"/>
      <c r="F151" s="203"/>
      <c r="G151" s="203"/>
    </row>
    <row r="152" spans="1:7" ht="14.25" customHeight="1">
      <c r="A152" s="713" t="s">
        <v>911</v>
      </c>
      <c r="B152" s="203"/>
      <c r="C152" s="203"/>
      <c r="D152" s="203"/>
      <c r="E152" s="203"/>
      <c r="F152" s="203"/>
      <c r="G152" s="203"/>
    </row>
    <row r="153" spans="1:7">
      <c r="A153" s="203"/>
      <c r="B153" s="203"/>
      <c r="C153" s="203"/>
      <c r="D153" s="203"/>
      <c r="E153" s="203"/>
      <c r="F153" s="203"/>
      <c r="G153" s="203"/>
    </row>
    <row r="154" spans="1:7">
      <c r="A154" s="203"/>
      <c r="B154" s="203"/>
      <c r="C154" s="203"/>
      <c r="D154" s="203"/>
      <c r="E154" s="203"/>
      <c r="F154" s="257"/>
      <c r="G154" s="243"/>
    </row>
    <row r="155" spans="1:7">
      <c r="A155" s="203"/>
      <c r="B155" s="203"/>
      <c r="C155" s="203"/>
      <c r="D155" s="203"/>
      <c r="E155" s="203"/>
      <c r="F155" s="257"/>
      <c r="G155" s="245" t="s">
        <v>428</v>
      </c>
    </row>
  </sheetData>
  <sheetProtection algorithmName="SHA-512" hashValue="Fo0T/a65WHcmOj8/yVBEuRRqPZLJO2qqZRmVGidXWd5AxMYedPHbuE7tMrcy0gE8N0zpjG+j1+3ZnIXel/YHAQ==" saltValue="rZcqL+P50gmr0Itms4+xbw==" spinCount="100000" sheet="1" objects="1" scenarios="1"/>
  <mergeCells count="27">
    <mergeCell ref="A141:G141"/>
    <mergeCell ref="A23:D23"/>
    <mergeCell ref="F87:G87"/>
    <mergeCell ref="A150:G150"/>
    <mergeCell ref="A144:G144"/>
    <mergeCell ref="A147:G147"/>
    <mergeCell ref="F89:G89"/>
    <mergeCell ref="A149:G149"/>
    <mergeCell ref="A148:G148"/>
    <mergeCell ref="F114:G114"/>
    <mergeCell ref="A142:G142"/>
    <mergeCell ref="A10:F10"/>
    <mergeCell ref="A146:G146"/>
    <mergeCell ref="F23:G23"/>
    <mergeCell ref="A9:F9"/>
    <mergeCell ref="A87:D87"/>
    <mergeCell ref="A11:F11"/>
    <mergeCell ref="A89:D89"/>
    <mergeCell ref="A136:D136"/>
    <mergeCell ref="A145:G145"/>
    <mergeCell ref="F136:G136"/>
    <mergeCell ref="A13:A15"/>
    <mergeCell ref="F12:G12"/>
    <mergeCell ref="A143:G143"/>
    <mergeCell ref="A114:D114"/>
    <mergeCell ref="A45:D45"/>
    <mergeCell ref="C12:D12"/>
  </mergeCells>
  <hyperlinks>
    <hyperlink ref="A1" location="'TABLE OF CONTENTS'!A1" display="TABLE OF CONTENTS"/>
    <hyperlink ref="B1" location="'40.010'!A1" display="40.020"/>
  </hyperlinks>
  <printOptions horizontalCentered="1"/>
  <pageMargins left="0.51180555555555596" right="0.51180555555555596" top="0.98402777777777795" bottom="0.59027777777777801" header="0.511811023622047" footer="0.511811023622047"/>
  <pageSetup paperSize="5" scale="6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J59"/>
  <sheetViews>
    <sheetView zoomScale="80" zoomScaleNormal="80" workbookViewId="0">
      <selection activeCell="C13" sqref="C13:D13"/>
    </sheetView>
  </sheetViews>
  <sheetFormatPr defaultColWidth="0" defaultRowHeight="12.75" zeroHeight="1"/>
  <cols>
    <col min="1" max="1" width="63.77734375" style="200" customWidth="1"/>
    <col min="2" max="2" width="8.77734375" style="200" customWidth="1"/>
    <col min="3" max="3" width="15.88671875" style="200" customWidth="1"/>
    <col min="4" max="4" width="16.44140625" style="200" customWidth="1"/>
    <col min="5" max="5" width="2.77734375" style="200" customWidth="1"/>
    <col min="6" max="6" width="15.109375" style="297" customWidth="1"/>
    <col min="7" max="7" width="15.33203125" style="297" customWidth="1"/>
    <col min="8" max="8" width="8.77734375" style="200" hidden="1" customWidth="1"/>
    <col min="9" max="9" width="10.21875" style="200" hidden="1" customWidth="1"/>
    <col min="10" max="10" width="9.6640625" style="200" hidden="1" customWidth="1"/>
    <col min="11" max="11" width="8.77734375" style="200" hidden="1" customWidth="1"/>
    <col min="12" max="16384" width="8.77734375" style="200" hidden="1"/>
  </cols>
  <sheetData>
    <row r="1" spans="1:10" ht="15" customHeight="1">
      <c r="A1" s="166" t="s">
        <v>129</v>
      </c>
      <c r="B1" s="167">
        <v>40.021000000000001</v>
      </c>
      <c r="C1" s="124"/>
      <c r="D1" s="124"/>
      <c r="E1" s="124"/>
      <c r="F1" s="124"/>
      <c r="G1" s="124"/>
    </row>
    <row r="2" spans="1:10" ht="12.75" customHeight="1">
      <c r="A2" s="207"/>
      <c r="B2" s="203"/>
      <c r="C2" s="203"/>
      <c r="D2" s="203"/>
      <c r="E2" s="203"/>
      <c r="F2" s="260"/>
      <c r="G2" s="169" t="s">
        <v>226</v>
      </c>
      <c r="J2" s="298"/>
    </row>
    <row r="3" spans="1:10" ht="12.75" customHeight="1">
      <c r="A3" s="206" t="str">
        <f>Cover!$A$14</f>
        <v>Select Name of Insurer/ Financial Holding Company</v>
      </c>
      <c r="B3" s="203"/>
      <c r="C3" s="203"/>
      <c r="D3" s="203"/>
      <c r="E3" s="203"/>
      <c r="F3" s="203"/>
      <c r="G3" s="203"/>
    </row>
    <row r="4" spans="1:10" ht="12.75" customHeight="1">
      <c r="A4" s="207" t="s">
        <v>2</v>
      </c>
      <c r="B4" s="203"/>
      <c r="C4" s="203"/>
      <c r="D4" s="203"/>
      <c r="E4" s="203"/>
      <c r="F4" s="203"/>
      <c r="G4" s="203"/>
    </row>
    <row r="5" spans="1:10" ht="12.75" customHeight="1">
      <c r="A5" s="207"/>
      <c r="B5" s="203"/>
      <c r="C5" s="203"/>
      <c r="D5" s="203"/>
      <c r="E5" s="203"/>
      <c r="F5" s="203"/>
      <c r="G5" s="203"/>
    </row>
    <row r="6" spans="1:10" ht="12.75" customHeight="1">
      <c r="A6" s="207" t="s">
        <v>227</v>
      </c>
      <c r="B6" s="203"/>
      <c r="C6" s="203"/>
      <c r="D6" s="203"/>
      <c r="E6" s="203"/>
      <c r="F6" s="203"/>
      <c r="G6" s="203"/>
    </row>
    <row r="7" spans="1:10" ht="12.75" customHeight="1">
      <c r="A7" s="208" t="s">
        <v>228</v>
      </c>
      <c r="B7" s="5"/>
      <c r="C7" s="203"/>
      <c r="D7" s="203"/>
      <c r="E7" s="203"/>
      <c r="F7" s="299"/>
      <c r="G7" s="171">
        <f>Cover!$A$23</f>
        <v>46022</v>
      </c>
    </row>
    <row r="8" spans="1:10">
      <c r="A8" s="74"/>
      <c r="B8" s="203"/>
      <c r="C8" s="203"/>
      <c r="D8" s="203"/>
      <c r="E8" s="203"/>
      <c r="F8" s="203"/>
      <c r="G8" s="203"/>
    </row>
    <row r="9" spans="1:10" ht="12.75" customHeight="1">
      <c r="A9" s="805" t="s">
        <v>229</v>
      </c>
      <c r="B9" s="807"/>
      <c r="C9" s="807"/>
      <c r="D9" s="807"/>
      <c r="E9" s="807"/>
      <c r="F9" s="834"/>
      <c r="G9" s="203"/>
    </row>
    <row r="10" spans="1:10" ht="12.75" customHeight="1">
      <c r="A10" s="210"/>
      <c r="B10" s="203"/>
      <c r="C10" s="203"/>
      <c r="D10" s="203"/>
      <c r="E10" s="203"/>
      <c r="F10" s="203"/>
      <c r="G10" s="203"/>
    </row>
    <row r="11" spans="1:10" ht="12.75" customHeight="1">
      <c r="A11" s="808" t="s">
        <v>171</v>
      </c>
      <c r="B11" s="807"/>
      <c r="C11" s="807"/>
      <c r="D11" s="807"/>
      <c r="E11" s="807"/>
      <c r="F11" s="834"/>
      <c r="G11" s="203"/>
    </row>
    <row r="12" spans="1:10">
      <c r="A12" s="203"/>
      <c r="B12" s="203"/>
      <c r="C12" s="203"/>
      <c r="D12" s="203"/>
      <c r="E12" s="203"/>
      <c r="F12" s="203"/>
      <c r="G12" s="203"/>
    </row>
    <row r="13" spans="1:10" ht="27" customHeight="1">
      <c r="A13" s="203"/>
      <c r="B13" s="203"/>
      <c r="C13" s="825" t="s">
        <v>361</v>
      </c>
      <c r="D13" s="800"/>
      <c r="E13" s="203"/>
      <c r="F13" s="831" t="s">
        <v>362</v>
      </c>
      <c r="G13" s="800"/>
    </row>
    <row r="14" spans="1:10" ht="39" customHeight="1">
      <c r="A14" s="828" t="s">
        <v>11</v>
      </c>
      <c r="B14" s="262" t="s">
        <v>363</v>
      </c>
      <c r="C14" s="262" t="s">
        <v>364</v>
      </c>
      <c r="D14" s="300" t="s">
        <v>365</v>
      </c>
      <c r="E14" s="301"/>
      <c r="F14" s="262" t="s">
        <v>364</v>
      </c>
      <c r="G14" s="300" t="s">
        <v>366</v>
      </c>
    </row>
    <row r="15" spans="1:10" ht="12.75" customHeight="1">
      <c r="A15" s="829"/>
      <c r="B15" s="176" t="s">
        <v>253</v>
      </c>
      <c r="C15" s="176" t="s">
        <v>255</v>
      </c>
      <c r="D15" s="302" t="s">
        <v>260</v>
      </c>
      <c r="E15" s="301"/>
      <c r="F15" s="176" t="s">
        <v>290</v>
      </c>
      <c r="G15" s="302" t="s">
        <v>296</v>
      </c>
    </row>
    <row r="16" spans="1:10" ht="12.75" customHeight="1">
      <c r="A16" s="830"/>
      <c r="B16" s="262"/>
      <c r="C16" s="262" t="s">
        <v>225</v>
      </c>
      <c r="D16" s="300"/>
      <c r="E16" s="301"/>
      <c r="F16" s="262" t="s">
        <v>225</v>
      </c>
      <c r="G16" s="300"/>
    </row>
    <row r="17" spans="1:8" ht="12.75" customHeight="1">
      <c r="A17" s="177" t="s">
        <v>429</v>
      </c>
      <c r="B17" s="303"/>
      <c r="C17" s="285"/>
      <c r="D17" s="285"/>
      <c r="E17" s="301"/>
      <c r="F17" s="285"/>
      <c r="G17" s="304"/>
    </row>
    <row r="18" spans="1:8">
      <c r="A18" s="218" t="s">
        <v>430</v>
      </c>
      <c r="B18" s="271">
        <v>0.2</v>
      </c>
      <c r="C18" s="305"/>
      <c r="D18" s="215">
        <f>+C18*B18</f>
        <v>0</v>
      </c>
      <c r="E18" s="301"/>
      <c r="F18" s="306"/>
      <c r="G18" s="215">
        <f>+F18*B18</f>
        <v>0</v>
      </c>
      <c r="H18" s="307"/>
    </row>
    <row r="19" spans="1:8" ht="14.25" customHeight="1">
      <c r="A19" s="218" t="s">
        <v>896</v>
      </c>
      <c r="B19" s="271">
        <v>0.15</v>
      </c>
      <c r="C19" s="181">
        <f>+'40.052'!E160</f>
        <v>0</v>
      </c>
      <c r="D19" s="215">
        <f>+C19*B19</f>
        <v>0</v>
      </c>
      <c r="E19" s="301"/>
      <c r="F19" s="181">
        <f>+'40.052'!H160</f>
        <v>0</v>
      </c>
      <c r="G19" s="215">
        <f>+F19*B19</f>
        <v>0</v>
      </c>
      <c r="H19" s="307"/>
    </row>
    <row r="20" spans="1:8">
      <c r="A20" s="218" t="s">
        <v>431</v>
      </c>
      <c r="B20" s="271">
        <v>0.25</v>
      </c>
      <c r="C20" s="305"/>
      <c r="D20" s="215">
        <f>+C20*B20</f>
        <v>0</v>
      </c>
      <c r="E20" s="301"/>
      <c r="F20" s="306"/>
      <c r="G20" s="215">
        <f>+F20*B20</f>
        <v>0</v>
      </c>
      <c r="H20" s="307"/>
    </row>
    <row r="21" spans="1:8">
      <c r="A21" s="218" t="s">
        <v>432</v>
      </c>
      <c r="B21" s="271">
        <v>0.1</v>
      </c>
      <c r="C21" s="305"/>
      <c r="D21" s="215">
        <f>+C21*B21</f>
        <v>0</v>
      </c>
      <c r="E21" s="301"/>
      <c r="F21" s="306"/>
      <c r="G21" s="215">
        <f>+F21*B21</f>
        <v>0</v>
      </c>
      <c r="H21" s="307"/>
    </row>
    <row r="22" spans="1:8">
      <c r="A22" s="218" t="s">
        <v>433</v>
      </c>
      <c r="B22" s="271">
        <v>0.12</v>
      </c>
      <c r="C22" s="305"/>
      <c r="D22" s="215">
        <f>+C22*B22</f>
        <v>0</v>
      </c>
      <c r="E22" s="308"/>
      <c r="F22" s="306"/>
      <c r="G22" s="215">
        <f>+F22*B22</f>
        <v>0</v>
      </c>
      <c r="H22" s="307"/>
    </row>
    <row r="23" spans="1:8" ht="12.75" customHeight="1">
      <c r="A23" s="177" t="s">
        <v>434</v>
      </c>
      <c r="B23" s="271"/>
      <c r="C23" s="217">
        <f>SUM(C18:C22)</f>
        <v>0</v>
      </c>
      <c r="D23" s="217">
        <f>SUM(D18:D22)</f>
        <v>0</v>
      </c>
      <c r="E23" s="301"/>
      <c r="F23" s="184">
        <f>SUM(F18:F22)</f>
        <v>0</v>
      </c>
      <c r="G23" s="217">
        <f>SUM(G18:G22)</f>
        <v>0</v>
      </c>
    </row>
    <row r="24" spans="1:8" ht="12.75" customHeight="1">
      <c r="A24" s="177"/>
      <c r="B24" s="271"/>
      <c r="C24" s="285"/>
      <c r="D24" s="223"/>
      <c r="E24" s="301"/>
      <c r="F24" s="182"/>
      <c r="G24" s="223"/>
    </row>
    <row r="25" spans="1:8" ht="12.75" customHeight="1">
      <c r="A25" s="177" t="s">
        <v>435</v>
      </c>
      <c r="B25" s="271"/>
      <c r="C25" s="285"/>
      <c r="D25" s="223"/>
      <c r="E25" s="301"/>
      <c r="F25" s="182"/>
      <c r="G25" s="285"/>
    </row>
    <row r="26" spans="1:8">
      <c r="A26" s="218" t="s">
        <v>398</v>
      </c>
      <c r="B26" s="271">
        <v>0.1</v>
      </c>
      <c r="C26" s="305"/>
      <c r="D26" s="215">
        <f>+C26*B26</f>
        <v>0</v>
      </c>
      <c r="E26" s="301"/>
      <c r="F26" s="306"/>
      <c r="G26" s="215">
        <f>+F26*B26</f>
        <v>0</v>
      </c>
      <c r="H26" s="307"/>
    </row>
    <row r="27" spans="1:8">
      <c r="A27" s="218" t="s">
        <v>399</v>
      </c>
      <c r="B27" s="271">
        <v>0.05</v>
      </c>
      <c r="C27" s="305"/>
      <c r="D27" s="215">
        <f>+C27*B27</f>
        <v>0</v>
      </c>
      <c r="E27" s="301"/>
      <c r="F27" s="306"/>
      <c r="G27" s="215">
        <f>+F27*B27</f>
        <v>0</v>
      </c>
      <c r="H27" s="307"/>
    </row>
    <row r="28" spans="1:8">
      <c r="A28" s="218" t="s">
        <v>400</v>
      </c>
      <c r="B28" s="271">
        <v>0.35</v>
      </c>
      <c r="C28" s="305"/>
      <c r="D28" s="215">
        <f>+C28*B28</f>
        <v>0</v>
      </c>
      <c r="E28" s="301"/>
      <c r="F28" s="306"/>
      <c r="G28" s="215">
        <f>+F28*B28</f>
        <v>0</v>
      </c>
      <c r="H28" s="307"/>
    </row>
    <row r="29" spans="1:8">
      <c r="A29" s="218" t="s">
        <v>286</v>
      </c>
      <c r="B29" s="271">
        <v>0.15</v>
      </c>
      <c r="C29" s="305"/>
      <c r="D29" s="215">
        <f>+C29*B29</f>
        <v>0</v>
      </c>
      <c r="E29" s="308"/>
      <c r="F29" s="306"/>
      <c r="G29" s="215">
        <f>+F29*B29</f>
        <v>0</v>
      </c>
      <c r="H29" s="307"/>
    </row>
    <row r="30" spans="1:8" ht="12.75" customHeight="1">
      <c r="A30" s="177" t="s">
        <v>436</v>
      </c>
      <c r="B30" s="271"/>
      <c r="C30" s="217">
        <f>SUM(C26:C29)</f>
        <v>0</v>
      </c>
      <c r="D30" s="217">
        <f>SUM(D26:D29)</f>
        <v>0</v>
      </c>
      <c r="E30" s="301"/>
      <c r="F30" s="184">
        <f>SUM(F26:F29)</f>
        <v>0</v>
      </c>
      <c r="G30" s="217">
        <f>SUM(G26:G29)</f>
        <v>0</v>
      </c>
    </row>
    <row r="31" spans="1:8">
      <c r="A31" s="179"/>
      <c r="B31" s="271"/>
      <c r="C31" s="285"/>
      <c r="D31" s="223"/>
      <c r="E31" s="301"/>
      <c r="F31" s="182"/>
      <c r="G31" s="223"/>
    </row>
    <row r="32" spans="1:8" ht="12.75" customHeight="1">
      <c r="A32" s="177" t="s">
        <v>437</v>
      </c>
      <c r="B32" s="271"/>
      <c r="C32" s="285"/>
      <c r="D32" s="223"/>
      <c r="E32" s="301"/>
      <c r="F32" s="182"/>
      <c r="G32" s="285"/>
    </row>
    <row r="33" spans="1:8" ht="14.25" customHeight="1">
      <c r="A33" s="218" t="s">
        <v>895</v>
      </c>
      <c r="B33" s="271">
        <v>0.2</v>
      </c>
      <c r="C33" s="305"/>
      <c r="D33" s="215">
        <f>+C33*B33</f>
        <v>0</v>
      </c>
      <c r="E33" s="301"/>
      <c r="F33" s="306"/>
      <c r="G33" s="215">
        <f>+F33*B33</f>
        <v>0</v>
      </c>
      <c r="H33" s="307"/>
    </row>
    <row r="34" spans="1:8">
      <c r="A34" s="218" t="s">
        <v>438</v>
      </c>
      <c r="B34" s="271">
        <v>0.12</v>
      </c>
      <c r="C34" s="305"/>
      <c r="D34" s="215">
        <f>+C34*B34</f>
        <v>0</v>
      </c>
      <c r="E34" s="301"/>
      <c r="F34" s="306"/>
      <c r="G34" s="215">
        <f>+F34*B34</f>
        <v>0</v>
      </c>
      <c r="H34" s="307"/>
    </row>
    <row r="35" spans="1:8" ht="12.75" customHeight="1">
      <c r="A35" s="177" t="s">
        <v>439</v>
      </c>
      <c r="B35" s="271"/>
      <c r="C35" s="217">
        <f>SUM(C33:C34)</f>
        <v>0</v>
      </c>
      <c r="D35" s="217">
        <f>SUM(D33:D34)</f>
        <v>0</v>
      </c>
      <c r="E35" s="301"/>
      <c r="F35" s="184">
        <f>SUM(F33:F34)</f>
        <v>0</v>
      </c>
      <c r="G35" s="217">
        <f>SUM(G33:G34)</f>
        <v>0</v>
      </c>
    </row>
    <row r="36" spans="1:8" ht="12.75" customHeight="1">
      <c r="A36" s="177"/>
      <c r="B36" s="271"/>
      <c r="C36" s="285"/>
      <c r="D36" s="223"/>
      <c r="E36" s="301"/>
      <c r="F36" s="182"/>
      <c r="G36" s="285"/>
    </row>
    <row r="37" spans="1:8" ht="25.5" customHeight="1">
      <c r="A37" s="293" t="s">
        <v>440</v>
      </c>
      <c r="B37" s="271"/>
      <c r="C37" s="285"/>
      <c r="D37" s="223"/>
      <c r="E37" s="301"/>
      <c r="F37" s="182"/>
      <c r="G37" s="285"/>
    </row>
    <row r="38" spans="1:8" ht="14.25" customHeight="1">
      <c r="A38" s="218" t="s">
        <v>894</v>
      </c>
      <c r="B38" s="271"/>
      <c r="C38" s="303"/>
      <c r="D38" s="303"/>
      <c r="E38" s="303"/>
      <c r="F38" s="182"/>
      <c r="G38" s="303"/>
    </row>
    <row r="39" spans="1:8">
      <c r="A39" s="234"/>
      <c r="B39" s="747"/>
      <c r="C39" s="305"/>
      <c r="D39" s="215">
        <f t="shared" ref="D39:D48" si="0">B39*C39</f>
        <v>0</v>
      </c>
      <c r="E39" s="308"/>
      <c r="F39" s="306"/>
      <c r="G39" s="215">
        <f t="shared" ref="G39:G48" si="1">B39*F39</f>
        <v>0</v>
      </c>
      <c r="H39" s="309"/>
    </row>
    <row r="40" spans="1:8">
      <c r="A40" s="234"/>
      <c r="B40" s="747"/>
      <c r="C40" s="305"/>
      <c r="D40" s="215">
        <f t="shared" si="0"/>
        <v>0</v>
      </c>
      <c r="E40" s="308"/>
      <c r="F40" s="306"/>
      <c r="G40" s="215">
        <f t="shared" si="1"/>
        <v>0</v>
      </c>
      <c r="H40" s="309"/>
    </row>
    <row r="41" spans="1:8">
      <c r="A41" s="234"/>
      <c r="B41" s="747"/>
      <c r="C41" s="305"/>
      <c r="D41" s="215">
        <f t="shared" si="0"/>
        <v>0</v>
      </c>
      <c r="E41" s="308"/>
      <c r="F41" s="306"/>
      <c r="G41" s="215">
        <f t="shared" si="1"/>
        <v>0</v>
      </c>
      <c r="H41" s="309"/>
    </row>
    <row r="42" spans="1:8">
      <c r="A42" s="234"/>
      <c r="B42" s="747"/>
      <c r="C42" s="305"/>
      <c r="D42" s="215">
        <f t="shared" si="0"/>
        <v>0</v>
      </c>
      <c r="E42" s="308"/>
      <c r="F42" s="306"/>
      <c r="G42" s="215">
        <f t="shared" si="1"/>
        <v>0</v>
      </c>
      <c r="H42" s="309"/>
    </row>
    <row r="43" spans="1:8">
      <c r="A43" s="234"/>
      <c r="B43" s="747"/>
      <c r="C43" s="305"/>
      <c r="D43" s="215">
        <f t="shared" si="0"/>
        <v>0</v>
      </c>
      <c r="E43" s="308"/>
      <c r="F43" s="306"/>
      <c r="G43" s="215">
        <f t="shared" si="1"/>
        <v>0</v>
      </c>
      <c r="H43" s="309"/>
    </row>
    <row r="44" spans="1:8">
      <c r="A44" s="234"/>
      <c r="B44" s="747"/>
      <c r="C44" s="305"/>
      <c r="D44" s="215">
        <f t="shared" si="0"/>
        <v>0</v>
      </c>
      <c r="E44" s="308"/>
      <c r="F44" s="306"/>
      <c r="G44" s="215">
        <f t="shared" si="1"/>
        <v>0</v>
      </c>
      <c r="H44" s="309"/>
    </row>
    <row r="45" spans="1:8">
      <c r="A45" s="234"/>
      <c r="B45" s="747"/>
      <c r="C45" s="305"/>
      <c r="D45" s="215">
        <f t="shared" si="0"/>
        <v>0</v>
      </c>
      <c r="E45" s="308"/>
      <c r="F45" s="306"/>
      <c r="G45" s="215">
        <f t="shared" si="1"/>
        <v>0</v>
      </c>
      <c r="H45" s="309"/>
    </row>
    <row r="46" spans="1:8">
      <c r="A46" s="234"/>
      <c r="B46" s="747"/>
      <c r="C46" s="305"/>
      <c r="D46" s="215">
        <f t="shared" si="0"/>
        <v>0</v>
      </c>
      <c r="E46" s="308"/>
      <c r="F46" s="306"/>
      <c r="G46" s="215">
        <f t="shared" si="1"/>
        <v>0</v>
      </c>
      <c r="H46" s="309"/>
    </row>
    <row r="47" spans="1:8">
      <c r="A47" s="234"/>
      <c r="B47" s="747"/>
      <c r="C47" s="305"/>
      <c r="D47" s="215">
        <f t="shared" si="0"/>
        <v>0</v>
      </c>
      <c r="E47" s="308"/>
      <c r="F47" s="306"/>
      <c r="G47" s="215">
        <f t="shared" si="1"/>
        <v>0</v>
      </c>
      <c r="H47" s="309"/>
    </row>
    <row r="48" spans="1:8">
      <c r="A48" s="234"/>
      <c r="B48" s="747"/>
      <c r="C48" s="305"/>
      <c r="D48" s="215">
        <f t="shared" si="0"/>
        <v>0</v>
      </c>
      <c r="E48" s="301"/>
      <c r="F48" s="306"/>
      <c r="G48" s="215">
        <f t="shared" si="1"/>
        <v>0</v>
      </c>
      <c r="H48" s="309"/>
    </row>
    <row r="49" spans="1:7" ht="12.75" customHeight="1">
      <c r="A49" s="177" t="s">
        <v>441</v>
      </c>
      <c r="B49" s="303"/>
      <c r="C49" s="217">
        <f>SUM(C39:C48)</f>
        <v>0</v>
      </c>
      <c r="D49" s="217">
        <f>SUM(D39:D48)</f>
        <v>0</v>
      </c>
      <c r="E49" s="301"/>
      <c r="F49" s="217">
        <f>SUM(F39:F48)</f>
        <v>0</v>
      </c>
      <c r="G49" s="217">
        <f>SUM(G39:G48)</f>
        <v>0</v>
      </c>
    </row>
    <row r="50" spans="1:7" ht="12.75" customHeight="1">
      <c r="A50" s="825"/>
      <c r="B50" s="804"/>
      <c r="C50" s="804"/>
      <c r="D50" s="800"/>
      <c r="E50" s="301"/>
      <c r="F50" s="824"/>
      <c r="G50" s="800"/>
    </row>
    <row r="51" spans="1:7" ht="12.75" customHeight="1">
      <c r="A51" s="177" t="s">
        <v>426</v>
      </c>
      <c r="B51" s="303"/>
      <c r="C51" s="238">
        <f>C49+C35+C30+C23</f>
        <v>0</v>
      </c>
      <c r="D51" s="310">
        <f>D49+D35+D30+D23</f>
        <v>0</v>
      </c>
      <c r="E51" s="301"/>
      <c r="F51" s="238">
        <f>F49+F35+F30+F23</f>
        <v>0</v>
      </c>
      <c r="G51" s="238">
        <f>G49+G35+G30+G23</f>
        <v>0</v>
      </c>
    </row>
    <row r="52" spans="1:7" ht="12.75" customHeight="1">
      <c r="A52" s="295" t="s">
        <v>442</v>
      </c>
      <c r="B52" s="179"/>
      <c r="C52" s="179"/>
      <c r="D52" s="179"/>
      <c r="E52" s="301"/>
      <c r="F52" s="179"/>
      <c r="G52" s="310">
        <f>+D51-G51</f>
        <v>0</v>
      </c>
    </row>
    <row r="53" spans="1:7">
      <c r="A53" s="203"/>
      <c r="B53" s="203"/>
      <c r="C53" s="203"/>
      <c r="D53" s="203"/>
      <c r="E53" s="203"/>
      <c r="F53" s="203"/>
      <c r="G53" s="203"/>
    </row>
    <row r="54" spans="1:7">
      <c r="A54" s="203" t="s">
        <v>7</v>
      </c>
      <c r="B54" s="203"/>
      <c r="C54" s="203"/>
      <c r="D54" s="203"/>
      <c r="E54" s="203"/>
      <c r="F54" s="203"/>
      <c r="G54" s="203"/>
    </row>
    <row r="55" spans="1:7" ht="33" customHeight="1">
      <c r="A55" s="826" t="s">
        <v>897</v>
      </c>
      <c r="B55" s="807"/>
      <c r="C55" s="807"/>
      <c r="D55" s="807"/>
      <c r="E55" s="807"/>
      <c r="F55" s="834"/>
      <c r="G55" s="203"/>
    </row>
    <row r="56" spans="1:7" ht="14.25" customHeight="1">
      <c r="A56" s="713" t="s">
        <v>899</v>
      </c>
      <c r="B56" s="203"/>
      <c r="C56" s="203"/>
      <c r="D56" s="203"/>
      <c r="E56" s="203"/>
      <c r="F56" s="203"/>
      <c r="G56" s="203"/>
    </row>
    <row r="57" spans="1:7" ht="14.25" customHeight="1">
      <c r="A57" s="713" t="s">
        <v>898</v>
      </c>
      <c r="B57" s="203"/>
      <c r="C57" s="203"/>
      <c r="D57" s="203"/>
      <c r="E57" s="203"/>
      <c r="F57" s="203"/>
      <c r="G57" s="203"/>
    </row>
    <row r="58" spans="1:7">
      <c r="A58" s="203"/>
      <c r="B58" s="203"/>
      <c r="C58" s="203"/>
      <c r="D58" s="203"/>
      <c r="E58" s="203"/>
      <c r="F58" s="257"/>
      <c r="G58" s="243"/>
    </row>
    <row r="59" spans="1:7">
      <c r="A59" s="203"/>
      <c r="B59" s="203"/>
      <c r="C59" s="203"/>
      <c r="D59" s="203"/>
      <c r="E59" s="203"/>
      <c r="F59" s="257"/>
      <c r="G59" s="245" t="s">
        <v>443</v>
      </c>
    </row>
  </sheetData>
  <sheetProtection algorithmName="SHA-512" hashValue="w2LsfL+6+/h18kdD0tVDnOcy8RIbC7Sl9C09LrrZ+k4PJKiA2NLuElEsFT7idbZuu4J7ymVEKh/r5hIixkUmQQ==" saltValue="Lw4OehHwhZO4+ywZwqOGng==" spinCount="100000" sheet="1" objects="1" scenarios="1"/>
  <mergeCells count="8">
    <mergeCell ref="A55:F55"/>
    <mergeCell ref="F50:G50"/>
    <mergeCell ref="A11:F11"/>
    <mergeCell ref="A50:D50"/>
    <mergeCell ref="A9:F9"/>
    <mergeCell ref="C13:D13"/>
    <mergeCell ref="F13:G13"/>
    <mergeCell ref="A14:A16"/>
  </mergeCells>
  <hyperlinks>
    <hyperlink ref="A1" location="'TABLE OF CONTENTS'!A1" display="TABLE OF CONTENTS"/>
    <hyperlink ref="B1" location="'40.010'!A1" display="#'40.010'.A1"/>
  </hyperlinks>
  <printOptions horizontalCentered="1"/>
  <pageMargins left="0.51180555555555596" right="0.51180555555555596" top="0.98402777777777795" bottom="0.59027777777777801" header="0.511811023622047" footer="0.511811023622047"/>
  <pageSetup paperSize="5" scale="63"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E29"/>
  <sheetViews>
    <sheetView zoomScale="80" zoomScaleNormal="80" workbookViewId="0">
      <selection activeCell="B20" sqref="B20"/>
    </sheetView>
  </sheetViews>
  <sheetFormatPr defaultColWidth="0" defaultRowHeight="12.75" zeroHeight="1"/>
  <cols>
    <col min="1" max="1" width="73.77734375" style="200" customWidth="1"/>
    <col min="2" max="2" width="9.109375" style="200" customWidth="1"/>
    <col min="3" max="3" width="16.44140625" style="200" customWidth="1"/>
    <col min="4" max="4" width="14" style="200" customWidth="1"/>
    <col min="5" max="5" width="9.6640625" style="200" hidden="1" customWidth="1"/>
    <col min="6" max="6" width="8.77734375" style="200" hidden="1" customWidth="1"/>
    <col min="7" max="16384" width="8.77734375" style="200" hidden="1"/>
  </cols>
  <sheetData>
    <row r="1" spans="1:4" ht="15" customHeight="1">
      <c r="A1" s="166" t="s">
        <v>129</v>
      </c>
      <c r="B1" s="167">
        <v>40.021999999999998</v>
      </c>
      <c r="C1" s="124"/>
      <c r="D1" s="124"/>
    </row>
    <row r="2" spans="1:4" ht="12.75" customHeight="1">
      <c r="A2" s="203"/>
      <c r="B2" s="203"/>
      <c r="C2" s="203"/>
      <c r="D2" s="5"/>
    </row>
    <row r="3" spans="1:4" ht="12.75" customHeight="1">
      <c r="A3" s="206" t="str">
        <f>Cover!$A$14</f>
        <v>Select Name of Insurer/ Financial Holding Company</v>
      </c>
      <c r="B3" s="203"/>
      <c r="C3" s="203"/>
      <c r="D3" s="169" t="s">
        <v>226</v>
      </c>
    </row>
    <row r="4" spans="1:4" ht="12.75" customHeight="1">
      <c r="A4" s="207" t="s">
        <v>2</v>
      </c>
      <c r="B4" s="203"/>
      <c r="C4" s="203"/>
      <c r="D4" s="203"/>
    </row>
    <row r="5" spans="1:4" ht="12.75" customHeight="1">
      <c r="A5" s="207"/>
      <c r="B5" s="203"/>
      <c r="C5" s="203"/>
      <c r="D5" s="203"/>
    </row>
    <row r="6" spans="1:4" ht="12.75" customHeight="1">
      <c r="A6" s="207" t="s">
        <v>227</v>
      </c>
      <c r="B6" s="203"/>
      <c r="C6" s="203"/>
      <c r="D6" s="203"/>
    </row>
    <row r="7" spans="1:4" ht="12.75" customHeight="1">
      <c r="A7" s="208" t="s">
        <v>228</v>
      </c>
      <c r="B7" s="5"/>
      <c r="C7" s="203"/>
      <c r="D7" s="171">
        <f>Cover!$A$23</f>
        <v>46022</v>
      </c>
    </row>
    <row r="8" spans="1:4" ht="12" customHeight="1">
      <c r="A8" s="74"/>
      <c r="B8" s="203"/>
      <c r="C8" s="203"/>
      <c r="D8" s="203"/>
    </row>
    <row r="9" spans="1:4" ht="12.75" customHeight="1">
      <c r="A9" s="805" t="s">
        <v>229</v>
      </c>
      <c r="B9" s="807"/>
      <c r="C9" s="807"/>
      <c r="D9" s="807"/>
    </row>
    <row r="10" spans="1:4" ht="12.75" customHeight="1">
      <c r="A10" s="210"/>
      <c r="B10" s="203"/>
      <c r="C10" s="203"/>
      <c r="D10" s="203"/>
    </row>
    <row r="11" spans="1:4" ht="12.75" customHeight="1">
      <c r="A11" s="808" t="s">
        <v>173</v>
      </c>
      <c r="B11" s="807"/>
      <c r="C11" s="807"/>
      <c r="D11" s="203"/>
    </row>
    <row r="12" spans="1:4" ht="12" customHeight="1">
      <c r="A12" s="203"/>
      <c r="B12" s="203"/>
      <c r="C12" s="203"/>
      <c r="D12" s="203"/>
    </row>
    <row r="13" spans="1:4" ht="39" customHeight="1">
      <c r="A13" s="828" t="s">
        <v>444</v>
      </c>
      <c r="B13" s="262" t="s">
        <v>363</v>
      </c>
      <c r="C13" s="262" t="s">
        <v>364</v>
      </c>
      <c r="D13" s="300" t="s">
        <v>445</v>
      </c>
    </row>
    <row r="14" spans="1:4" ht="12.75" customHeight="1">
      <c r="A14" s="830"/>
      <c r="B14" s="176" t="s">
        <v>253</v>
      </c>
      <c r="C14" s="176" t="s">
        <v>255</v>
      </c>
      <c r="D14" s="302" t="s">
        <v>260</v>
      </c>
    </row>
    <row r="15" spans="1:4" ht="12.75" customHeight="1">
      <c r="A15" s="4"/>
      <c r="B15" s="302"/>
      <c r="C15" s="311" t="s">
        <v>225</v>
      </c>
      <c r="D15" s="266" t="s">
        <v>224</v>
      </c>
    </row>
    <row r="16" spans="1:4" ht="14.25" customHeight="1">
      <c r="A16" s="218" t="s">
        <v>892</v>
      </c>
      <c r="B16" s="312"/>
      <c r="C16" s="269"/>
      <c r="D16" s="223"/>
    </row>
    <row r="17" spans="1:4" ht="12" customHeight="1">
      <c r="A17" s="313"/>
      <c r="B17" s="314"/>
      <c r="C17" s="315"/>
      <c r="D17" s="215">
        <f t="shared" ref="D17:D22" si="0">+B17*C17</f>
        <v>0</v>
      </c>
    </row>
    <row r="18" spans="1:4" ht="12" customHeight="1">
      <c r="A18" s="313"/>
      <c r="B18" s="314"/>
      <c r="C18" s="315"/>
      <c r="D18" s="215">
        <f t="shared" si="0"/>
        <v>0</v>
      </c>
    </row>
    <row r="19" spans="1:4" ht="12" customHeight="1">
      <c r="A19" s="313"/>
      <c r="B19" s="314"/>
      <c r="C19" s="315"/>
      <c r="D19" s="215">
        <f t="shared" si="0"/>
        <v>0</v>
      </c>
    </row>
    <row r="20" spans="1:4" ht="12" customHeight="1">
      <c r="A20" s="313"/>
      <c r="B20" s="314"/>
      <c r="C20" s="315"/>
      <c r="D20" s="215">
        <f t="shared" si="0"/>
        <v>0</v>
      </c>
    </row>
    <row r="21" spans="1:4" ht="12" customHeight="1">
      <c r="A21" s="313"/>
      <c r="B21" s="314"/>
      <c r="C21" s="315"/>
      <c r="D21" s="215">
        <f t="shared" si="0"/>
        <v>0</v>
      </c>
    </row>
    <row r="22" spans="1:4" ht="12" customHeight="1">
      <c r="A22" s="316"/>
      <c r="B22" s="317"/>
      <c r="C22" s="315"/>
      <c r="D22" s="215">
        <f t="shared" si="0"/>
        <v>0</v>
      </c>
    </row>
    <row r="23" spans="1:4" ht="12.75" customHeight="1">
      <c r="A23" s="177" t="s">
        <v>446</v>
      </c>
      <c r="B23" s="318"/>
      <c r="C23" s="319">
        <f>SUM(C17:C22)</f>
        <v>0</v>
      </c>
      <c r="D23" s="238">
        <f>SUM(D17:D22)</f>
        <v>0</v>
      </c>
    </row>
    <row r="24" spans="1:4" ht="12" customHeight="1">
      <c r="A24" s="203"/>
      <c r="B24" s="203"/>
      <c r="C24" s="203"/>
      <c r="D24" s="203"/>
    </row>
    <row r="25" spans="1:4" ht="12" customHeight="1">
      <c r="A25" s="203" t="s">
        <v>447</v>
      </c>
      <c r="B25" s="203"/>
      <c r="C25" s="203"/>
      <c r="D25" s="203"/>
    </row>
    <row r="26" spans="1:4" ht="14.25" customHeight="1">
      <c r="A26" s="713" t="s">
        <v>893</v>
      </c>
      <c r="B26" s="203"/>
      <c r="C26" s="203"/>
      <c r="D26" s="203"/>
    </row>
    <row r="27" spans="1:4" ht="12" customHeight="1">
      <c r="A27" s="203"/>
      <c r="B27" s="203"/>
      <c r="C27" s="203"/>
      <c r="D27" s="203"/>
    </row>
    <row r="28" spans="1:4" ht="12" customHeight="1">
      <c r="A28" s="203"/>
      <c r="B28" s="203"/>
      <c r="C28" s="257"/>
      <c r="D28" s="243"/>
    </row>
    <row r="29" spans="1:4" ht="12" customHeight="1">
      <c r="A29" s="203"/>
      <c r="B29" s="203"/>
      <c r="C29" s="257"/>
      <c r="D29" s="245" t="s">
        <v>448</v>
      </c>
    </row>
  </sheetData>
  <sheetProtection algorithmName="SHA-512" hashValue="9xENgwEAtlnKtJrJWlq+7Mq/F9+e9ioFHgtQZr+x3WDGW8LBtnDekBa20lSNl5a2p6ykEkVG1QUXCXRtGe8jtA==" saltValue="YTuJ08RhTYvr4q0b4mGSBQ==" spinCount="100000" sheet="1" objects="1" scenarios="1"/>
  <mergeCells count="3">
    <mergeCell ref="A13:A14"/>
    <mergeCell ref="A9:D9"/>
    <mergeCell ref="A11:C11"/>
  </mergeCells>
  <hyperlinks>
    <hyperlink ref="A1" location="'TABLE OF CONTENTS'!A1" display="TABLE OF CONTENTS"/>
    <hyperlink ref="B1" location="'40.010'!A1" display="#'40.010'.A1"/>
  </hyperlinks>
  <printOptions horizontalCentered="1"/>
  <pageMargins left="0.51180555555555596" right="0.51180555555555596" top="0.98402777777777795" bottom="0.59027777777777801" header="0.511811023622047" footer="0.511811023622047"/>
  <pageSetup paperSize="5"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M49"/>
  <sheetViews>
    <sheetView zoomScale="70" zoomScaleNormal="70" workbookViewId="0"/>
  </sheetViews>
  <sheetFormatPr defaultColWidth="0" defaultRowHeight="12.75" zeroHeight="1"/>
  <cols>
    <col min="1" max="1" width="39.77734375" style="200" customWidth="1"/>
    <col min="2" max="2" width="17.5546875" style="200" customWidth="1"/>
    <col min="3" max="3" width="19.21875" style="200" customWidth="1"/>
    <col min="4" max="4" width="12.77734375" style="200" customWidth="1"/>
    <col min="5" max="5" width="17.6640625" style="200" customWidth="1"/>
    <col min="6" max="6" width="3.109375" style="200" customWidth="1"/>
    <col min="7" max="7" width="18.109375" style="200" customWidth="1"/>
    <col min="8" max="8" width="17.33203125" style="200" customWidth="1"/>
    <col min="9" max="9" width="12.77734375" style="200" customWidth="1"/>
    <col min="10" max="10" width="16.6640625" style="200" customWidth="1"/>
    <col min="11" max="13" width="9.6640625" style="200" hidden="1" customWidth="1"/>
    <col min="14" max="14" width="8.77734375" style="200" hidden="1" customWidth="1"/>
    <col min="15" max="16384" width="8.77734375" style="200" hidden="1"/>
  </cols>
  <sheetData>
    <row r="1" spans="1:13" ht="15" customHeight="1">
      <c r="A1" s="166" t="s">
        <v>129</v>
      </c>
      <c r="B1" s="124"/>
      <c r="C1" s="124"/>
      <c r="D1" s="167">
        <v>40.023000000000003</v>
      </c>
      <c r="E1" s="124"/>
      <c r="F1" s="124"/>
      <c r="G1" s="124"/>
      <c r="H1" s="124"/>
      <c r="I1" s="124"/>
      <c r="J1" s="124"/>
    </row>
    <row r="2" spans="1:13" ht="12.75" customHeight="1">
      <c r="A2" s="203"/>
      <c r="B2" s="203"/>
      <c r="C2" s="203"/>
      <c r="D2" s="203"/>
      <c r="E2" s="203"/>
      <c r="F2" s="203"/>
      <c r="G2" s="203"/>
      <c r="H2" s="203"/>
      <c r="I2" s="203"/>
      <c r="J2" s="169" t="s">
        <v>226</v>
      </c>
    </row>
    <row r="3" spans="1:13" ht="12.75" customHeight="1">
      <c r="A3" s="206" t="str">
        <f>Cover!$A$14</f>
        <v>Select Name of Insurer/ Financial Holding Company</v>
      </c>
      <c r="B3" s="203"/>
      <c r="C3" s="203"/>
      <c r="D3" s="203"/>
      <c r="E3" s="203"/>
      <c r="F3" s="203"/>
      <c r="G3" s="203"/>
      <c r="H3" s="203"/>
      <c r="I3" s="203"/>
      <c r="J3" s="203"/>
      <c r="L3" s="203"/>
      <c r="M3" s="203"/>
    </row>
    <row r="4" spans="1:13" ht="12.75" customHeight="1">
      <c r="A4" s="207" t="s">
        <v>2</v>
      </c>
      <c r="B4" s="203"/>
      <c r="C4" s="203"/>
      <c r="D4" s="203"/>
      <c r="E4" s="203"/>
      <c r="F4" s="203"/>
      <c r="G4" s="203"/>
      <c r="H4" s="203"/>
      <c r="I4" s="203"/>
      <c r="J4" s="203"/>
    </row>
    <row r="5" spans="1:13" ht="12.75" customHeight="1">
      <c r="A5" s="207"/>
      <c r="B5" s="203"/>
      <c r="C5" s="203"/>
      <c r="D5" s="203"/>
      <c r="E5" s="203"/>
      <c r="F5" s="203"/>
      <c r="G5" s="203"/>
      <c r="H5" s="203"/>
      <c r="I5" s="203"/>
      <c r="J5" s="203"/>
    </row>
    <row r="6" spans="1:13" ht="12.75" customHeight="1">
      <c r="A6" s="207" t="s">
        <v>227</v>
      </c>
      <c r="B6" s="203"/>
      <c r="C6" s="203"/>
      <c r="D6" s="203"/>
      <c r="E6" s="203"/>
      <c r="F6" s="203"/>
      <c r="G6" s="203"/>
      <c r="H6" s="203"/>
      <c r="I6" s="203"/>
      <c r="J6" s="203"/>
    </row>
    <row r="7" spans="1:13" ht="12.75" customHeight="1">
      <c r="A7" s="208" t="s">
        <v>228</v>
      </c>
      <c r="B7" s="5"/>
      <c r="C7" s="203"/>
      <c r="D7" s="203"/>
      <c r="E7" s="203"/>
      <c r="F7" s="203"/>
      <c r="G7" s="5"/>
      <c r="H7" s="203"/>
      <c r="I7" s="5"/>
      <c r="J7" s="171">
        <f>Cover!$A$23</f>
        <v>46022</v>
      </c>
    </row>
    <row r="8" spans="1:13">
      <c r="A8" s="74"/>
      <c r="B8" s="203"/>
      <c r="C8" s="203"/>
      <c r="D8" s="203"/>
      <c r="E8" s="203"/>
      <c r="F8" s="203"/>
      <c r="G8" s="203"/>
      <c r="H8" s="203"/>
      <c r="I8" s="203"/>
      <c r="J8" s="203"/>
    </row>
    <row r="9" spans="1:13" ht="12.75" customHeight="1">
      <c r="A9" s="805" t="s">
        <v>229</v>
      </c>
      <c r="B9" s="807"/>
      <c r="C9" s="807"/>
      <c r="D9" s="807"/>
      <c r="E9" s="807"/>
      <c r="F9" s="807"/>
      <c r="G9" s="807"/>
      <c r="H9" s="807"/>
      <c r="I9" s="807"/>
      <c r="J9" s="807"/>
    </row>
    <row r="10" spans="1:13" ht="12.75" customHeight="1">
      <c r="A10" s="210"/>
      <c r="B10" s="203"/>
      <c r="C10" s="203"/>
      <c r="D10" s="203"/>
      <c r="E10" s="203"/>
      <c r="F10" s="203"/>
      <c r="G10" s="203"/>
      <c r="H10" s="203"/>
      <c r="I10" s="203"/>
      <c r="J10" s="203"/>
    </row>
    <row r="11" spans="1:13" ht="12.75" customHeight="1">
      <c r="A11" s="808" t="s">
        <v>176</v>
      </c>
      <c r="B11" s="807"/>
      <c r="C11" s="807"/>
      <c r="D11" s="807"/>
      <c r="E11" s="807"/>
      <c r="F11" s="807"/>
      <c r="G11" s="807"/>
      <c r="H11" s="807"/>
      <c r="I11" s="807"/>
      <c r="J11" s="807"/>
    </row>
    <row r="12" spans="1:13">
      <c r="A12" s="203"/>
      <c r="B12" s="203"/>
      <c r="C12" s="203"/>
      <c r="D12" s="203"/>
      <c r="E12" s="203"/>
      <c r="F12" s="203"/>
      <c r="G12" s="203"/>
      <c r="H12" s="203"/>
      <c r="I12" s="203"/>
      <c r="J12" s="203"/>
    </row>
    <row r="13" spans="1:13">
      <c r="A13" s="203"/>
      <c r="B13" s="203"/>
      <c r="C13" s="203"/>
      <c r="D13" s="203"/>
      <c r="E13" s="203"/>
      <c r="F13" s="203"/>
      <c r="G13" s="203"/>
      <c r="H13" s="203"/>
      <c r="I13" s="203"/>
      <c r="J13" s="203"/>
    </row>
    <row r="14" spans="1:13" ht="12.75" customHeight="1">
      <c r="A14" s="203"/>
      <c r="B14" s="825" t="s">
        <v>449</v>
      </c>
      <c r="C14" s="804"/>
      <c r="D14" s="804"/>
      <c r="E14" s="800"/>
      <c r="F14" s="203"/>
      <c r="G14" s="825" t="s">
        <v>450</v>
      </c>
      <c r="H14" s="804"/>
      <c r="I14" s="804"/>
      <c r="J14" s="800"/>
    </row>
    <row r="15" spans="1:13" ht="15" customHeight="1">
      <c r="A15" s="831" t="s">
        <v>142</v>
      </c>
      <c r="B15" s="825"/>
      <c r="C15" s="800"/>
      <c r="D15" s="825" t="s">
        <v>363</v>
      </c>
      <c r="E15" s="831" t="s">
        <v>451</v>
      </c>
      <c r="F15" s="320"/>
      <c r="G15" s="262"/>
      <c r="H15" s="262"/>
      <c r="I15" s="825" t="s">
        <v>363</v>
      </c>
      <c r="J15" s="831" t="s">
        <v>451</v>
      </c>
    </row>
    <row r="16" spans="1:13" ht="12.75" customHeight="1">
      <c r="A16" s="830"/>
      <c r="B16" s="262" t="s">
        <v>452</v>
      </c>
      <c r="C16" s="262" t="s">
        <v>65</v>
      </c>
      <c r="D16" s="830"/>
      <c r="E16" s="830"/>
      <c r="F16" s="320"/>
      <c r="G16" s="262" t="s">
        <v>452</v>
      </c>
      <c r="H16" s="262" t="s">
        <v>65</v>
      </c>
      <c r="I16" s="830"/>
      <c r="J16" s="830"/>
    </row>
    <row r="17" spans="1:12" ht="12.75" customHeight="1">
      <c r="A17" s="229"/>
      <c r="B17" s="176" t="s">
        <v>253</v>
      </c>
      <c r="C17" s="176" t="s">
        <v>255</v>
      </c>
      <c r="D17" s="176" t="s">
        <v>260</v>
      </c>
      <c r="E17" s="176" t="s">
        <v>290</v>
      </c>
      <c r="F17" s="5"/>
      <c r="G17" s="176" t="s">
        <v>296</v>
      </c>
      <c r="H17" s="176" t="s">
        <v>298</v>
      </c>
      <c r="I17" s="176" t="s">
        <v>300</v>
      </c>
      <c r="J17" s="176" t="s">
        <v>305</v>
      </c>
    </row>
    <row r="18" spans="1:12" ht="25.5" customHeight="1">
      <c r="A18" s="229"/>
      <c r="B18" s="262" t="s">
        <v>225</v>
      </c>
      <c r="C18" s="262" t="s">
        <v>225</v>
      </c>
      <c r="D18" s="176"/>
      <c r="E18" s="262" t="s">
        <v>453</v>
      </c>
      <c r="F18" s="320"/>
      <c r="G18" s="262" t="s">
        <v>225</v>
      </c>
      <c r="H18" s="262" t="s">
        <v>225</v>
      </c>
      <c r="I18" s="176"/>
      <c r="J18" s="262" t="s">
        <v>454</v>
      </c>
    </row>
    <row r="19" spans="1:12" ht="12.75" customHeight="1">
      <c r="A19" s="321" t="s">
        <v>455</v>
      </c>
      <c r="B19" s="315"/>
      <c r="C19" s="315"/>
      <c r="D19" s="322">
        <v>0</v>
      </c>
      <c r="E19" s="323">
        <f>+ABS(B19-C19)*D19</f>
        <v>0</v>
      </c>
      <c r="F19" s="320"/>
      <c r="G19" s="315"/>
      <c r="H19" s="315"/>
      <c r="I19" s="322">
        <v>0</v>
      </c>
      <c r="J19" s="323">
        <f>+ABS(G19-H19)*I19</f>
        <v>0</v>
      </c>
    </row>
    <row r="20" spans="1:12" ht="25.5" customHeight="1">
      <c r="A20" s="324" t="s">
        <v>456</v>
      </c>
      <c r="B20" s="176"/>
      <c r="C20" s="176"/>
      <c r="D20" s="176"/>
      <c r="E20" s="176"/>
      <c r="F20" s="5"/>
      <c r="G20" s="176"/>
      <c r="H20" s="176"/>
      <c r="I20" s="176"/>
      <c r="J20" s="176"/>
      <c r="L20" s="325" t="s">
        <v>455</v>
      </c>
    </row>
    <row r="21" spans="1:12" ht="12.75" customHeight="1">
      <c r="A21" s="326" t="s">
        <v>457</v>
      </c>
      <c r="B21" s="315"/>
      <c r="C21" s="315"/>
      <c r="D21" s="271">
        <v>0.02</v>
      </c>
      <c r="E21" s="327">
        <f t="shared" ref="E21:E31" si="0">+ABS(B21-C21)*D21</f>
        <v>0</v>
      </c>
      <c r="F21" s="5"/>
      <c r="G21" s="315"/>
      <c r="H21" s="315"/>
      <c r="I21" s="271">
        <f t="shared" ref="I21:I31" si="1">D21</f>
        <v>0.02</v>
      </c>
      <c r="J21" s="327">
        <f t="shared" ref="J21:J31" si="2">+ABS(G21-H21)*I21</f>
        <v>0</v>
      </c>
      <c r="K21" s="328"/>
      <c r="L21" s="325" t="s">
        <v>457</v>
      </c>
    </row>
    <row r="22" spans="1:12" ht="12.75" customHeight="1">
      <c r="A22" s="326" t="s">
        <v>458</v>
      </c>
      <c r="B22" s="315"/>
      <c r="C22" s="315"/>
      <c r="D22" s="271">
        <v>0.02</v>
      </c>
      <c r="E22" s="327">
        <f t="shared" si="0"/>
        <v>0</v>
      </c>
      <c r="F22" s="5"/>
      <c r="G22" s="315"/>
      <c r="H22" s="315"/>
      <c r="I22" s="271">
        <f t="shared" si="1"/>
        <v>0.02</v>
      </c>
      <c r="J22" s="327">
        <f t="shared" si="2"/>
        <v>0</v>
      </c>
      <c r="K22" s="328"/>
      <c r="L22" s="325" t="s">
        <v>459</v>
      </c>
    </row>
    <row r="23" spans="1:12" ht="12.75" customHeight="1">
      <c r="A23" s="326" t="s">
        <v>460</v>
      </c>
      <c r="B23" s="315"/>
      <c r="C23" s="315"/>
      <c r="D23" s="271">
        <v>0.02</v>
      </c>
      <c r="E23" s="327">
        <f t="shared" si="0"/>
        <v>0</v>
      </c>
      <c r="F23" s="5"/>
      <c r="G23" s="315"/>
      <c r="H23" s="315"/>
      <c r="I23" s="271">
        <f t="shared" si="1"/>
        <v>0.02</v>
      </c>
      <c r="J23" s="327">
        <f t="shared" si="2"/>
        <v>0</v>
      </c>
      <c r="K23" s="328"/>
      <c r="L23" s="325" t="s">
        <v>461</v>
      </c>
    </row>
    <row r="24" spans="1:12" ht="12.75" customHeight="1">
      <c r="A24" s="326" t="s">
        <v>462</v>
      </c>
      <c r="B24" s="315"/>
      <c r="C24" s="315"/>
      <c r="D24" s="271">
        <v>0.02</v>
      </c>
      <c r="E24" s="327">
        <f t="shared" si="0"/>
        <v>0</v>
      </c>
      <c r="F24" s="5"/>
      <c r="G24" s="315"/>
      <c r="H24" s="315"/>
      <c r="I24" s="271">
        <f t="shared" si="1"/>
        <v>0.02</v>
      </c>
      <c r="J24" s="327">
        <f t="shared" si="2"/>
        <v>0</v>
      </c>
      <c r="K24" s="328"/>
      <c r="L24" s="325" t="s">
        <v>462</v>
      </c>
    </row>
    <row r="25" spans="1:12" ht="12.75" customHeight="1">
      <c r="A25" s="326"/>
      <c r="B25" s="315"/>
      <c r="C25" s="315"/>
      <c r="D25" s="271">
        <v>0.02</v>
      </c>
      <c r="E25" s="327">
        <f t="shared" si="0"/>
        <v>0</v>
      </c>
      <c r="F25" s="5"/>
      <c r="G25" s="315"/>
      <c r="H25" s="315"/>
      <c r="I25" s="271">
        <f t="shared" si="1"/>
        <v>0.02</v>
      </c>
      <c r="J25" s="327">
        <f t="shared" si="2"/>
        <v>0</v>
      </c>
      <c r="K25" s="328"/>
      <c r="L25" s="325" t="s">
        <v>463</v>
      </c>
    </row>
    <row r="26" spans="1:12" ht="12.75" customHeight="1">
      <c r="A26" s="326"/>
      <c r="B26" s="315"/>
      <c r="C26" s="315"/>
      <c r="D26" s="271">
        <v>0.02</v>
      </c>
      <c r="E26" s="327">
        <f t="shared" si="0"/>
        <v>0</v>
      </c>
      <c r="F26" s="5"/>
      <c r="G26" s="315"/>
      <c r="H26" s="315"/>
      <c r="I26" s="271">
        <f t="shared" si="1"/>
        <v>0.02</v>
      </c>
      <c r="J26" s="327">
        <f t="shared" si="2"/>
        <v>0</v>
      </c>
      <c r="K26" s="328"/>
      <c r="L26" s="325" t="s">
        <v>464</v>
      </c>
    </row>
    <row r="27" spans="1:12" ht="12.75" customHeight="1">
      <c r="A27" s="326"/>
      <c r="B27" s="315"/>
      <c r="C27" s="315"/>
      <c r="D27" s="271">
        <v>0.02</v>
      </c>
      <c r="E27" s="327">
        <f t="shared" si="0"/>
        <v>0</v>
      </c>
      <c r="F27" s="5"/>
      <c r="G27" s="315"/>
      <c r="H27" s="315"/>
      <c r="I27" s="271">
        <f t="shared" si="1"/>
        <v>0.02</v>
      </c>
      <c r="J27" s="327">
        <f t="shared" si="2"/>
        <v>0</v>
      </c>
      <c r="K27" s="328"/>
      <c r="L27" s="325" t="s">
        <v>460</v>
      </c>
    </row>
    <row r="28" spans="1:12" ht="12.75" customHeight="1">
      <c r="A28" s="329"/>
      <c r="B28" s="315"/>
      <c r="C28" s="315"/>
      <c r="D28" s="271">
        <v>0.02</v>
      </c>
      <c r="E28" s="327">
        <f t="shared" si="0"/>
        <v>0</v>
      </c>
      <c r="F28" s="5"/>
      <c r="G28" s="315"/>
      <c r="H28" s="315"/>
      <c r="I28" s="271">
        <f t="shared" si="1"/>
        <v>0.02</v>
      </c>
      <c r="J28" s="327">
        <f t="shared" si="2"/>
        <v>0</v>
      </c>
      <c r="K28" s="328"/>
      <c r="L28" s="325" t="s">
        <v>465</v>
      </c>
    </row>
    <row r="29" spans="1:12" ht="12.75" customHeight="1">
      <c r="A29" s="326"/>
      <c r="B29" s="315"/>
      <c r="C29" s="315"/>
      <c r="D29" s="271">
        <v>0.02</v>
      </c>
      <c r="E29" s="327">
        <f t="shared" si="0"/>
        <v>0</v>
      </c>
      <c r="F29" s="5"/>
      <c r="G29" s="315"/>
      <c r="H29" s="315"/>
      <c r="I29" s="271">
        <f t="shared" si="1"/>
        <v>0.02</v>
      </c>
      <c r="J29" s="327">
        <f t="shared" si="2"/>
        <v>0</v>
      </c>
      <c r="K29" s="328"/>
      <c r="L29" s="325" t="s">
        <v>458</v>
      </c>
    </row>
    <row r="30" spans="1:12" ht="12.75" customHeight="1">
      <c r="A30" s="330"/>
      <c r="B30" s="315"/>
      <c r="C30" s="315"/>
      <c r="D30" s="271">
        <v>0.02</v>
      </c>
      <c r="E30" s="327">
        <f t="shared" si="0"/>
        <v>0</v>
      </c>
      <c r="F30" s="5"/>
      <c r="G30" s="315"/>
      <c r="H30" s="315"/>
      <c r="I30" s="271">
        <f t="shared" si="1"/>
        <v>0.02</v>
      </c>
      <c r="J30" s="327">
        <f t="shared" si="2"/>
        <v>0</v>
      </c>
      <c r="K30" s="328"/>
      <c r="L30" s="325" t="s">
        <v>466</v>
      </c>
    </row>
    <row r="31" spans="1:12" ht="12.75" customHeight="1">
      <c r="A31" s="330"/>
      <c r="B31" s="315"/>
      <c r="C31" s="315"/>
      <c r="D31" s="271">
        <v>0.02</v>
      </c>
      <c r="E31" s="327">
        <f t="shared" si="0"/>
        <v>0</v>
      </c>
      <c r="F31" s="5"/>
      <c r="G31" s="315"/>
      <c r="H31" s="315"/>
      <c r="I31" s="271">
        <f t="shared" si="1"/>
        <v>0.02</v>
      </c>
      <c r="J31" s="327">
        <f t="shared" si="2"/>
        <v>0</v>
      </c>
      <c r="K31" s="328"/>
      <c r="L31" s="325" t="s">
        <v>467</v>
      </c>
    </row>
    <row r="32" spans="1:12" ht="25.5" customHeight="1">
      <c r="A32" s="324" t="s">
        <v>468</v>
      </c>
      <c r="B32" s="178"/>
      <c r="C32" s="178"/>
      <c r="D32" s="331"/>
      <c r="E32" s="266"/>
      <c r="F32" s="332"/>
      <c r="G32" s="178"/>
      <c r="H32" s="178"/>
      <c r="I32" s="331"/>
      <c r="J32" s="266"/>
      <c r="K32" s="328"/>
      <c r="L32" s="325" t="s">
        <v>469</v>
      </c>
    </row>
    <row r="33" spans="1:12" ht="12.75" customHeight="1">
      <c r="A33" s="330" t="s">
        <v>467</v>
      </c>
      <c r="B33" s="315"/>
      <c r="C33" s="315"/>
      <c r="D33" s="271">
        <v>0.08</v>
      </c>
      <c r="E33" s="327">
        <f t="shared" ref="E33:E38" si="3">+ABS(B33-C33)*D33</f>
        <v>0</v>
      </c>
      <c r="F33" s="332"/>
      <c r="G33" s="315"/>
      <c r="H33" s="315"/>
      <c r="I33" s="271">
        <f t="shared" ref="I33:I38" si="4">D33</f>
        <v>0.08</v>
      </c>
      <c r="J33" s="327">
        <f t="shared" ref="J33:J38" si="5">+ABS(G33-H33)*I33</f>
        <v>0</v>
      </c>
      <c r="K33" s="328"/>
      <c r="L33" s="325" t="s">
        <v>470</v>
      </c>
    </row>
    <row r="34" spans="1:12" ht="12.75" customHeight="1">
      <c r="A34" s="330"/>
      <c r="B34" s="315"/>
      <c r="C34" s="315"/>
      <c r="D34" s="271">
        <v>0.08</v>
      </c>
      <c r="E34" s="327">
        <f t="shared" si="3"/>
        <v>0</v>
      </c>
      <c r="F34" s="332"/>
      <c r="G34" s="315"/>
      <c r="H34" s="315"/>
      <c r="I34" s="271">
        <f t="shared" si="4"/>
        <v>0.08</v>
      </c>
      <c r="J34" s="327">
        <f t="shared" si="5"/>
        <v>0</v>
      </c>
      <c r="K34" s="328"/>
      <c r="L34" s="325" t="s">
        <v>471</v>
      </c>
    </row>
    <row r="35" spans="1:12" ht="12.75" customHeight="1">
      <c r="A35" s="330"/>
      <c r="B35" s="315"/>
      <c r="C35" s="315"/>
      <c r="D35" s="271">
        <v>0.08</v>
      </c>
      <c r="E35" s="327">
        <f t="shared" si="3"/>
        <v>0</v>
      </c>
      <c r="F35" s="332"/>
      <c r="G35" s="315"/>
      <c r="H35" s="315"/>
      <c r="I35" s="271">
        <f t="shared" si="4"/>
        <v>0.08</v>
      </c>
      <c r="J35" s="327">
        <f t="shared" si="5"/>
        <v>0</v>
      </c>
      <c r="K35" s="328"/>
      <c r="L35" s="325" t="s">
        <v>472</v>
      </c>
    </row>
    <row r="36" spans="1:12" ht="12.75" customHeight="1">
      <c r="A36" s="330"/>
      <c r="B36" s="315"/>
      <c r="C36" s="315"/>
      <c r="D36" s="271">
        <v>0.08</v>
      </c>
      <c r="E36" s="327">
        <f t="shared" si="3"/>
        <v>0</v>
      </c>
      <c r="F36" s="332"/>
      <c r="G36" s="315"/>
      <c r="H36" s="315"/>
      <c r="I36" s="271">
        <f t="shared" si="4"/>
        <v>0.08</v>
      </c>
      <c r="J36" s="327">
        <f t="shared" si="5"/>
        <v>0</v>
      </c>
      <c r="K36" s="328"/>
    </row>
    <row r="37" spans="1:12" ht="12.75" customHeight="1">
      <c r="A37" s="330"/>
      <c r="B37" s="315"/>
      <c r="C37" s="315"/>
      <c r="D37" s="271">
        <v>0.08</v>
      </c>
      <c r="E37" s="327">
        <f t="shared" si="3"/>
        <v>0</v>
      </c>
      <c r="F37" s="332"/>
      <c r="G37" s="315"/>
      <c r="H37" s="315"/>
      <c r="I37" s="271">
        <f t="shared" si="4"/>
        <v>0.08</v>
      </c>
      <c r="J37" s="327">
        <f t="shared" si="5"/>
        <v>0</v>
      </c>
      <c r="K37" s="328"/>
    </row>
    <row r="38" spans="1:12" ht="12.75" customHeight="1">
      <c r="A38" s="330"/>
      <c r="B38" s="315"/>
      <c r="C38" s="315"/>
      <c r="D38" s="271">
        <v>0.08</v>
      </c>
      <c r="E38" s="327">
        <f t="shared" si="3"/>
        <v>0</v>
      </c>
      <c r="F38" s="332"/>
      <c r="G38" s="315"/>
      <c r="H38" s="315"/>
      <c r="I38" s="271">
        <f t="shared" si="4"/>
        <v>0.08</v>
      </c>
      <c r="J38" s="327">
        <f t="shared" si="5"/>
        <v>0</v>
      </c>
      <c r="K38" s="328"/>
    </row>
    <row r="39" spans="1:12" ht="12.75" customHeight="1">
      <c r="A39" s="324" t="s">
        <v>473</v>
      </c>
      <c r="B39" s="333">
        <f>SUM(B19:B38)</f>
        <v>0</v>
      </c>
      <c r="C39" s="333">
        <f>SUM(C19:C38)</f>
        <v>0</v>
      </c>
      <c r="D39" s="331"/>
      <c r="E39" s="238">
        <f>SUM(E19:E38)</f>
        <v>0</v>
      </c>
      <c r="F39" s="334"/>
      <c r="G39" s="333">
        <f>SUM(G19:G38)</f>
        <v>0</v>
      </c>
      <c r="H39" s="333">
        <f>SUM(H19:H38)</f>
        <v>0</v>
      </c>
      <c r="I39" s="331"/>
      <c r="J39" s="238">
        <f>SUM(J19:J38)</f>
        <v>0</v>
      </c>
    </row>
    <row r="40" spans="1:12" ht="12.75" customHeight="1">
      <c r="A40" s="177" t="s">
        <v>474</v>
      </c>
      <c r="B40" s="177"/>
      <c r="C40" s="177"/>
      <c r="D40" s="4"/>
      <c r="E40" s="4"/>
      <c r="F40" s="334"/>
      <c r="G40" s="177"/>
      <c r="H40" s="177"/>
      <c r="I40" s="4"/>
      <c r="J40" s="238">
        <f>+E39-J39</f>
        <v>0</v>
      </c>
    </row>
    <row r="41" spans="1:12" ht="12.75" customHeight="1">
      <c r="A41" s="208"/>
      <c r="B41" s="208"/>
      <c r="C41" s="208"/>
      <c r="D41" s="208"/>
      <c r="E41" s="208"/>
      <c r="F41" s="208"/>
      <c r="G41" s="208"/>
      <c r="H41" s="208"/>
      <c r="I41" s="208"/>
      <c r="J41" s="208"/>
    </row>
    <row r="42" spans="1:12" ht="12.75" customHeight="1">
      <c r="A42" s="208"/>
      <c r="B42" s="208"/>
      <c r="C42" s="208"/>
      <c r="D42" s="208"/>
      <c r="E42" s="208"/>
      <c r="F42" s="208"/>
      <c r="G42" s="208"/>
      <c r="H42" s="208"/>
      <c r="I42" s="208"/>
      <c r="J42" s="208"/>
    </row>
    <row r="43" spans="1:12">
      <c r="A43" s="203" t="s">
        <v>447</v>
      </c>
      <c r="B43" s="203"/>
      <c r="C43" s="203"/>
      <c r="D43" s="203"/>
      <c r="E43" s="203"/>
      <c r="F43" s="203"/>
      <c r="G43" s="203"/>
      <c r="H43" s="203"/>
      <c r="I43" s="203"/>
      <c r="J43" s="203"/>
    </row>
    <row r="44" spans="1:12" ht="27" customHeight="1">
      <c r="A44" s="835" t="s">
        <v>475</v>
      </c>
      <c r="B44" s="807"/>
      <c r="C44" s="807"/>
      <c r="D44" s="807"/>
      <c r="E44" s="807"/>
      <c r="F44" s="807"/>
      <c r="G44" s="807"/>
      <c r="H44" s="807"/>
      <c r="I44" s="807"/>
      <c r="J44" s="807"/>
    </row>
    <row r="45" spans="1:12">
      <c r="A45" s="203" t="s">
        <v>476</v>
      </c>
      <c r="B45" s="203"/>
      <c r="C45" s="203"/>
      <c r="D45" s="203"/>
      <c r="E45" s="203"/>
      <c r="F45" s="203"/>
      <c r="G45" s="203"/>
      <c r="H45" s="203"/>
      <c r="I45" s="203"/>
      <c r="J45" s="203"/>
    </row>
    <row r="46" spans="1:12">
      <c r="A46" s="203" t="s">
        <v>477</v>
      </c>
      <c r="B46" s="203"/>
      <c r="C46" s="203"/>
      <c r="D46" s="203"/>
      <c r="E46" s="203"/>
      <c r="F46" s="203"/>
      <c r="G46" s="203"/>
      <c r="H46" s="203"/>
      <c r="I46" s="257"/>
      <c r="J46" s="243"/>
    </row>
    <row r="47" spans="1:12" ht="12" customHeight="1">
      <c r="A47" s="835" t="s">
        <v>478</v>
      </c>
      <c r="B47" s="807"/>
      <c r="C47" s="807"/>
      <c r="D47" s="807"/>
      <c r="E47" s="807"/>
      <c r="F47" s="807"/>
      <c r="G47" s="807"/>
      <c r="H47" s="807"/>
      <c r="I47" s="257"/>
      <c r="J47" s="245" t="s">
        <v>479</v>
      </c>
    </row>
    <row r="48" spans="1:12" ht="12" hidden="1" customHeight="1"/>
    <row r="49" ht="12" hidden="1" customHeight="1"/>
  </sheetData>
  <sheetProtection algorithmName="SHA-512" hashValue="6jgxQF3zTt0xZK3upBlDCbJevRQCVQa9R1TYiZCx5dDYjldQlSicZR5n70MMqaetCsejc0vKZauAo6q31bPIdA==" saltValue="BiTSEY9d8DhcFKF7qpiY5w==" spinCount="100000" sheet="1" objects="1" scenarios="1"/>
  <mergeCells count="12">
    <mergeCell ref="A11:J11"/>
    <mergeCell ref="A9:J9"/>
    <mergeCell ref="A15:A16"/>
    <mergeCell ref="E15:E16"/>
    <mergeCell ref="I15:I16"/>
    <mergeCell ref="A47:H47"/>
    <mergeCell ref="J15:J16"/>
    <mergeCell ref="B14:E14"/>
    <mergeCell ref="G14:J14"/>
    <mergeCell ref="A44:J44"/>
    <mergeCell ref="D15:D16"/>
    <mergeCell ref="B15:C15"/>
  </mergeCells>
  <dataValidations count="1">
    <dataValidation type="list" allowBlank="1" showInputMessage="1" showErrorMessage="1" sqref="A21:A31 A33:A38">
      <formula1>$L$21:$L$35</formula1>
      <formula2>0</formula2>
    </dataValidation>
  </dataValidations>
  <hyperlinks>
    <hyperlink ref="A1" location="'TABLE OF CONTENTS'!A1" display="TABLE OF CONTENTS"/>
    <hyperlink ref="D1" location="'40.010'!A1" display="#'40.010'.A1"/>
  </hyperlinks>
  <printOptions horizontalCentered="1"/>
  <pageMargins left="0.51180555555555596" right="0.51180555555555596" top="0.98402777777777795" bottom="0.59027777777777801" header="0.511811023622047" footer="0.511811023622047"/>
  <pageSetup paperSize="5" scale="77"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S41"/>
  <sheetViews>
    <sheetView zoomScale="107" zoomScaleNormal="139" workbookViewId="0">
      <selection activeCell="C14" sqref="C14"/>
    </sheetView>
  </sheetViews>
  <sheetFormatPr defaultColWidth="0" defaultRowHeight="12.75" zeroHeight="1"/>
  <cols>
    <col min="1" max="1" width="18.21875" style="200" customWidth="1"/>
    <col min="2" max="2" width="16.5546875" style="200" customWidth="1"/>
    <col min="3" max="3" width="17.77734375" style="335" customWidth="1"/>
    <col min="4" max="4" width="16.77734375" style="200" customWidth="1"/>
    <col min="5" max="5" width="17.44140625" style="200" customWidth="1"/>
    <col min="6" max="6" width="16.77734375" style="200" customWidth="1"/>
    <col min="7" max="7" width="8.77734375" style="200" customWidth="1"/>
    <col min="8" max="8" width="14.77734375" style="200" customWidth="1"/>
    <col min="9" max="9" width="15.77734375" style="200" customWidth="1"/>
    <col min="10" max="11" width="15.109375" style="200" customWidth="1"/>
    <col min="12" max="12" width="14.21875" style="200" customWidth="1"/>
    <col min="13" max="13" width="14" style="200" customWidth="1"/>
    <col min="14" max="14" width="14.109375" style="200" customWidth="1"/>
    <col min="15" max="19" width="14.77734375" style="200" customWidth="1"/>
    <col min="20" max="16384" width="8.77734375" style="200" hidden="1"/>
  </cols>
  <sheetData>
    <row r="1" spans="1:19" ht="15" customHeight="1">
      <c r="A1" s="166" t="s">
        <v>129</v>
      </c>
      <c r="B1" s="124"/>
      <c r="C1" s="336"/>
      <c r="D1" s="124"/>
      <c r="E1" s="124"/>
      <c r="F1" s="124"/>
      <c r="G1" s="124"/>
      <c r="H1" s="124"/>
      <c r="I1" s="168">
        <v>40.03</v>
      </c>
      <c r="J1" s="124"/>
      <c r="K1" s="124"/>
      <c r="L1" s="124"/>
      <c r="M1" s="124"/>
      <c r="N1" s="124"/>
      <c r="O1" s="124"/>
      <c r="P1" s="124"/>
      <c r="Q1" s="124"/>
      <c r="R1" s="124"/>
      <c r="S1" s="124"/>
    </row>
    <row r="2" spans="1:19" ht="12.75" customHeight="1">
      <c r="A2" s="207"/>
      <c r="B2" s="203"/>
      <c r="C2" s="337"/>
      <c r="D2" s="203"/>
      <c r="E2" s="203"/>
      <c r="F2" s="203"/>
      <c r="G2" s="203"/>
      <c r="H2" s="203"/>
      <c r="I2" s="203"/>
      <c r="J2" s="203"/>
      <c r="K2" s="203"/>
      <c r="L2" s="203"/>
      <c r="M2" s="203"/>
      <c r="N2" s="203"/>
      <c r="O2" s="203"/>
      <c r="P2" s="203"/>
      <c r="Q2" s="203"/>
      <c r="R2" s="203"/>
      <c r="S2" s="203"/>
    </row>
    <row r="3" spans="1:19" ht="12.75" customHeight="1">
      <c r="A3" s="206" t="str">
        <f>Cover!$A$14</f>
        <v>Select Name of Insurer/ Financial Holding Company</v>
      </c>
      <c r="B3" s="203"/>
      <c r="C3" s="337"/>
      <c r="D3" s="203"/>
      <c r="E3" s="203"/>
      <c r="F3" s="203"/>
      <c r="G3" s="203"/>
      <c r="H3" s="203"/>
      <c r="I3" s="203"/>
      <c r="J3" s="203"/>
      <c r="K3" s="203"/>
      <c r="L3" s="260"/>
      <c r="M3" s="203"/>
      <c r="N3" s="169"/>
      <c r="O3" s="169" t="s">
        <v>226</v>
      </c>
      <c r="P3" s="169"/>
      <c r="Q3" s="169"/>
      <c r="R3" s="169"/>
      <c r="S3" s="169"/>
    </row>
    <row r="4" spans="1:19" ht="12.75" customHeight="1">
      <c r="A4" s="207" t="s">
        <v>2</v>
      </c>
      <c r="B4" s="203"/>
      <c r="C4" s="337"/>
      <c r="D4" s="203"/>
      <c r="E4" s="203"/>
      <c r="F4" s="203"/>
      <c r="G4" s="203"/>
      <c r="H4" s="203"/>
      <c r="I4" s="203"/>
      <c r="J4" s="203"/>
      <c r="K4" s="203"/>
      <c r="L4" s="203"/>
      <c r="M4" s="203"/>
      <c r="N4" s="203"/>
      <c r="O4" s="203"/>
      <c r="P4" s="203"/>
      <c r="Q4" s="203"/>
      <c r="R4" s="203"/>
      <c r="S4" s="203"/>
    </row>
    <row r="5" spans="1:19" ht="12.75" customHeight="1">
      <c r="A5" s="207"/>
      <c r="B5" s="203"/>
      <c r="C5" s="337"/>
      <c r="D5" s="203"/>
      <c r="E5" s="203"/>
      <c r="F5" s="203"/>
      <c r="G5" s="203"/>
      <c r="H5" s="203"/>
      <c r="I5" s="203"/>
      <c r="J5" s="203"/>
      <c r="K5" s="203"/>
      <c r="L5" s="203"/>
      <c r="M5" s="203"/>
      <c r="N5" s="203"/>
      <c r="O5" s="203"/>
      <c r="P5" s="203"/>
      <c r="Q5" s="203"/>
      <c r="R5" s="203"/>
      <c r="S5" s="203"/>
    </row>
    <row r="6" spans="1:19" ht="12.75" customHeight="1">
      <c r="A6" s="207" t="s">
        <v>227</v>
      </c>
      <c r="B6" s="203"/>
      <c r="C6" s="337"/>
      <c r="D6" s="203"/>
      <c r="E6" s="203"/>
      <c r="F6" s="203"/>
      <c r="G6" s="203"/>
      <c r="H6" s="203"/>
      <c r="I6" s="203"/>
      <c r="J6" s="203"/>
      <c r="K6" s="203"/>
      <c r="L6" s="203"/>
      <c r="M6" s="203"/>
      <c r="N6" s="203"/>
      <c r="O6" s="203"/>
      <c r="P6" s="203"/>
      <c r="Q6" s="203"/>
      <c r="R6" s="203"/>
      <c r="S6" s="203"/>
    </row>
    <row r="7" spans="1:19" ht="12.75" customHeight="1">
      <c r="A7" s="208" t="s">
        <v>228</v>
      </c>
      <c r="B7" s="5"/>
      <c r="C7" s="338"/>
      <c r="D7" s="203"/>
      <c r="E7" s="203"/>
      <c r="F7" s="203"/>
      <c r="G7" s="203"/>
      <c r="H7" s="203"/>
      <c r="I7" s="203"/>
      <c r="J7" s="203"/>
      <c r="K7" s="203"/>
      <c r="L7" s="203"/>
      <c r="M7" s="203"/>
      <c r="N7" s="299"/>
      <c r="O7" s="171">
        <f>Cover!$A$23</f>
        <v>46022</v>
      </c>
      <c r="P7" s="671"/>
      <c r="Q7" s="671"/>
      <c r="R7" s="671"/>
      <c r="S7" s="671"/>
    </row>
    <row r="8" spans="1:19" ht="12.75" customHeight="1">
      <c r="A8" s="805"/>
      <c r="B8" s="807"/>
      <c r="C8" s="836"/>
      <c r="D8" s="807"/>
      <c r="E8" s="807"/>
      <c r="F8" s="807"/>
      <c r="G8" s="807"/>
      <c r="H8" s="807"/>
      <c r="I8" s="807"/>
      <c r="J8" s="807"/>
      <c r="K8" s="807"/>
      <c r="L8" s="807"/>
      <c r="M8" s="807"/>
      <c r="N8" s="807"/>
      <c r="O8" s="203"/>
      <c r="P8" s="203"/>
      <c r="Q8" s="203"/>
      <c r="R8" s="203"/>
      <c r="S8" s="203"/>
    </row>
    <row r="9" spans="1:19" ht="12.75" customHeight="1">
      <c r="A9" s="805" t="s">
        <v>229</v>
      </c>
      <c r="B9" s="807"/>
      <c r="C9" s="836"/>
      <c r="D9" s="807"/>
      <c r="E9" s="807"/>
      <c r="F9" s="807"/>
      <c r="G9" s="807"/>
      <c r="H9" s="807"/>
      <c r="I9" s="807"/>
      <c r="J9" s="807"/>
      <c r="K9" s="807"/>
      <c r="L9" s="807"/>
      <c r="M9" s="807"/>
      <c r="N9" s="807"/>
      <c r="O9" s="203"/>
      <c r="P9" s="203"/>
      <c r="Q9" s="203"/>
      <c r="R9" s="203"/>
      <c r="S9" s="203"/>
    </row>
    <row r="10" spans="1:19" ht="12.75" customHeight="1">
      <c r="A10" s="805" t="s">
        <v>347</v>
      </c>
      <c r="B10" s="807"/>
      <c r="C10" s="836"/>
      <c r="D10" s="807"/>
      <c r="E10" s="807"/>
      <c r="F10" s="807"/>
      <c r="G10" s="807"/>
      <c r="H10" s="807"/>
      <c r="I10" s="807"/>
      <c r="J10" s="807"/>
      <c r="K10" s="807"/>
      <c r="L10" s="807"/>
      <c r="M10" s="807"/>
      <c r="N10" s="807"/>
      <c r="O10" s="203"/>
      <c r="P10" s="203"/>
      <c r="Q10" s="203"/>
      <c r="R10" s="203"/>
      <c r="S10" s="203"/>
    </row>
    <row r="11" spans="1:19" ht="12.75" customHeight="1">
      <c r="A11" s="808" t="s">
        <v>179</v>
      </c>
      <c r="B11" s="807"/>
      <c r="C11" s="836"/>
      <c r="D11" s="807"/>
      <c r="E11" s="807"/>
      <c r="F11" s="807"/>
      <c r="G11" s="807"/>
      <c r="H11" s="807"/>
      <c r="I11" s="807"/>
      <c r="J11" s="807"/>
      <c r="K11" s="807"/>
      <c r="L11" s="807"/>
      <c r="M11" s="807"/>
      <c r="N11" s="807"/>
      <c r="O11" s="203"/>
      <c r="P11" s="203"/>
      <c r="Q11" s="203"/>
      <c r="R11" s="203"/>
      <c r="S11" s="203"/>
    </row>
    <row r="12" spans="1:19">
      <c r="A12" s="203"/>
      <c r="B12" s="203"/>
      <c r="C12" s="337"/>
      <c r="D12" s="203"/>
      <c r="E12" s="203"/>
      <c r="F12" s="203"/>
      <c r="G12" s="203"/>
      <c r="H12" s="203"/>
      <c r="I12" s="203"/>
      <c r="J12" s="203"/>
      <c r="K12" s="203"/>
      <c r="L12" s="339"/>
      <c r="M12" s="203"/>
      <c r="N12" s="203"/>
      <c r="O12" s="339"/>
      <c r="P12" s="339"/>
      <c r="Q12" s="339"/>
      <c r="R12" s="339"/>
      <c r="S12" s="339"/>
    </row>
    <row r="13" spans="1:19">
      <c r="A13" s="203"/>
      <c r="B13" s="203"/>
      <c r="C13" s="337"/>
      <c r="D13" s="203"/>
      <c r="E13" s="203"/>
      <c r="F13" s="203"/>
      <c r="G13" s="203"/>
      <c r="H13" s="203"/>
      <c r="I13" s="203"/>
      <c r="J13" s="203"/>
      <c r="K13" s="203"/>
      <c r="L13" s="203"/>
      <c r="M13" s="203"/>
      <c r="N13" s="203"/>
      <c r="O13" s="203"/>
      <c r="P13" s="203"/>
      <c r="Q13" s="203"/>
      <c r="R13" s="203"/>
      <c r="S13" s="203"/>
    </row>
    <row r="14" spans="1:19" s="346" customFormat="1" ht="54" customHeight="1">
      <c r="A14" s="340" t="s">
        <v>862</v>
      </c>
      <c r="B14" s="579" t="s">
        <v>781</v>
      </c>
      <c r="C14" s="342" t="s">
        <v>480</v>
      </c>
      <c r="D14" s="343" t="s">
        <v>481</v>
      </c>
      <c r="E14" s="343" t="s">
        <v>482</v>
      </c>
      <c r="F14" s="343" t="s">
        <v>483</v>
      </c>
      <c r="G14" s="344" t="s">
        <v>363</v>
      </c>
      <c r="H14" s="343" t="s">
        <v>484</v>
      </c>
      <c r="I14" s="341" t="s">
        <v>485</v>
      </c>
      <c r="J14" s="341" t="s">
        <v>486</v>
      </c>
      <c r="K14" s="341" t="s">
        <v>487</v>
      </c>
      <c r="L14" s="341" t="s">
        <v>488</v>
      </c>
      <c r="M14" s="341" t="s">
        <v>489</v>
      </c>
      <c r="N14" s="341" t="s">
        <v>490</v>
      </c>
      <c r="O14" s="341" t="s">
        <v>491</v>
      </c>
      <c r="P14" s="345" t="s">
        <v>492</v>
      </c>
      <c r="Q14" s="345" t="s">
        <v>349</v>
      </c>
      <c r="R14" s="345" t="s">
        <v>493</v>
      </c>
      <c r="S14" s="345" t="s">
        <v>494</v>
      </c>
    </row>
    <row r="15" spans="1:19" ht="12.75" customHeight="1">
      <c r="A15" s="324"/>
      <c r="B15" s="176" t="s">
        <v>253</v>
      </c>
      <c r="C15" s="347"/>
      <c r="D15" s="176" t="s">
        <v>255</v>
      </c>
      <c r="E15" s="176" t="s">
        <v>260</v>
      </c>
      <c r="F15" s="176" t="s">
        <v>290</v>
      </c>
      <c r="G15" s="176" t="s">
        <v>296</v>
      </c>
      <c r="H15" s="176" t="s">
        <v>298</v>
      </c>
      <c r="I15" s="176" t="s">
        <v>300</v>
      </c>
      <c r="J15" s="176" t="s">
        <v>305</v>
      </c>
      <c r="K15" s="176" t="s">
        <v>307</v>
      </c>
      <c r="L15" s="176" t="s">
        <v>310</v>
      </c>
      <c r="M15" s="176" t="s">
        <v>311</v>
      </c>
      <c r="N15" s="176" t="s">
        <v>314</v>
      </c>
      <c r="O15" s="176" t="s">
        <v>322</v>
      </c>
      <c r="P15" s="251" t="s">
        <v>324</v>
      </c>
      <c r="Q15" s="251" t="s">
        <v>495</v>
      </c>
      <c r="R15" s="251" t="s">
        <v>496</v>
      </c>
      <c r="S15" s="251" t="s">
        <v>497</v>
      </c>
    </row>
    <row r="16" spans="1:19" ht="12.75" customHeight="1">
      <c r="A16" s="324"/>
      <c r="B16" s="262" t="s">
        <v>225</v>
      </c>
      <c r="C16" s="348" t="s">
        <v>225</v>
      </c>
      <c r="D16" s="262" t="s">
        <v>225</v>
      </c>
      <c r="E16" s="262" t="s">
        <v>225</v>
      </c>
      <c r="F16" s="262" t="s">
        <v>225</v>
      </c>
      <c r="G16" s="176"/>
      <c r="H16" s="262" t="s">
        <v>225</v>
      </c>
      <c r="I16" s="262" t="s">
        <v>225</v>
      </c>
      <c r="J16" s="262" t="s">
        <v>225</v>
      </c>
      <c r="K16" s="262" t="s">
        <v>225</v>
      </c>
      <c r="L16" s="262" t="s">
        <v>225</v>
      </c>
      <c r="M16" s="262" t="s">
        <v>225</v>
      </c>
      <c r="N16" s="262" t="s">
        <v>225</v>
      </c>
      <c r="O16" s="262" t="s">
        <v>225</v>
      </c>
      <c r="P16" s="176"/>
      <c r="Q16" s="176"/>
      <c r="R16" s="176"/>
      <c r="S16" s="176"/>
    </row>
    <row r="17" spans="1:19" ht="12.75" customHeight="1">
      <c r="A17" s="349"/>
      <c r="B17" s="349"/>
      <c r="C17" s="350"/>
      <c r="D17" s="349"/>
      <c r="E17" s="349"/>
      <c r="F17" s="327">
        <f t="shared" ref="F17:F27" si="0">MAX(ABS(D17-B17),ABS(E17-B17))</f>
        <v>0</v>
      </c>
      <c r="G17" s="351">
        <v>0.1</v>
      </c>
      <c r="H17" s="327">
        <f t="shared" ref="H17:H27" si="1">+F17*G17</f>
        <v>0</v>
      </c>
      <c r="I17" s="352"/>
      <c r="J17" s="352"/>
      <c r="K17" s="315"/>
      <c r="L17" s="353">
        <f t="shared" ref="L17:L27" si="2">+(D17-B17)-(J17-I17)</f>
        <v>0</v>
      </c>
      <c r="M17" s="327">
        <f t="shared" ref="M17:M27" si="3">+(E17-B17)-(K17-I17)</f>
        <v>0</v>
      </c>
      <c r="N17" s="327">
        <f t="shared" ref="N17:N27" si="4">MAX(ABS(L17),ABS(M17))</f>
        <v>0</v>
      </c>
      <c r="O17" s="327">
        <f t="shared" ref="O17:O27" si="5">IF(I17="",H17,MIN(H17,N17))</f>
        <v>0</v>
      </c>
      <c r="P17" s="672"/>
      <c r="Q17" s="672"/>
      <c r="R17" s="672"/>
      <c r="S17" s="672"/>
    </row>
    <row r="18" spans="1:19" ht="12.75" customHeight="1">
      <c r="A18" s="349"/>
      <c r="B18" s="349"/>
      <c r="C18" s="350"/>
      <c r="D18" s="349"/>
      <c r="E18" s="349"/>
      <c r="F18" s="327">
        <f t="shared" si="0"/>
        <v>0</v>
      </c>
      <c r="G18" s="351">
        <v>0.1</v>
      </c>
      <c r="H18" s="327">
        <f t="shared" si="1"/>
        <v>0</v>
      </c>
      <c r="I18" s="352"/>
      <c r="J18" s="352"/>
      <c r="K18" s="315"/>
      <c r="L18" s="353">
        <f t="shared" si="2"/>
        <v>0</v>
      </c>
      <c r="M18" s="327">
        <f t="shared" si="3"/>
        <v>0</v>
      </c>
      <c r="N18" s="327">
        <f t="shared" si="4"/>
        <v>0</v>
      </c>
      <c r="O18" s="327">
        <f t="shared" si="5"/>
        <v>0</v>
      </c>
      <c r="P18" s="672"/>
      <c r="Q18" s="672"/>
      <c r="R18" s="672"/>
      <c r="S18" s="672"/>
    </row>
    <row r="19" spans="1:19" ht="12.75" customHeight="1">
      <c r="A19" s="349"/>
      <c r="B19" s="349"/>
      <c r="C19" s="350"/>
      <c r="D19" s="349"/>
      <c r="E19" s="349"/>
      <c r="F19" s="327">
        <f t="shared" si="0"/>
        <v>0</v>
      </c>
      <c r="G19" s="351">
        <v>0.1</v>
      </c>
      <c r="H19" s="327">
        <f t="shared" si="1"/>
        <v>0</v>
      </c>
      <c r="I19" s="352"/>
      <c r="J19" s="352"/>
      <c r="K19" s="315"/>
      <c r="L19" s="353">
        <f t="shared" si="2"/>
        <v>0</v>
      </c>
      <c r="M19" s="327">
        <f t="shared" si="3"/>
        <v>0</v>
      </c>
      <c r="N19" s="327">
        <f t="shared" si="4"/>
        <v>0</v>
      </c>
      <c r="O19" s="327">
        <f t="shared" si="5"/>
        <v>0</v>
      </c>
      <c r="P19" s="672"/>
      <c r="Q19" s="672"/>
      <c r="R19" s="672"/>
      <c r="S19" s="672"/>
    </row>
    <row r="20" spans="1:19" ht="12.75" customHeight="1">
      <c r="A20" s="349"/>
      <c r="B20" s="349"/>
      <c r="C20" s="350"/>
      <c r="D20" s="349"/>
      <c r="E20" s="349"/>
      <c r="F20" s="327">
        <f t="shared" si="0"/>
        <v>0</v>
      </c>
      <c r="G20" s="351">
        <v>0.1</v>
      </c>
      <c r="H20" s="327">
        <f t="shared" si="1"/>
        <v>0</v>
      </c>
      <c r="I20" s="352"/>
      <c r="J20" s="352"/>
      <c r="K20" s="315"/>
      <c r="L20" s="353">
        <f t="shared" si="2"/>
        <v>0</v>
      </c>
      <c r="M20" s="327">
        <f t="shared" si="3"/>
        <v>0</v>
      </c>
      <c r="N20" s="327">
        <f t="shared" si="4"/>
        <v>0</v>
      </c>
      <c r="O20" s="327">
        <f t="shared" si="5"/>
        <v>0</v>
      </c>
      <c r="P20" s="672"/>
      <c r="Q20" s="672"/>
      <c r="R20" s="672"/>
      <c r="S20" s="672"/>
    </row>
    <row r="21" spans="1:19" ht="12.75" customHeight="1">
      <c r="A21" s="349"/>
      <c r="B21" s="349"/>
      <c r="C21" s="350"/>
      <c r="D21" s="349"/>
      <c r="E21" s="349"/>
      <c r="F21" s="327">
        <f t="shared" si="0"/>
        <v>0</v>
      </c>
      <c r="G21" s="351">
        <v>0.1</v>
      </c>
      <c r="H21" s="327">
        <f t="shared" si="1"/>
        <v>0</v>
      </c>
      <c r="I21" s="352"/>
      <c r="J21" s="352"/>
      <c r="K21" s="315"/>
      <c r="L21" s="353">
        <f t="shared" si="2"/>
        <v>0</v>
      </c>
      <c r="M21" s="327">
        <f t="shared" si="3"/>
        <v>0</v>
      </c>
      <c r="N21" s="327">
        <f t="shared" si="4"/>
        <v>0</v>
      </c>
      <c r="O21" s="327">
        <f t="shared" si="5"/>
        <v>0</v>
      </c>
      <c r="P21" s="672"/>
      <c r="Q21" s="672"/>
      <c r="R21" s="672"/>
      <c r="S21" s="672"/>
    </row>
    <row r="22" spans="1:19" ht="12.75" customHeight="1">
      <c r="A22" s="349"/>
      <c r="B22" s="349"/>
      <c r="C22" s="350"/>
      <c r="D22" s="349"/>
      <c r="E22" s="349"/>
      <c r="F22" s="327">
        <f t="shared" si="0"/>
        <v>0</v>
      </c>
      <c r="G22" s="351">
        <v>0.1</v>
      </c>
      <c r="H22" s="327">
        <f t="shared" si="1"/>
        <v>0</v>
      </c>
      <c r="I22" s="352"/>
      <c r="J22" s="352"/>
      <c r="K22" s="315"/>
      <c r="L22" s="353">
        <f t="shared" si="2"/>
        <v>0</v>
      </c>
      <c r="M22" s="327">
        <f t="shared" si="3"/>
        <v>0</v>
      </c>
      <c r="N22" s="327">
        <f t="shared" si="4"/>
        <v>0</v>
      </c>
      <c r="O22" s="327">
        <f t="shared" si="5"/>
        <v>0</v>
      </c>
      <c r="P22" s="672"/>
      <c r="Q22" s="672"/>
      <c r="R22" s="672"/>
      <c r="S22" s="672"/>
    </row>
    <row r="23" spans="1:19" ht="12.75" customHeight="1">
      <c r="A23" s="349"/>
      <c r="B23" s="349"/>
      <c r="C23" s="350"/>
      <c r="D23" s="349"/>
      <c r="E23" s="349"/>
      <c r="F23" s="327">
        <f t="shared" si="0"/>
        <v>0</v>
      </c>
      <c r="G23" s="351">
        <v>0.1</v>
      </c>
      <c r="H23" s="327">
        <f t="shared" si="1"/>
        <v>0</v>
      </c>
      <c r="I23" s="352"/>
      <c r="J23" s="352"/>
      <c r="K23" s="315"/>
      <c r="L23" s="353">
        <f t="shared" si="2"/>
        <v>0</v>
      </c>
      <c r="M23" s="327">
        <f t="shared" si="3"/>
        <v>0</v>
      </c>
      <c r="N23" s="327">
        <f t="shared" si="4"/>
        <v>0</v>
      </c>
      <c r="O23" s="327">
        <f t="shared" si="5"/>
        <v>0</v>
      </c>
      <c r="P23" s="672"/>
      <c r="Q23" s="672"/>
      <c r="R23" s="672"/>
      <c r="S23" s="672"/>
    </row>
    <row r="24" spans="1:19" ht="12.75" customHeight="1">
      <c r="A24" s="349"/>
      <c r="B24" s="349"/>
      <c r="C24" s="350"/>
      <c r="D24" s="349"/>
      <c r="E24" s="349"/>
      <c r="F24" s="327">
        <f t="shared" si="0"/>
        <v>0</v>
      </c>
      <c r="G24" s="351">
        <v>0.1</v>
      </c>
      <c r="H24" s="327">
        <f t="shared" si="1"/>
        <v>0</v>
      </c>
      <c r="I24" s="352"/>
      <c r="J24" s="352"/>
      <c r="K24" s="315"/>
      <c r="L24" s="353">
        <f t="shared" si="2"/>
        <v>0</v>
      </c>
      <c r="M24" s="327">
        <f t="shared" si="3"/>
        <v>0</v>
      </c>
      <c r="N24" s="327">
        <f t="shared" si="4"/>
        <v>0</v>
      </c>
      <c r="O24" s="327">
        <f t="shared" si="5"/>
        <v>0</v>
      </c>
      <c r="P24" s="672"/>
      <c r="Q24" s="672"/>
      <c r="R24" s="672"/>
      <c r="S24" s="672"/>
    </row>
    <row r="25" spans="1:19" ht="12.75" customHeight="1">
      <c r="A25" s="349"/>
      <c r="B25" s="349"/>
      <c r="C25" s="350"/>
      <c r="D25" s="349"/>
      <c r="E25" s="349"/>
      <c r="F25" s="327">
        <f t="shared" si="0"/>
        <v>0</v>
      </c>
      <c r="G25" s="351">
        <v>0.1</v>
      </c>
      <c r="H25" s="327">
        <f t="shared" si="1"/>
        <v>0</v>
      </c>
      <c r="I25" s="352"/>
      <c r="J25" s="352"/>
      <c r="K25" s="315"/>
      <c r="L25" s="353">
        <f t="shared" si="2"/>
        <v>0</v>
      </c>
      <c r="M25" s="327">
        <f t="shared" si="3"/>
        <v>0</v>
      </c>
      <c r="N25" s="327">
        <f t="shared" si="4"/>
        <v>0</v>
      </c>
      <c r="O25" s="327">
        <f t="shared" si="5"/>
        <v>0</v>
      </c>
      <c r="P25" s="672"/>
      <c r="Q25" s="672"/>
      <c r="R25" s="672"/>
      <c r="S25" s="672"/>
    </row>
    <row r="26" spans="1:19" ht="12.75" customHeight="1">
      <c r="A26" s="349"/>
      <c r="B26" s="349"/>
      <c r="C26" s="350"/>
      <c r="D26" s="349"/>
      <c r="E26" s="349"/>
      <c r="F26" s="327">
        <f t="shared" si="0"/>
        <v>0</v>
      </c>
      <c r="G26" s="351">
        <v>0.1</v>
      </c>
      <c r="H26" s="327">
        <f t="shared" si="1"/>
        <v>0</v>
      </c>
      <c r="I26" s="352"/>
      <c r="J26" s="352"/>
      <c r="K26" s="315"/>
      <c r="L26" s="353">
        <f t="shared" si="2"/>
        <v>0</v>
      </c>
      <c r="M26" s="327">
        <f t="shared" si="3"/>
        <v>0</v>
      </c>
      <c r="N26" s="327">
        <f t="shared" si="4"/>
        <v>0</v>
      </c>
      <c r="O26" s="327">
        <f t="shared" si="5"/>
        <v>0</v>
      </c>
      <c r="P26" s="672"/>
      <c r="Q26" s="672"/>
      <c r="R26" s="672"/>
      <c r="S26" s="672"/>
    </row>
    <row r="27" spans="1:19" ht="12.75" customHeight="1">
      <c r="A27" s="349"/>
      <c r="B27" s="349"/>
      <c r="C27" s="350"/>
      <c r="D27" s="349"/>
      <c r="E27" s="349"/>
      <c r="F27" s="327">
        <f t="shared" si="0"/>
        <v>0</v>
      </c>
      <c r="G27" s="351">
        <v>0.1</v>
      </c>
      <c r="H27" s="327">
        <f t="shared" si="1"/>
        <v>0</v>
      </c>
      <c r="I27" s="352"/>
      <c r="J27" s="352"/>
      <c r="K27" s="315"/>
      <c r="L27" s="353">
        <f t="shared" si="2"/>
        <v>0</v>
      </c>
      <c r="M27" s="327">
        <f t="shared" si="3"/>
        <v>0</v>
      </c>
      <c r="N27" s="327">
        <f t="shared" si="4"/>
        <v>0</v>
      </c>
      <c r="O27" s="327">
        <f t="shared" si="5"/>
        <v>0</v>
      </c>
      <c r="P27" s="672"/>
      <c r="Q27" s="672"/>
      <c r="R27" s="672"/>
      <c r="S27" s="672"/>
    </row>
    <row r="28" spans="1:19" ht="12.75" customHeight="1">
      <c r="A28" s="324" t="s">
        <v>473</v>
      </c>
      <c r="B28" s="354">
        <f>SUM(B17:B27)</f>
        <v>0</v>
      </c>
      <c r="C28" s="355">
        <f>SUM(C17:C27)</f>
        <v>0</v>
      </c>
      <c r="D28" s="354">
        <f>SUM(D17:D27)</f>
        <v>0</v>
      </c>
      <c r="E28" s="354">
        <f>SUM(E17:E27)</f>
        <v>0</v>
      </c>
      <c r="F28" s="354">
        <f>SUM(F17:F27)</f>
        <v>0</v>
      </c>
      <c r="G28" s="176"/>
      <c r="H28" s="354">
        <f t="shared" ref="H28:O28" si="6">SUM(H17:H27)</f>
        <v>0</v>
      </c>
      <c r="I28" s="354">
        <f t="shared" si="6"/>
        <v>0</v>
      </c>
      <c r="J28" s="354">
        <f t="shared" si="6"/>
        <v>0</v>
      </c>
      <c r="K28" s="354">
        <f t="shared" si="6"/>
        <v>0</v>
      </c>
      <c r="L28" s="354">
        <f t="shared" si="6"/>
        <v>0</v>
      </c>
      <c r="M28" s="354">
        <f t="shared" si="6"/>
        <v>0</v>
      </c>
      <c r="N28" s="354">
        <f t="shared" si="6"/>
        <v>0</v>
      </c>
      <c r="O28" s="354">
        <f t="shared" si="6"/>
        <v>0</v>
      </c>
      <c r="P28" s="673"/>
      <c r="Q28" s="673"/>
      <c r="R28" s="673"/>
      <c r="S28" s="673"/>
    </row>
    <row r="29" spans="1:19">
      <c r="A29" s="203"/>
      <c r="B29" s="203"/>
      <c r="C29" s="337"/>
      <c r="D29" s="203"/>
      <c r="E29" s="203"/>
      <c r="F29" s="203"/>
      <c r="G29" s="203"/>
      <c r="H29" s="203"/>
      <c r="I29" s="203"/>
      <c r="J29" s="203"/>
      <c r="K29" s="203"/>
      <c r="L29" s="203"/>
      <c r="M29" s="203"/>
      <c r="N29" s="203"/>
      <c r="O29" s="203"/>
      <c r="P29" s="203"/>
      <c r="Q29" s="203"/>
      <c r="R29" s="203"/>
      <c r="S29" s="203"/>
    </row>
    <row r="30" spans="1:19">
      <c r="A30" s="203" t="s">
        <v>447</v>
      </c>
      <c r="B30" s="203"/>
      <c r="C30" s="337"/>
      <c r="D30" s="203"/>
      <c r="E30" s="203"/>
      <c r="F30" s="203"/>
      <c r="G30" s="203"/>
      <c r="H30" s="203"/>
      <c r="I30" s="203"/>
      <c r="J30" s="203"/>
      <c r="K30" s="203"/>
      <c r="L30" s="203"/>
      <c r="M30" s="203"/>
      <c r="N30" s="203"/>
      <c r="O30" s="356"/>
      <c r="P30" s="356"/>
      <c r="Q30" s="356"/>
      <c r="R30" s="356"/>
      <c r="S30" s="356"/>
    </row>
    <row r="31" spans="1:19">
      <c r="A31" s="203" t="s">
        <v>498</v>
      </c>
      <c r="B31" s="203"/>
      <c r="C31" s="337"/>
      <c r="D31" s="203"/>
      <c r="E31" s="203"/>
      <c r="F31" s="203"/>
      <c r="G31" s="203"/>
      <c r="H31" s="203"/>
      <c r="I31" s="203"/>
      <c r="J31" s="203"/>
      <c r="K31" s="203"/>
      <c r="L31" s="203"/>
      <c r="M31" s="203"/>
      <c r="N31" s="203"/>
      <c r="O31" s="203"/>
      <c r="P31" s="203"/>
      <c r="Q31" s="203"/>
      <c r="R31" s="203"/>
      <c r="S31" s="203"/>
    </row>
    <row r="32" spans="1:19">
      <c r="A32" s="203" t="s">
        <v>499</v>
      </c>
      <c r="B32" s="203"/>
      <c r="C32" s="337"/>
      <c r="D32" s="203"/>
      <c r="E32" s="203"/>
      <c r="F32" s="203"/>
      <c r="G32" s="203"/>
      <c r="H32" s="203"/>
      <c r="I32" s="203"/>
      <c r="J32" s="203"/>
      <c r="K32" s="203"/>
      <c r="L32" s="203"/>
      <c r="M32" s="203"/>
      <c r="N32" s="203"/>
      <c r="O32" s="203"/>
      <c r="P32" s="203"/>
      <c r="Q32" s="203"/>
      <c r="R32" s="203"/>
      <c r="S32" s="203"/>
    </row>
    <row r="33" spans="1:19">
      <c r="A33" s="203" t="s">
        <v>477</v>
      </c>
      <c r="B33" s="203"/>
      <c r="C33" s="337"/>
      <c r="D33" s="203"/>
      <c r="E33" s="203"/>
      <c r="F33" s="203"/>
      <c r="G33" s="203"/>
      <c r="H33" s="203"/>
      <c r="I33" s="203"/>
      <c r="J33" s="203"/>
      <c r="K33" s="203"/>
      <c r="L33" s="203"/>
      <c r="M33" s="203"/>
      <c r="N33" s="203"/>
      <c r="O33" s="203"/>
      <c r="P33" s="203"/>
      <c r="Q33" s="203"/>
      <c r="R33" s="203"/>
      <c r="S33" s="203"/>
    </row>
    <row r="34" spans="1:19">
      <c r="A34" s="203" t="s">
        <v>500</v>
      </c>
      <c r="B34" s="203"/>
      <c r="C34" s="337"/>
      <c r="D34" s="203"/>
      <c r="E34" s="203"/>
      <c r="F34" s="203"/>
      <c r="G34" s="203"/>
      <c r="H34" s="203"/>
      <c r="I34" s="203"/>
      <c r="J34" s="203"/>
      <c r="K34" s="203"/>
      <c r="L34" s="203"/>
      <c r="M34" s="203"/>
      <c r="N34" s="203"/>
      <c r="O34" s="203"/>
      <c r="P34" s="203"/>
      <c r="Q34" s="203"/>
      <c r="R34" s="203"/>
      <c r="S34" s="203"/>
    </row>
    <row r="35" spans="1:19" ht="14.25" customHeight="1">
      <c r="A35" s="357" t="s">
        <v>501</v>
      </c>
      <c r="B35" s="203"/>
      <c r="C35" s="337"/>
      <c r="D35" s="203"/>
      <c r="E35" s="203"/>
      <c r="F35" s="203"/>
      <c r="G35" s="203"/>
      <c r="H35" s="203"/>
      <c r="I35" s="203"/>
      <c r="J35" s="203"/>
      <c r="K35" s="203"/>
      <c r="L35" s="203"/>
      <c r="M35" s="203"/>
      <c r="N35" s="203"/>
      <c r="O35" s="203"/>
      <c r="P35" s="203"/>
      <c r="Q35" s="203"/>
      <c r="R35" s="203"/>
      <c r="S35" s="203"/>
    </row>
    <row r="36" spans="1:19" s="359" customFormat="1" ht="14.25" customHeight="1">
      <c r="A36" s="358" t="s">
        <v>889</v>
      </c>
      <c r="B36" s="358"/>
      <c r="C36" s="357"/>
      <c r="D36" s="358"/>
      <c r="E36" s="358"/>
      <c r="F36" s="358"/>
      <c r="G36" s="358"/>
      <c r="H36" s="358"/>
      <c r="I36" s="358"/>
      <c r="J36" s="358"/>
      <c r="K36" s="358"/>
      <c r="L36" s="358"/>
      <c r="M36" s="358"/>
      <c r="N36" s="358"/>
      <c r="O36" s="358"/>
      <c r="P36" s="358"/>
      <c r="Q36" s="358"/>
      <c r="R36" s="358"/>
      <c r="S36" s="358"/>
    </row>
    <row r="37" spans="1:19" s="359" customFormat="1" ht="14.25" customHeight="1">
      <c r="A37" s="358" t="s">
        <v>890</v>
      </c>
      <c r="B37" s="358"/>
      <c r="C37" s="357"/>
      <c r="D37" s="358"/>
      <c r="E37" s="358"/>
      <c r="F37" s="358"/>
      <c r="G37" s="358"/>
      <c r="H37" s="358"/>
      <c r="I37" s="358"/>
      <c r="J37" s="358"/>
      <c r="K37" s="358"/>
      <c r="L37" s="358"/>
      <c r="M37" s="358"/>
      <c r="N37" s="358"/>
      <c r="O37" s="358"/>
      <c r="P37" s="358"/>
      <c r="Q37" s="358"/>
      <c r="R37" s="358"/>
      <c r="S37" s="358"/>
    </row>
    <row r="38" spans="1:19" s="359" customFormat="1" ht="14.25" customHeight="1">
      <c r="A38" s="358" t="s">
        <v>891</v>
      </c>
      <c r="B38" s="358"/>
      <c r="C38" s="357"/>
      <c r="D38" s="358"/>
      <c r="E38" s="358"/>
      <c r="F38" s="358"/>
      <c r="G38" s="358"/>
      <c r="H38" s="358"/>
      <c r="I38" s="358"/>
      <c r="J38" s="358"/>
      <c r="K38" s="358"/>
      <c r="L38" s="358"/>
      <c r="M38" s="358"/>
      <c r="N38" s="358"/>
      <c r="O38" s="358"/>
      <c r="P38" s="358"/>
      <c r="Q38" s="358"/>
      <c r="R38" s="358"/>
      <c r="S38" s="358"/>
    </row>
    <row r="39" spans="1:19" s="359" customFormat="1">
      <c r="A39" s="358" t="s">
        <v>502</v>
      </c>
      <c r="B39" s="358"/>
      <c r="C39" s="357"/>
      <c r="D39" s="358"/>
      <c r="E39" s="358"/>
      <c r="F39" s="358"/>
      <c r="G39" s="358"/>
      <c r="H39" s="358"/>
      <c r="I39" s="358"/>
      <c r="J39" s="358"/>
      <c r="K39" s="358"/>
      <c r="L39" s="358"/>
      <c r="M39" s="358"/>
      <c r="N39" s="358"/>
      <c r="O39" s="360"/>
      <c r="P39" s="360"/>
      <c r="Q39" s="360"/>
      <c r="R39" s="360"/>
      <c r="S39" s="360"/>
    </row>
    <row r="40" spans="1:19">
      <c r="A40" s="358" t="s">
        <v>503</v>
      </c>
      <c r="B40" s="203"/>
      <c r="C40" s="337"/>
      <c r="D40" s="203"/>
      <c r="E40" s="203"/>
      <c r="F40" s="203"/>
      <c r="G40" s="203"/>
      <c r="H40" s="203"/>
      <c r="I40" s="203"/>
      <c r="J40" s="203"/>
      <c r="K40" s="203"/>
      <c r="L40" s="203"/>
      <c r="M40" s="203"/>
      <c r="N40" s="257"/>
      <c r="O40" s="245" t="s">
        <v>504</v>
      </c>
      <c r="P40" s="245"/>
      <c r="Q40" s="245"/>
      <c r="R40" s="245"/>
      <c r="S40" s="245"/>
    </row>
    <row r="41" spans="1:19" ht="12" hidden="1" customHeight="1"/>
  </sheetData>
  <sheetProtection algorithmName="SHA-512" hashValue="VXEEPSw25q/glhZKnQzFWr37zNLi6x0Wi4tqJcDTjAj+fBquCydib0GvINXMwOponasGebychY4FIgHksE3AYA==" saltValue="f7ioqW6HptsfRszM8Z+i4Q==" spinCount="100000" sheet="1" objects="1" scenarios="1"/>
  <mergeCells count="4">
    <mergeCell ref="A9:N9"/>
    <mergeCell ref="A8:N8"/>
    <mergeCell ref="A11:N11"/>
    <mergeCell ref="A10:N10"/>
  </mergeCells>
  <hyperlinks>
    <hyperlink ref="A1" location="'TABLE OF CONTENTS'!A1" display="TABLE OF CONTENTS"/>
    <hyperlink ref="I1" location="'40.010'!A1" display="#'40.010'.A1"/>
  </hyperlinks>
  <printOptions horizontalCentered="1"/>
  <pageMargins left="0.51180555555555596" right="0.51180555555555596" top="0.98402777777777795" bottom="0.59027777777777801" header="0.511811023622047" footer="0.511811023622047"/>
  <pageSetup paperSize="5" scale="8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BI76"/>
  <sheetViews>
    <sheetView topLeftCell="A4" zoomScale="75" zoomScaleNormal="75" workbookViewId="0">
      <selection activeCell="AI60" sqref="AI60"/>
    </sheetView>
  </sheetViews>
  <sheetFormatPr defaultColWidth="0" defaultRowHeight="12.75" zeroHeight="1"/>
  <cols>
    <col min="1" max="1" width="38.109375" style="361" customWidth="1"/>
    <col min="2" max="2" width="16.5546875" style="361" customWidth="1"/>
    <col min="3" max="3" width="17.77734375" style="361" customWidth="1"/>
    <col min="4" max="4" width="15.5546875" style="361" customWidth="1"/>
    <col min="5" max="5" width="15.77734375" style="361" customWidth="1"/>
    <col min="6" max="6" width="11.21875" style="362" customWidth="1"/>
    <col min="7" max="8" width="17.109375" style="361" customWidth="1"/>
    <col min="9" max="9" width="16.109375" style="361" customWidth="1"/>
    <col min="10" max="10" width="16.44140625" style="361" customWidth="1"/>
    <col min="11" max="11" width="10.77734375" style="362" customWidth="1"/>
    <col min="12" max="12" width="16.77734375" style="361" customWidth="1"/>
    <col min="13" max="13" width="17.21875" style="361" customWidth="1"/>
    <col min="14" max="14" width="18.109375" style="361" customWidth="1"/>
    <col min="15" max="15" width="17.77734375" style="361" customWidth="1"/>
    <col min="16" max="16" width="15.77734375" style="361" customWidth="1"/>
    <col min="17" max="17" width="14" style="361" customWidth="1"/>
    <col min="18" max="18" width="14.77734375" style="361" customWidth="1"/>
    <col min="19" max="19" width="14.21875" style="361" customWidth="1"/>
    <col min="20" max="20" width="14.77734375" style="361" customWidth="1"/>
    <col min="21" max="21" width="15.109375" style="361" customWidth="1"/>
    <col min="22" max="22" width="15.77734375" style="361" customWidth="1"/>
    <col min="23" max="23" width="13.44140625" style="361" customWidth="1"/>
    <col min="24" max="24" width="17.77734375" style="361" customWidth="1"/>
    <col min="25" max="26" width="14.44140625" style="361" customWidth="1"/>
    <col min="27" max="27" width="15.109375" style="361" customWidth="1"/>
    <col min="28" max="28" width="16.109375" style="361" customWidth="1"/>
    <col min="29" max="29" width="15" style="361" customWidth="1"/>
    <col min="30" max="30" width="14.44140625" style="361" customWidth="1"/>
    <col min="31" max="31" width="15.77734375" style="361" customWidth="1"/>
    <col min="32" max="32" width="10.77734375" style="361" customWidth="1"/>
    <col min="33" max="33" width="11.109375" style="361" customWidth="1"/>
    <col min="34" max="34" width="14.44140625" style="361" customWidth="1"/>
    <col min="35" max="35" width="14.77734375" style="361" customWidth="1"/>
    <col min="36" max="36" width="12.21875" style="361" customWidth="1"/>
    <col min="37" max="37" width="11" style="361" customWidth="1"/>
    <col min="38" max="38" width="14.109375" style="361" customWidth="1"/>
    <col min="39" max="39" width="14.77734375" style="361" customWidth="1"/>
    <col min="40" max="40" width="16" style="361" customWidth="1"/>
    <col min="41" max="41" width="13.109375" style="361" customWidth="1"/>
    <col min="42" max="42" width="13.77734375" style="361" customWidth="1"/>
    <col min="43" max="43" width="12.77734375" style="361" customWidth="1"/>
    <col min="44" max="44" width="13.109375" style="361" customWidth="1"/>
    <col min="45" max="45" width="13.77734375" style="361" customWidth="1"/>
    <col min="46" max="46" width="13.44140625" style="361" customWidth="1"/>
    <col min="47" max="47" width="10.77734375" style="361" customWidth="1"/>
    <col min="48" max="48" width="13.21875" style="361" customWidth="1"/>
    <col min="49" max="49" width="16.77734375" style="361" customWidth="1"/>
    <col min="50" max="50" width="10.109375" style="361" customWidth="1"/>
    <col min="51" max="51" width="10.5546875" style="361" customWidth="1"/>
    <col min="52" max="52" width="17" style="361" customWidth="1"/>
    <col min="53" max="53" width="17.77734375" style="361" customWidth="1"/>
    <col min="54" max="54" width="13.77734375" style="361" customWidth="1"/>
    <col min="55" max="55" width="13.109375" style="361" customWidth="1"/>
    <col min="56" max="56" width="11.5546875" style="361" customWidth="1"/>
    <col min="57" max="61" width="9.6640625" style="361" hidden="1" customWidth="1"/>
    <col min="62" max="62" width="8.77734375" style="361" hidden="1" customWidth="1"/>
    <col min="63" max="16384" width="8.77734375" style="361" hidden="1"/>
  </cols>
  <sheetData>
    <row r="1" spans="1:61" ht="15" customHeight="1">
      <c r="A1" s="166" t="s">
        <v>129</v>
      </c>
      <c r="B1" s="124"/>
      <c r="C1" s="124"/>
      <c r="D1" s="124"/>
      <c r="E1" s="124"/>
      <c r="F1" s="167" t="s">
        <v>193</v>
      </c>
      <c r="G1" s="124"/>
      <c r="H1" s="124"/>
      <c r="I1" s="124"/>
      <c r="J1" s="124"/>
      <c r="K1" s="124"/>
      <c r="L1" s="124"/>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row>
    <row r="2" spans="1:61">
      <c r="A2" s="207"/>
      <c r="B2" s="208"/>
      <c r="C2" s="5"/>
      <c r="D2" s="5"/>
      <c r="E2" s="208"/>
      <c r="F2" s="5"/>
      <c r="G2" s="208"/>
      <c r="H2" s="208"/>
      <c r="I2" s="208"/>
      <c r="J2" s="208"/>
      <c r="K2" s="5"/>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row>
    <row r="3" spans="1:61">
      <c r="A3" s="206" t="str">
        <f>Cover!$A$14</f>
        <v>Select Name of Insurer/ Financial Holding Company</v>
      </c>
      <c r="B3" s="208"/>
      <c r="C3" s="208"/>
      <c r="D3" s="208"/>
      <c r="E3" s="208"/>
      <c r="F3" s="5"/>
      <c r="G3" s="208"/>
      <c r="H3" s="208"/>
      <c r="I3" s="208"/>
      <c r="J3" s="208"/>
      <c r="K3" s="260"/>
      <c r="L3" s="169"/>
      <c r="M3" s="208"/>
      <c r="N3" s="208"/>
      <c r="O3" s="169" t="s">
        <v>226</v>
      </c>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row>
    <row r="4" spans="1:61">
      <c r="A4" s="363" t="s">
        <v>2</v>
      </c>
      <c r="B4" s="208"/>
      <c r="C4" s="208"/>
      <c r="D4" s="208"/>
      <c r="E4" s="208"/>
      <c r="F4" s="5"/>
      <c r="G4" s="208"/>
      <c r="H4" s="208"/>
      <c r="I4" s="208"/>
      <c r="J4" s="208"/>
      <c r="K4" s="5"/>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row>
    <row r="5" spans="1:61">
      <c r="A5" s="207"/>
      <c r="B5" s="208"/>
      <c r="C5" s="208"/>
      <c r="D5" s="208"/>
      <c r="E5" s="208"/>
      <c r="F5" s="5"/>
      <c r="G5" s="208"/>
      <c r="H5" s="208"/>
      <c r="I5" s="208"/>
      <c r="J5" s="208"/>
      <c r="K5" s="5"/>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row>
    <row r="6" spans="1:61">
      <c r="A6" s="207" t="s">
        <v>227</v>
      </c>
      <c r="B6" s="208"/>
      <c r="C6" s="208"/>
      <c r="D6" s="364"/>
      <c r="E6" s="208"/>
      <c r="F6" s="5"/>
      <c r="G6" s="208"/>
      <c r="H6" s="208"/>
      <c r="I6" s="208"/>
      <c r="J6" s="208"/>
      <c r="K6" s="5"/>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c r="AV6" s="208"/>
      <c r="AW6" s="208"/>
      <c r="AX6" s="208"/>
      <c r="AY6" s="208"/>
      <c r="AZ6" s="208"/>
      <c r="BA6" s="208"/>
      <c r="BB6" s="208"/>
      <c r="BC6" s="208"/>
      <c r="BD6" s="208"/>
    </row>
    <row r="7" spans="1:61">
      <c r="A7" s="208" t="s">
        <v>228</v>
      </c>
      <c r="B7" s="5"/>
      <c r="C7" s="5"/>
      <c r="D7" s="208"/>
      <c r="E7" s="208"/>
      <c r="F7" s="5"/>
      <c r="G7" s="208"/>
      <c r="H7" s="208"/>
      <c r="I7" s="208"/>
      <c r="J7" s="208"/>
      <c r="K7" s="5"/>
      <c r="L7" s="299"/>
      <c r="M7" s="208"/>
      <c r="N7" s="208"/>
      <c r="O7" s="171">
        <f>Cover!$A$23</f>
        <v>46022</v>
      </c>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8"/>
      <c r="AY7" s="208"/>
      <c r="AZ7" s="208"/>
      <c r="BA7" s="208"/>
      <c r="BB7" s="208"/>
      <c r="BC7" s="208"/>
      <c r="BD7" s="208"/>
    </row>
    <row r="8" spans="1:61">
      <c r="A8" s="805"/>
      <c r="B8" s="837"/>
      <c r="C8" s="837"/>
      <c r="D8" s="837"/>
      <c r="E8" s="837"/>
      <c r="F8" s="838"/>
      <c r="G8" s="837"/>
      <c r="H8" s="837"/>
      <c r="I8" s="837"/>
      <c r="J8" s="837"/>
      <c r="K8" s="838"/>
      <c r="L8" s="837"/>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8"/>
      <c r="AY8" s="208"/>
      <c r="AZ8" s="208"/>
      <c r="BA8" s="208"/>
      <c r="BB8" s="208"/>
      <c r="BC8" s="208"/>
      <c r="BD8" s="208"/>
    </row>
    <row r="9" spans="1:61">
      <c r="A9" s="805" t="s">
        <v>229</v>
      </c>
      <c r="B9" s="837"/>
      <c r="C9" s="837"/>
      <c r="D9" s="837"/>
      <c r="E9" s="837"/>
      <c r="F9" s="838"/>
      <c r="G9" s="837"/>
      <c r="H9" s="837"/>
      <c r="I9" s="837"/>
      <c r="J9" s="837"/>
      <c r="K9" s="838"/>
      <c r="L9" s="837"/>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row>
    <row r="10" spans="1:61">
      <c r="A10" s="805" t="s">
        <v>347</v>
      </c>
      <c r="B10" s="837"/>
      <c r="C10" s="837"/>
      <c r="D10" s="837"/>
      <c r="E10" s="837"/>
      <c r="F10" s="838"/>
      <c r="G10" s="837"/>
      <c r="H10" s="837"/>
      <c r="I10" s="837"/>
      <c r="J10" s="837"/>
      <c r="K10" s="838"/>
      <c r="L10" s="837"/>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8"/>
      <c r="AY10" s="208"/>
      <c r="AZ10" s="208"/>
      <c r="BA10" s="208"/>
      <c r="BB10" s="208"/>
      <c r="BC10" s="208"/>
      <c r="BD10" s="208"/>
    </row>
    <row r="11" spans="1:61">
      <c r="A11" s="808" t="s">
        <v>182</v>
      </c>
      <c r="B11" s="837"/>
      <c r="C11" s="837"/>
      <c r="D11" s="837"/>
      <c r="E11" s="837"/>
      <c r="F11" s="838"/>
      <c r="G11" s="837"/>
      <c r="H11" s="837"/>
      <c r="I11" s="837"/>
      <c r="J11" s="837"/>
      <c r="K11" s="838"/>
      <c r="L11" s="837"/>
      <c r="M11" s="208"/>
      <c r="N11" s="208"/>
      <c r="O11" s="208"/>
      <c r="P11" s="365" t="s">
        <v>505</v>
      </c>
      <c r="Q11" s="208"/>
      <c r="R11" s="208"/>
      <c r="S11" s="208"/>
      <c r="T11" s="208"/>
      <c r="U11" s="208"/>
      <c r="V11" s="208"/>
      <c r="W11" s="208"/>
      <c r="X11" s="208"/>
      <c r="Y11" s="208"/>
      <c r="Z11" s="208"/>
      <c r="AA11" s="208"/>
      <c r="AB11" s="208"/>
      <c r="AC11" s="208"/>
      <c r="AD11" s="208"/>
      <c r="AE11" s="208"/>
      <c r="AF11" s="208"/>
      <c r="AG11" s="208"/>
      <c r="AH11" s="208"/>
      <c r="AI11" s="208"/>
      <c r="AJ11" s="208"/>
      <c r="AK11" s="208"/>
      <c r="AL11" s="208"/>
      <c r="AM11" s="208"/>
      <c r="AN11" s="208"/>
      <c r="AO11" s="208"/>
      <c r="AP11" s="208"/>
      <c r="AQ11" s="208"/>
      <c r="AR11" s="208"/>
      <c r="AS11" s="208"/>
      <c r="AT11" s="208"/>
      <c r="AU11" s="208"/>
      <c r="AV11" s="208"/>
      <c r="AW11" s="208"/>
      <c r="AX11" s="208"/>
      <c r="AY11" s="208"/>
      <c r="AZ11" s="208"/>
      <c r="BA11" s="208"/>
      <c r="BB11" s="208"/>
      <c r="BC11" s="208"/>
      <c r="BD11" s="208"/>
    </row>
    <row r="12" spans="1:61" ht="13.5" customHeight="1">
      <c r="A12" s="208"/>
      <c r="B12" s="208"/>
      <c r="C12" s="208"/>
      <c r="D12" s="208"/>
      <c r="E12" s="208"/>
      <c r="F12" s="5"/>
      <c r="G12" s="208"/>
      <c r="H12" s="208"/>
      <c r="I12" s="208"/>
      <c r="J12" s="208"/>
      <c r="K12" s="5"/>
      <c r="L12" s="208"/>
      <c r="M12" s="208"/>
      <c r="N12" s="208"/>
      <c r="O12" s="208"/>
      <c r="P12" s="208"/>
      <c r="Q12" s="208"/>
      <c r="R12" s="208"/>
      <c r="S12" s="208"/>
      <c r="T12" s="208"/>
      <c r="U12" s="208"/>
      <c r="V12" s="208"/>
      <c r="W12" s="366"/>
      <c r="X12" s="366"/>
      <c r="Y12" s="366"/>
      <c r="Z12" s="366"/>
      <c r="AA12" s="366"/>
      <c r="AB12" s="366"/>
      <c r="AC12" s="366"/>
      <c r="AD12" s="366"/>
      <c r="AE12" s="366"/>
      <c r="AF12" s="208"/>
      <c r="AG12" s="208"/>
      <c r="AH12" s="208"/>
      <c r="AI12" s="208"/>
      <c r="AJ12" s="208"/>
      <c r="AK12" s="208"/>
      <c r="AL12" s="208"/>
      <c r="AM12" s="208"/>
      <c r="AN12" s="208"/>
      <c r="AO12" s="208"/>
      <c r="AP12" s="208"/>
      <c r="AQ12" s="208"/>
      <c r="AR12" s="208"/>
      <c r="AS12" s="208"/>
      <c r="AT12" s="208"/>
      <c r="AU12" s="208"/>
      <c r="AV12" s="208"/>
      <c r="AW12" s="208"/>
      <c r="AX12" s="208"/>
      <c r="AY12" s="208"/>
      <c r="AZ12" s="208"/>
      <c r="BA12" s="208"/>
      <c r="BB12" s="208"/>
      <c r="BC12" s="208"/>
      <c r="BD12" s="208"/>
    </row>
    <row r="13" spans="1:61" ht="31.5" customHeight="1">
      <c r="A13" s="177"/>
      <c r="B13" s="825" t="s">
        <v>506</v>
      </c>
      <c r="C13" s="804"/>
      <c r="D13" s="804"/>
      <c r="E13" s="804"/>
      <c r="F13" s="804"/>
      <c r="G13" s="800"/>
      <c r="H13" s="839" t="s">
        <v>507</v>
      </c>
      <c r="I13" s="804"/>
      <c r="J13" s="804"/>
      <c r="K13" s="804"/>
      <c r="L13" s="800"/>
      <c r="M13" s="831" t="s">
        <v>508</v>
      </c>
      <c r="N13" s="208"/>
      <c r="O13" s="208"/>
      <c r="P13" s="842" t="s">
        <v>509</v>
      </c>
      <c r="Q13" s="843"/>
      <c r="R13" s="843"/>
      <c r="S13" s="844"/>
      <c r="T13" s="842" t="s">
        <v>510</v>
      </c>
      <c r="U13" s="843"/>
      <c r="V13" s="844"/>
      <c r="W13" s="847" t="s">
        <v>511</v>
      </c>
      <c r="X13" s="843"/>
      <c r="Y13" s="843"/>
      <c r="Z13" s="843"/>
      <c r="AA13" s="843"/>
      <c r="AB13" s="843"/>
      <c r="AC13" s="843"/>
      <c r="AD13" s="843"/>
      <c r="AE13" s="367"/>
      <c r="AF13" s="368"/>
      <c r="AG13" s="369"/>
      <c r="AH13" s="846" t="s">
        <v>512</v>
      </c>
      <c r="AI13" s="843"/>
      <c r="AJ13" s="843"/>
      <c r="AK13" s="844"/>
      <c r="AL13" s="846" t="s">
        <v>513</v>
      </c>
      <c r="AM13" s="843"/>
      <c r="AN13" s="844"/>
      <c r="AO13" s="845" t="s">
        <v>511</v>
      </c>
      <c r="AP13" s="843"/>
      <c r="AQ13" s="843"/>
      <c r="AR13" s="843"/>
      <c r="AS13" s="843"/>
      <c r="AT13" s="843"/>
      <c r="AU13" s="843"/>
      <c r="AV13" s="843"/>
      <c r="AW13" s="370"/>
      <c r="AX13" s="371"/>
      <c r="AY13" s="372"/>
      <c r="AZ13" s="373"/>
      <c r="BA13" s="374"/>
      <c r="BB13" s="374"/>
      <c r="BC13" s="374"/>
      <c r="BD13" s="375"/>
    </row>
    <row r="14" spans="1:61" ht="84.75" customHeight="1">
      <c r="A14" s="262" t="s">
        <v>887</v>
      </c>
      <c r="B14" s="376" t="s">
        <v>514</v>
      </c>
      <c r="C14" s="262" t="s">
        <v>515</v>
      </c>
      <c r="D14" s="262" t="s">
        <v>516</v>
      </c>
      <c r="E14" s="262" t="s">
        <v>517</v>
      </c>
      <c r="F14" s="262" t="s">
        <v>363</v>
      </c>
      <c r="G14" s="262" t="s">
        <v>518</v>
      </c>
      <c r="H14" s="376" t="s">
        <v>519</v>
      </c>
      <c r="I14" s="376" t="s">
        <v>520</v>
      </c>
      <c r="J14" s="262" t="s">
        <v>521</v>
      </c>
      <c r="K14" s="262" t="s">
        <v>363</v>
      </c>
      <c r="L14" s="262" t="s">
        <v>522</v>
      </c>
      <c r="M14" s="830"/>
      <c r="N14" s="208"/>
      <c r="O14" s="208"/>
      <c r="P14" s="377" t="s">
        <v>523</v>
      </c>
      <c r="Q14" s="378" t="s">
        <v>524</v>
      </c>
      <c r="R14" s="379" t="s">
        <v>525</v>
      </c>
      <c r="S14" s="367" t="s">
        <v>526</v>
      </c>
      <c r="T14" s="378" t="s">
        <v>527</v>
      </c>
      <c r="U14" s="380" t="s">
        <v>528</v>
      </c>
      <c r="V14" s="367" t="s">
        <v>529</v>
      </c>
      <c r="W14" s="381" t="s">
        <v>530</v>
      </c>
      <c r="X14" s="382" t="s">
        <v>531</v>
      </c>
      <c r="Y14" s="382" t="s">
        <v>532</v>
      </c>
      <c r="Z14" s="382" t="s">
        <v>533</v>
      </c>
      <c r="AA14" s="382" t="s">
        <v>534</v>
      </c>
      <c r="AB14" s="382" t="s">
        <v>535</v>
      </c>
      <c r="AC14" s="382" t="s">
        <v>286</v>
      </c>
      <c r="AD14" s="382" t="s">
        <v>536</v>
      </c>
      <c r="AE14" s="367" t="s">
        <v>537</v>
      </c>
      <c r="AF14" s="383" t="s">
        <v>538</v>
      </c>
      <c r="AG14" s="384" t="s">
        <v>539</v>
      </c>
      <c r="AH14" s="385" t="s">
        <v>523</v>
      </c>
      <c r="AI14" s="386" t="s">
        <v>524</v>
      </c>
      <c r="AJ14" s="387" t="s">
        <v>525</v>
      </c>
      <c r="AK14" s="370" t="s">
        <v>526</v>
      </c>
      <c r="AL14" s="386" t="s">
        <v>527</v>
      </c>
      <c r="AM14" s="388" t="s">
        <v>528</v>
      </c>
      <c r="AN14" s="370" t="s">
        <v>529</v>
      </c>
      <c r="AO14" s="389" t="s">
        <v>530</v>
      </c>
      <c r="AP14" s="390" t="s">
        <v>531</v>
      </c>
      <c r="AQ14" s="390" t="s">
        <v>532</v>
      </c>
      <c r="AR14" s="390" t="s">
        <v>533</v>
      </c>
      <c r="AS14" s="390" t="s">
        <v>534</v>
      </c>
      <c r="AT14" s="390" t="s">
        <v>535</v>
      </c>
      <c r="AU14" s="390" t="s">
        <v>286</v>
      </c>
      <c r="AV14" s="390" t="s">
        <v>536</v>
      </c>
      <c r="AW14" s="370" t="s">
        <v>537</v>
      </c>
      <c r="AX14" s="389" t="s">
        <v>540</v>
      </c>
      <c r="AY14" s="391" t="s">
        <v>539</v>
      </c>
      <c r="AZ14" s="392" t="s">
        <v>541</v>
      </c>
      <c r="BA14" s="393" t="s">
        <v>542</v>
      </c>
      <c r="BB14" s="393" t="s">
        <v>543</v>
      </c>
      <c r="BC14" s="393" t="s">
        <v>544</v>
      </c>
      <c r="BD14" s="393" t="s">
        <v>545</v>
      </c>
      <c r="BF14" s="394" t="s">
        <v>546</v>
      </c>
      <c r="BG14" s="394" t="s">
        <v>547</v>
      </c>
      <c r="BH14" s="394" t="s">
        <v>548</v>
      </c>
      <c r="BI14" s="394" t="s">
        <v>549</v>
      </c>
    </row>
    <row r="15" spans="1:61" ht="13.5" customHeight="1">
      <c r="A15" s="262"/>
      <c r="B15" s="176" t="s">
        <v>253</v>
      </c>
      <c r="C15" s="176" t="s">
        <v>255</v>
      </c>
      <c r="D15" s="176" t="s">
        <v>260</v>
      </c>
      <c r="E15" s="176" t="s">
        <v>290</v>
      </c>
      <c r="F15" s="176" t="s">
        <v>296</v>
      </c>
      <c r="G15" s="176" t="s">
        <v>298</v>
      </c>
      <c r="H15" s="176" t="s">
        <v>300</v>
      </c>
      <c r="I15" s="176" t="s">
        <v>305</v>
      </c>
      <c r="J15" s="176" t="s">
        <v>307</v>
      </c>
      <c r="K15" s="176" t="s">
        <v>310</v>
      </c>
      <c r="L15" s="176" t="s">
        <v>311</v>
      </c>
      <c r="M15" s="176" t="s">
        <v>322</v>
      </c>
      <c r="N15" s="208"/>
      <c r="O15" s="208"/>
      <c r="P15" s="395" t="s">
        <v>496</v>
      </c>
      <c r="Q15" s="396" t="s">
        <v>497</v>
      </c>
      <c r="R15" s="396" t="s">
        <v>550</v>
      </c>
      <c r="S15" s="397" t="s">
        <v>551</v>
      </c>
      <c r="T15" s="398" t="s">
        <v>552</v>
      </c>
      <c r="U15" s="176" t="s">
        <v>553</v>
      </c>
      <c r="V15" s="399" t="s">
        <v>554</v>
      </c>
      <c r="W15" s="395" t="s">
        <v>555</v>
      </c>
      <c r="X15" s="396" t="s">
        <v>273</v>
      </c>
      <c r="Y15" s="396" t="s">
        <v>556</v>
      </c>
      <c r="Z15" s="396" t="s">
        <v>557</v>
      </c>
      <c r="AA15" s="396" t="s">
        <v>558</v>
      </c>
      <c r="AB15" s="396" t="s">
        <v>559</v>
      </c>
      <c r="AC15" s="396" t="s">
        <v>560</v>
      </c>
      <c r="AD15" s="396" t="s">
        <v>561</v>
      </c>
      <c r="AE15" s="397" t="s">
        <v>562</v>
      </c>
      <c r="AF15" s="395" t="s">
        <v>563</v>
      </c>
      <c r="AG15" s="397" t="s">
        <v>564</v>
      </c>
      <c r="AH15" s="395" t="s">
        <v>565</v>
      </c>
      <c r="AI15" s="396" t="s">
        <v>566</v>
      </c>
      <c r="AJ15" s="396" t="s">
        <v>567</v>
      </c>
      <c r="AK15" s="397" t="s">
        <v>568</v>
      </c>
      <c r="AL15" s="398" t="s">
        <v>569</v>
      </c>
      <c r="AM15" s="176" t="s">
        <v>570</v>
      </c>
      <c r="AN15" s="398" t="s">
        <v>571</v>
      </c>
      <c r="AO15" s="395" t="s">
        <v>572</v>
      </c>
      <c r="AP15" s="396" t="s">
        <v>573</v>
      </c>
      <c r="AQ15" s="396" t="s">
        <v>574</v>
      </c>
      <c r="AR15" s="396" t="s">
        <v>575</v>
      </c>
      <c r="AS15" s="396" t="s">
        <v>576</v>
      </c>
      <c r="AT15" s="396" t="s">
        <v>577</v>
      </c>
      <c r="AU15" s="396" t="s">
        <v>578</v>
      </c>
      <c r="AV15" s="396" t="s">
        <v>579</v>
      </c>
      <c r="AW15" s="397" t="s">
        <v>580</v>
      </c>
      <c r="AX15" s="395" t="s">
        <v>581</v>
      </c>
      <c r="AY15" s="397" t="s">
        <v>582</v>
      </c>
      <c r="AZ15" s="395" t="s">
        <v>583</v>
      </c>
      <c r="BA15" s="396" t="s">
        <v>584</v>
      </c>
      <c r="BB15" s="396" t="s">
        <v>585</v>
      </c>
      <c r="BC15" s="396" t="s">
        <v>586</v>
      </c>
      <c r="BD15" s="396" t="s">
        <v>587</v>
      </c>
    </row>
    <row r="16" spans="1:61" ht="15" customHeight="1">
      <c r="A16" s="262"/>
      <c r="B16" s="831" t="s">
        <v>225</v>
      </c>
      <c r="C16" s="804"/>
      <c r="D16" s="804"/>
      <c r="E16" s="800"/>
      <c r="F16" s="262"/>
      <c r="G16" s="262"/>
      <c r="H16" s="831" t="s">
        <v>225</v>
      </c>
      <c r="I16" s="804"/>
      <c r="J16" s="800"/>
      <c r="K16" s="262"/>
      <c r="L16" s="262"/>
      <c r="M16" s="262"/>
      <c r="N16" s="208"/>
      <c r="O16" s="208"/>
      <c r="P16" s="400"/>
      <c r="Q16" s="177"/>
      <c r="R16" s="177"/>
      <c r="S16" s="401"/>
      <c r="T16" s="402"/>
      <c r="U16" s="177"/>
      <c r="V16" s="403"/>
      <c r="W16" s="400"/>
      <c r="X16" s="177"/>
      <c r="Y16" s="177"/>
      <c r="Z16" s="177"/>
      <c r="AA16" s="177"/>
      <c r="AB16" s="177"/>
      <c r="AC16" s="177"/>
      <c r="AD16" s="177"/>
      <c r="AE16" s="401"/>
      <c r="AF16" s="400"/>
      <c r="AG16" s="401"/>
      <c r="AH16" s="400"/>
      <c r="AI16" s="177"/>
      <c r="AJ16" s="177"/>
      <c r="AK16" s="401"/>
      <c r="AL16" s="402"/>
      <c r="AM16" s="177"/>
      <c r="AN16" s="402"/>
      <c r="AO16" s="400"/>
      <c r="AP16" s="177"/>
      <c r="AQ16" s="177"/>
      <c r="AR16" s="177"/>
      <c r="AS16" s="177"/>
      <c r="AT16" s="177"/>
      <c r="AU16" s="177"/>
      <c r="AV16" s="177"/>
      <c r="AW16" s="401"/>
      <c r="AX16" s="400"/>
      <c r="AY16" s="401"/>
      <c r="AZ16" s="400"/>
      <c r="BA16" s="177"/>
      <c r="BB16" s="177"/>
      <c r="BC16" s="177"/>
      <c r="BD16" s="177"/>
    </row>
    <row r="17" spans="1:61" ht="15" customHeight="1">
      <c r="A17" s="803" t="s">
        <v>588</v>
      </c>
      <c r="B17" s="804"/>
      <c r="C17" s="804"/>
      <c r="D17" s="804"/>
      <c r="E17" s="804"/>
      <c r="F17" s="804"/>
      <c r="G17" s="804"/>
      <c r="H17" s="804"/>
      <c r="I17" s="804"/>
      <c r="J17" s="804"/>
      <c r="K17" s="804"/>
      <c r="L17" s="804"/>
      <c r="M17" s="800"/>
      <c r="N17" s="208"/>
      <c r="O17" s="208"/>
      <c r="P17" s="400"/>
      <c r="Q17" s="177"/>
      <c r="R17" s="177"/>
      <c r="S17" s="401"/>
      <c r="T17" s="402"/>
      <c r="U17" s="177"/>
      <c r="V17" s="403"/>
      <c r="W17" s="400"/>
      <c r="X17" s="177"/>
      <c r="Y17" s="177"/>
      <c r="Z17" s="177"/>
      <c r="AA17" s="177"/>
      <c r="AB17" s="177"/>
      <c r="AC17" s="177"/>
      <c r="AD17" s="177"/>
      <c r="AE17" s="401"/>
      <c r="AF17" s="400"/>
      <c r="AG17" s="401"/>
      <c r="AH17" s="400"/>
      <c r="AI17" s="177"/>
      <c r="AJ17" s="177"/>
      <c r="AK17" s="401"/>
      <c r="AL17" s="402"/>
      <c r="AM17" s="177"/>
      <c r="AN17" s="402"/>
      <c r="AO17" s="400"/>
      <c r="AP17" s="177"/>
      <c r="AQ17" s="177"/>
      <c r="AR17" s="177"/>
      <c r="AS17" s="177"/>
      <c r="AT17" s="177"/>
      <c r="AU17" s="177"/>
      <c r="AV17" s="177"/>
      <c r="AW17" s="401"/>
      <c r="AX17" s="400"/>
      <c r="AY17" s="401"/>
      <c r="AZ17" s="400"/>
      <c r="BA17" s="177"/>
      <c r="BB17" s="177"/>
      <c r="BC17" s="177"/>
      <c r="BD17" s="177"/>
    </row>
    <row r="18" spans="1:61" ht="15" customHeight="1">
      <c r="A18" s="841" t="s">
        <v>589</v>
      </c>
      <c r="B18" s="804"/>
      <c r="C18" s="804"/>
      <c r="D18" s="804"/>
      <c r="E18" s="804"/>
      <c r="F18" s="804"/>
      <c r="G18" s="804"/>
      <c r="H18" s="804"/>
      <c r="I18" s="804"/>
      <c r="J18" s="804"/>
      <c r="K18" s="804"/>
      <c r="L18" s="804"/>
      <c r="M18" s="800"/>
      <c r="N18" s="208"/>
      <c r="O18" s="208"/>
      <c r="P18" s="400"/>
      <c r="Q18" s="177"/>
      <c r="R18" s="177"/>
      <c r="S18" s="401"/>
      <c r="T18" s="402"/>
      <c r="U18" s="177"/>
      <c r="V18" s="403"/>
      <c r="W18" s="400"/>
      <c r="X18" s="177"/>
      <c r="Y18" s="177"/>
      <c r="Z18" s="177"/>
      <c r="AA18" s="177"/>
      <c r="AB18" s="177"/>
      <c r="AC18" s="177"/>
      <c r="AD18" s="177"/>
      <c r="AE18" s="401"/>
      <c r="AF18" s="400"/>
      <c r="AG18" s="401"/>
      <c r="AH18" s="400"/>
      <c r="AI18" s="177"/>
      <c r="AJ18" s="177"/>
      <c r="AK18" s="401"/>
      <c r="AL18" s="402"/>
      <c r="AM18" s="177"/>
      <c r="AN18" s="402"/>
      <c r="AO18" s="400"/>
      <c r="AP18" s="177"/>
      <c r="AQ18" s="177"/>
      <c r="AR18" s="177"/>
      <c r="AS18" s="177"/>
      <c r="AT18" s="177"/>
      <c r="AU18" s="177"/>
      <c r="AV18" s="177"/>
      <c r="AW18" s="401"/>
      <c r="AX18" s="400"/>
      <c r="AY18" s="401"/>
      <c r="AZ18" s="400"/>
      <c r="BA18" s="177"/>
      <c r="BB18" s="177"/>
      <c r="BC18" s="177"/>
      <c r="BD18" s="177"/>
    </row>
    <row r="19" spans="1:61">
      <c r="A19" s="179" t="s">
        <v>590</v>
      </c>
      <c r="B19" s="405"/>
      <c r="C19" s="405"/>
      <c r="D19" s="181">
        <f>+B19-C19</f>
        <v>0</v>
      </c>
      <c r="E19" s="306"/>
      <c r="F19" s="406">
        <v>1E-3</v>
      </c>
      <c r="G19" s="181">
        <f>+(D19-E19)*F19</f>
        <v>0</v>
      </c>
      <c r="H19" s="306"/>
      <c r="I19" s="306"/>
      <c r="J19" s="181">
        <f>+H19-I19</f>
        <v>0</v>
      </c>
      <c r="K19" s="407">
        <f>F19</f>
        <v>1E-3</v>
      </c>
      <c r="L19" s="408">
        <f>+J19*K19</f>
        <v>0</v>
      </c>
      <c r="M19" s="408">
        <f>+G19+L19</f>
        <v>0</v>
      </c>
      <c r="N19" s="208"/>
      <c r="O19" s="208"/>
      <c r="P19" s="409"/>
      <c r="Q19" s="306"/>
      <c r="R19" s="306"/>
      <c r="S19" s="410"/>
      <c r="T19" s="411"/>
      <c r="U19" s="306"/>
      <c r="V19" s="412"/>
      <c r="W19" s="413"/>
      <c r="X19" s="306"/>
      <c r="Y19" s="306"/>
      <c r="Z19" s="306"/>
      <c r="AA19" s="306"/>
      <c r="AB19" s="306"/>
      <c r="AC19" s="306"/>
      <c r="AD19" s="306"/>
      <c r="AE19" s="414">
        <f>SUM(W19:AD19)</f>
        <v>0</v>
      </c>
      <c r="AF19" s="415" t="e">
        <f>(W19+X19)/C19</f>
        <v>#DIV/0!</v>
      </c>
      <c r="AG19" s="416" t="e">
        <f>(1.5*G19)/(X19+W19)</f>
        <v>#DIV/0!</v>
      </c>
      <c r="AH19" s="409"/>
      <c r="AI19" s="306"/>
      <c r="AJ19" s="306"/>
      <c r="AK19" s="410"/>
      <c r="AL19" s="411"/>
      <c r="AM19" s="306"/>
      <c r="AN19" s="411"/>
      <c r="AO19" s="409"/>
      <c r="AP19" s="306"/>
      <c r="AQ19" s="306"/>
      <c r="AR19" s="306"/>
      <c r="AS19" s="306"/>
      <c r="AT19" s="306"/>
      <c r="AU19" s="306"/>
      <c r="AV19" s="306"/>
      <c r="AW19" s="414">
        <f>SUM(AO19:AV19)</f>
        <v>0</v>
      </c>
      <c r="AX19" s="417" t="e">
        <f>(AO19+AP19)/I19</f>
        <v>#DIV/0!</v>
      </c>
      <c r="AY19" s="418" t="e">
        <f>(1.5*L19)/(AP19+AO19)</f>
        <v>#DIV/0!</v>
      </c>
      <c r="AZ19" s="419">
        <f>C19+I19</f>
        <v>0</v>
      </c>
      <c r="BA19" s="420">
        <f>W19+X19+AO19+AP19</f>
        <v>0</v>
      </c>
      <c r="BB19" s="421">
        <f>M19</f>
        <v>0</v>
      </c>
      <c r="BC19" s="422" t="e">
        <f>BA19/AZ19</f>
        <v>#DIV/0!</v>
      </c>
      <c r="BD19" s="422" t="e">
        <f>(1.5*BB19)/BA19</f>
        <v>#DIV/0!</v>
      </c>
      <c r="BF19" s="361">
        <f t="shared" ref="BF19:BF52" si="0">(Q19+P19+T19+U19-C19)</f>
        <v>0</v>
      </c>
      <c r="BG19" s="361">
        <f t="shared" ref="BG19:BG52" si="1">AE19-R19-V19</f>
        <v>0</v>
      </c>
      <c r="BH19" s="361">
        <f t="shared" ref="BH19:BH52" si="2">(AH19+AI19+AL19+AM19-I19)</f>
        <v>0</v>
      </c>
      <c r="BI19" s="361">
        <f t="shared" ref="BI19:BI52" si="3">AW19-AJ19-AN19</f>
        <v>0</v>
      </c>
    </row>
    <row r="20" spans="1:61">
      <c r="A20" s="179" t="s">
        <v>591</v>
      </c>
      <c r="B20" s="405"/>
      <c r="C20" s="405"/>
      <c r="D20" s="181">
        <f>+B20-C20</f>
        <v>0</v>
      </c>
      <c r="E20" s="306"/>
      <c r="F20" s="406">
        <v>2E-3</v>
      </c>
      <c r="G20" s="181">
        <f>+(D20-E20)*F20</f>
        <v>0</v>
      </c>
      <c r="H20" s="306"/>
      <c r="I20" s="306"/>
      <c r="J20" s="181">
        <f>+H20-I20</f>
        <v>0</v>
      </c>
      <c r="K20" s="407">
        <f>F20</f>
        <v>2E-3</v>
      </c>
      <c r="L20" s="181">
        <f>+J20*K20</f>
        <v>0</v>
      </c>
      <c r="M20" s="408">
        <f>+G20+L20</f>
        <v>0</v>
      </c>
      <c r="N20" s="208"/>
      <c r="O20" s="208"/>
      <c r="P20" s="409"/>
      <c r="Q20" s="306"/>
      <c r="R20" s="306"/>
      <c r="S20" s="410"/>
      <c r="T20" s="411"/>
      <c r="U20" s="306"/>
      <c r="V20" s="412"/>
      <c r="W20" s="413"/>
      <c r="X20" s="306"/>
      <c r="Y20" s="306"/>
      <c r="Z20" s="306"/>
      <c r="AA20" s="306"/>
      <c r="AB20" s="306"/>
      <c r="AC20" s="306"/>
      <c r="AD20" s="306"/>
      <c r="AE20" s="414">
        <f>SUM(W20:AD20)</f>
        <v>0</v>
      </c>
      <c r="AF20" s="415" t="e">
        <f>(W20+X20)/C20</f>
        <v>#DIV/0!</v>
      </c>
      <c r="AG20" s="416" t="e">
        <f>(1.5*G20)/(X20+W20)</f>
        <v>#DIV/0!</v>
      </c>
      <c r="AH20" s="409"/>
      <c r="AI20" s="306"/>
      <c r="AJ20" s="306"/>
      <c r="AK20" s="410"/>
      <c r="AL20" s="411"/>
      <c r="AM20" s="306"/>
      <c r="AN20" s="411"/>
      <c r="AO20" s="409"/>
      <c r="AP20" s="306"/>
      <c r="AQ20" s="306"/>
      <c r="AR20" s="306"/>
      <c r="AS20" s="306"/>
      <c r="AT20" s="306"/>
      <c r="AU20" s="306"/>
      <c r="AV20" s="306"/>
      <c r="AW20" s="414">
        <f>SUM(AO20:AV20)</f>
        <v>0</v>
      </c>
      <c r="AX20" s="417" t="e">
        <f>(AO20+AP20)/I20</f>
        <v>#DIV/0!</v>
      </c>
      <c r="AY20" s="418" t="e">
        <f>(1.5*L20)/(AP20+AO20)</f>
        <v>#DIV/0!</v>
      </c>
      <c r="AZ20" s="419">
        <f>C20+I20</f>
        <v>0</v>
      </c>
      <c r="BA20" s="420">
        <f>W20+X20+AO20+AP20</f>
        <v>0</v>
      </c>
      <c r="BB20" s="421">
        <f>M20</f>
        <v>0</v>
      </c>
      <c r="BC20" s="422" t="e">
        <f>BA20/AZ20</f>
        <v>#DIV/0!</v>
      </c>
      <c r="BD20" s="422" t="e">
        <f>(1.5*BB20)/BA20</f>
        <v>#DIV/0!</v>
      </c>
      <c r="BF20" s="361">
        <f t="shared" si="0"/>
        <v>0</v>
      </c>
      <c r="BG20" s="361">
        <f t="shared" si="1"/>
        <v>0</v>
      </c>
      <c r="BH20" s="361">
        <f t="shared" si="2"/>
        <v>0</v>
      </c>
      <c r="BI20" s="361">
        <f t="shared" si="3"/>
        <v>0</v>
      </c>
    </row>
    <row r="21" spans="1:61">
      <c r="A21" s="179" t="s">
        <v>592</v>
      </c>
      <c r="B21" s="405"/>
      <c r="C21" s="405"/>
      <c r="D21" s="181">
        <f>+B21-C21</f>
        <v>0</v>
      </c>
      <c r="E21" s="306"/>
      <c r="F21" s="406">
        <v>4.0000000000000001E-3</v>
      </c>
      <c r="G21" s="181">
        <f>+(D21-E21)*F21</f>
        <v>0</v>
      </c>
      <c r="H21" s="306"/>
      <c r="I21" s="306"/>
      <c r="J21" s="181">
        <f>+H21-I21</f>
        <v>0</v>
      </c>
      <c r="K21" s="407">
        <f>F21</f>
        <v>4.0000000000000001E-3</v>
      </c>
      <c r="L21" s="181">
        <f>+J21*K21</f>
        <v>0</v>
      </c>
      <c r="M21" s="408">
        <f>+G21+L21</f>
        <v>0</v>
      </c>
      <c r="N21" s="208"/>
      <c r="O21" s="208"/>
      <c r="P21" s="409"/>
      <c r="Q21" s="306"/>
      <c r="R21" s="306"/>
      <c r="S21" s="410"/>
      <c r="T21" s="411"/>
      <c r="U21" s="306"/>
      <c r="V21" s="412"/>
      <c r="W21" s="413"/>
      <c r="X21" s="306"/>
      <c r="Y21" s="306"/>
      <c r="Z21" s="306"/>
      <c r="AA21" s="306"/>
      <c r="AB21" s="306"/>
      <c r="AC21" s="306"/>
      <c r="AD21" s="306"/>
      <c r="AE21" s="414">
        <f>SUM(W21:AD21)</f>
        <v>0</v>
      </c>
      <c r="AF21" s="415" t="e">
        <f>(W21+X21)/C21</f>
        <v>#DIV/0!</v>
      </c>
      <c r="AG21" s="416" t="e">
        <f>(1.5*G21)/(X21+W21)</f>
        <v>#DIV/0!</v>
      </c>
      <c r="AH21" s="409"/>
      <c r="AI21" s="306"/>
      <c r="AJ21" s="306"/>
      <c r="AK21" s="410"/>
      <c r="AL21" s="411"/>
      <c r="AM21" s="306"/>
      <c r="AN21" s="411"/>
      <c r="AO21" s="409"/>
      <c r="AP21" s="306"/>
      <c r="AQ21" s="306"/>
      <c r="AR21" s="306"/>
      <c r="AS21" s="306"/>
      <c r="AT21" s="306"/>
      <c r="AU21" s="306"/>
      <c r="AV21" s="306"/>
      <c r="AW21" s="414">
        <f>SUM(AO21:AV21)</f>
        <v>0</v>
      </c>
      <c r="AX21" s="417" t="e">
        <f>(AO21+AP21)/I21</f>
        <v>#DIV/0!</v>
      </c>
      <c r="AY21" s="418" t="e">
        <f>(1.5*L21)/(AP21+AO21)</f>
        <v>#DIV/0!</v>
      </c>
      <c r="AZ21" s="419">
        <f>C21+I21</f>
        <v>0</v>
      </c>
      <c r="BA21" s="420">
        <f>W21+X21+AO21+AP21</f>
        <v>0</v>
      </c>
      <c r="BB21" s="421">
        <f>M21</f>
        <v>0</v>
      </c>
      <c r="BC21" s="422" t="e">
        <f>BA21/AZ21</f>
        <v>#DIV/0!</v>
      </c>
      <c r="BD21" s="422" t="e">
        <f>(1.5*BB21)/BA21</f>
        <v>#DIV/0!</v>
      </c>
      <c r="BF21" s="361">
        <f t="shared" si="0"/>
        <v>0</v>
      </c>
      <c r="BG21" s="361">
        <f t="shared" si="1"/>
        <v>0</v>
      </c>
      <c r="BH21" s="361">
        <f t="shared" si="2"/>
        <v>0</v>
      </c>
      <c r="BI21" s="361">
        <f t="shared" si="3"/>
        <v>0</v>
      </c>
    </row>
    <row r="22" spans="1:61" ht="33.75" customHeight="1">
      <c r="A22" s="423" t="s">
        <v>593</v>
      </c>
      <c r="B22" s="405"/>
      <c r="C22" s="405"/>
      <c r="D22" s="181">
        <f>+B22-C22</f>
        <v>0</v>
      </c>
      <c r="E22" s="306"/>
      <c r="F22" s="406">
        <v>2E-3</v>
      </c>
      <c r="G22" s="181">
        <f>+(D22-E22)*F22</f>
        <v>0</v>
      </c>
      <c r="H22" s="306"/>
      <c r="I22" s="306"/>
      <c r="J22" s="181">
        <f>+H22-I22</f>
        <v>0</v>
      </c>
      <c r="K22" s="407">
        <f>F22</f>
        <v>2E-3</v>
      </c>
      <c r="L22" s="181">
        <f>+J22*K22</f>
        <v>0</v>
      </c>
      <c r="M22" s="408">
        <f>+G22+L22</f>
        <v>0</v>
      </c>
      <c r="N22" s="208"/>
      <c r="O22" s="208"/>
      <c r="P22" s="409"/>
      <c r="Q22" s="306"/>
      <c r="R22" s="306"/>
      <c r="S22" s="410"/>
      <c r="T22" s="411"/>
      <c r="U22" s="306"/>
      <c r="V22" s="412"/>
      <c r="W22" s="413"/>
      <c r="X22" s="306"/>
      <c r="Y22" s="306"/>
      <c r="Z22" s="306"/>
      <c r="AA22" s="306"/>
      <c r="AB22" s="306"/>
      <c r="AC22" s="306"/>
      <c r="AD22" s="306"/>
      <c r="AE22" s="414">
        <f>SUM(W22:AD22)</f>
        <v>0</v>
      </c>
      <c r="AF22" s="415" t="e">
        <f>(W22+X22)/C22</f>
        <v>#DIV/0!</v>
      </c>
      <c r="AG22" s="416" t="e">
        <f>(1.5*G22)/(X22+W22)</f>
        <v>#DIV/0!</v>
      </c>
      <c r="AH22" s="409"/>
      <c r="AI22" s="306"/>
      <c r="AJ22" s="306"/>
      <c r="AK22" s="410"/>
      <c r="AL22" s="411"/>
      <c r="AM22" s="306"/>
      <c r="AN22" s="411"/>
      <c r="AO22" s="409"/>
      <c r="AP22" s="306"/>
      <c r="AQ22" s="306"/>
      <c r="AR22" s="306"/>
      <c r="AS22" s="306"/>
      <c r="AT22" s="306"/>
      <c r="AU22" s="306"/>
      <c r="AV22" s="306"/>
      <c r="AW22" s="414">
        <f>SUM(AO22:AV22)</f>
        <v>0</v>
      </c>
      <c r="AX22" s="417" t="e">
        <f>(AO22+AP22)/I22</f>
        <v>#DIV/0!</v>
      </c>
      <c r="AY22" s="418" t="e">
        <f>(1.5*L22)/(AP22+AO22)</f>
        <v>#DIV/0!</v>
      </c>
      <c r="AZ22" s="419">
        <f>C22+I22</f>
        <v>0</v>
      </c>
      <c r="BA22" s="420">
        <f>W22+X22+AO22+AP22</f>
        <v>0</v>
      </c>
      <c r="BB22" s="421">
        <f>M22</f>
        <v>0</v>
      </c>
      <c r="BC22" s="422" t="e">
        <f>BA22/AZ22</f>
        <v>#DIV/0!</v>
      </c>
      <c r="BD22" s="422" t="e">
        <f>(1.5*BB22)/BA22</f>
        <v>#DIV/0!</v>
      </c>
      <c r="BF22" s="361">
        <f t="shared" si="0"/>
        <v>0</v>
      </c>
      <c r="BG22" s="361">
        <f t="shared" si="1"/>
        <v>0</v>
      </c>
      <c r="BH22" s="361">
        <f t="shared" si="2"/>
        <v>0</v>
      </c>
      <c r="BI22" s="361">
        <f t="shared" si="3"/>
        <v>0</v>
      </c>
    </row>
    <row r="23" spans="1:61">
      <c r="A23" s="284" t="s">
        <v>594</v>
      </c>
      <c r="B23" s="310">
        <f>SUM(B19:B22)</f>
        <v>0</v>
      </c>
      <c r="C23" s="310">
        <f>SUM(C19:C22)</f>
        <v>0</v>
      </c>
      <c r="D23" s="310">
        <f>SUM(D19:D22)</f>
        <v>0</v>
      </c>
      <c r="E23" s="310">
        <f>SUM(E19:E22)</f>
        <v>0</v>
      </c>
      <c r="F23" s="424"/>
      <c r="G23" s="310">
        <f>SUM(G19:G22)</f>
        <v>0</v>
      </c>
      <c r="H23" s="310">
        <f>SUM(H19:H22)</f>
        <v>0</v>
      </c>
      <c r="I23" s="310">
        <f>SUM(I19:I22)</f>
        <v>0</v>
      </c>
      <c r="J23" s="310">
        <f>SUM(J19:J22)</f>
        <v>0</v>
      </c>
      <c r="K23" s="425"/>
      <c r="L23" s="310">
        <f>SUM(L19:L22)</f>
        <v>0</v>
      </c>
      <c r="M23" s="310">
        <f>SUM(M19:M22)</f>
        <v>0</v>
      </c>
      <c r="N23" s="208"/>
      <c r="O23" s="208"/>
      <c r="P23" s="426">
        <f t="shared" ref="P23:AE23" si="4">SUM(P19:P22)</f>
        <v>0</v>
      </c>
      <c r="Q23" s="310">
        <f t="shared" si="4"/>
        <v>0</v>
      </c>
      <c r="R23" s="310">
        <f t="shared" si="4"/>
        <v>0</v>
      </c>
      <c r="S23" s="427">
        <f t="shared" si="4"/>
        <v>0</v>
      </c>
      <c r="T23" s="428">
        <f t="shared" si="4"/>
        <v>0</v>
      </c>
      <c r="U23" s="310">
        <f t="shared" si="4"/>
        <v>0</v>
      </c>
      <c r="V23" s="429">
        <f t="shared" si="4"/>
        <v>0</v>
      </c>
      <c r="W23" s="430">
        <f t="shared" si="4"/>
        <v>0</v>
      </c>
      <c r="X23" s="310">
        <f t="shared" si="4"/>
        <v>0</v>
      </c>
      <c r="Y23" s="310">
        <f t="shared" si="4"/>
        <v>0</v>
      </c>
      <c r="Z23" s="310">
        <f t="shared" si="4"/>
        <v>0</v>
      </c>
      <c r="AA23" s="310">
        <f t="shared" si="4"/>
        <v>0</v>
      </c>
      <c r="AB23" s="310">
        <f t="shared" si="4"/>
        <v>0</v>
      </c>
      <c r="AC23" s="310">
        <f t="shared" si="4"/>
        <v>0</v>
      </c>
      <c r="AD23" s="310">
        <f t="shared" si="4"/>
        <v>0</v>
      </c>
      <c r="AE23" s="427">
        <f t="shared" si="4"/>
        <v>0</v>
      </c>
      <c r="AF23" s="415" t="e">
        <f>(W23+X23)/C23</f>
        <v>#DIV/0!</v>
      </c>
      <c r="AG23" s="416" t="e">
        <f>(1.5*G23)/(X23+W23)</f>
        <v>#DIV/0!</v>
      </c>
      <c r="AH23" s="426">
        <f t="shared" ref="AH23:AW23" si="5">SUM(AH19:AH22)</f>
        <v>0</v>
      </c>
      <c r="AI23" s="310">
        <f t="shared" si="5"/>
        <v>0</v>
      </c>
      <c r="AJ23" s="310">
        <f t="shared" si="5"/>
        <v>0</v>
      </c>
      <c r="AK23" s="427">
        <f t="shared" si="5"/>
        <v>0</v>
      </c>
      <c r="AL23" s="428">
        <f t="shared" si="5"/>
        <v>0</v>
      </c>
      <c r="AM23" s="310">
        <f t="shared" si="5"/>
        <v>0</v>
      </c>
      <c r="AN23" s="429">
        <f t="shared" si="5"/>
        <v>0</v>
      </c>
      <c r="AO23" s="426">
        <f t="shared" si="5"/>
        <v>0</v>
      </c>
      <c r="AP23" s="310">
        <f t="shared" si="5"/>
        <v>0</v>
      </c>
      <c r="AQ23" s="310">
        <f t="shared" si="5"/>
        <v>0</v>
      </c>
      <c r="AR23" s="310">
        <f t="shared" si="5"/>
        <v>0</v>
      </c>
      <c r="AS23" s="310">
        <f t="shared" si="5"/>
        <v>0</v>
      </c>
      <c r="AT23" s="310">
        <f t="shared" si="5"/>
        <v>0</v>
      </c>
      <c r="AU23" s="310">
        <f t="shared" si="5"/>
        <v>0</v>
      </c>
      <c r="AV23" s="310">
        <f t="shared" si="5"/>
        <v>0</v>
      </c>
      <c r="AW23" s="427">
        <f t="shared" si="5"/>
        <v>0</v>
      </c>
      <c r="AX23" s="417" t="e">
        <f>(AO23+AP23)/I23</f>
        <v>#DIV/0!</v>
      </c>
      <c r="AY23" s="418" t="e">
        <f>(1.5*L23)/(AP23+AO23)</f>
        <v>#DIV/0!</v>
      </c>
      <c r="AZ23" s="426">
        <f>SUM(AZ19:AZ22)</f>
        <v>0</v>
      </c>
      <c r="BA23" s="426">
        <f>SUM(BA19:BA22)</f>
        <v>0</v>
      </c>
      <c r="BB23" s="426">
        <f>SUM(BB19:BB22)</f>
        <v>0</v>
      </c>
      <c r="BC23" s="422" t="e">
        <f>BA23/AZ23</f>
        <v>#DIV/0!</v>
      </c>
      <c r="BD23" s="422" t="e">
        <f>(1.5*BB23)/BA23</f>
        <v>#DIV/0!</v>
      </c>
      <c r="BF23" s="361">
        <f t="shared" si="0"/>
        <v>0</v>
      </c>
      <c r="BG23" s="361">
        <f t="shared" si="1"/>
        <v>0</v>
      </c>
      <c r="BH23" s="361">
        <f t="shared" si="2"/>
        <v>0</v>
      </c>
      <c r="BI23" s="361">
        <f t="shared" si="3"/>
        <v>0</v>
      </c>
    </row>
    <row r="24" spans="1:61" ht="15" customHeight="1">
      <c r="A24" s="840"/>
      <c r="B24" s="804"/>
      <c r="C24" s="804"/>
      <c r="D24" s="804"/>
      <c r="E24" s="804"/>
      <c r="F24" s="804"/>
      <c r="G24" s="804"/>
      <c r="H24" s="804"/>
      <c r="I24" s="804"/>
      <c r="J24" s="804"/>
      <c r="K24" s="804"/>
      <c r="L24" s="804"/>
      <c r="M24" s="800"/>
      <c r="N24" s="208"/>
      <c r="O24" s="208"/>
      <c r="P24" s="431"/>
      <c r="Q24" s="208"/>
      <c r="R24" s="208"/>
      <c r="S24" s="432"/>
      <c r="T24" s="208"/>
      <c r="U24" s="208"/>
      <c r="V24" s="432"/>
      <c r="W24" s="208"/>
      <c r="X24" s="208"/>
      <c r="Y24" s="208"/>
      <c r="Z24" s="208"/>
      <c r="AA24" s="208"/>
      <c r="AB24" s="208"/>
      <c r="AC24" s="208"/>
      <c r="AD24" s="208"/>
      <c r="AE24" s="432"/>
      <c r="AF24" s="431"/>
      <c r="AG24" s="432"/>
      <c r="AH24" s="431"/>
      <c r="AI24" s="208"/>
      <c r="AJ24" s="208"/>
      <c r="AK24" s="432"/>
      <c r="AL24" s="208"/>
      <c r="AM24" s="208"/>
      <c r="AN24" s="208"/>
      <c r="AO24" s="431"/>
      <c r="AP24" s="208"/>
      <c r="AQ24" s="208"/>
      <c r="AR24" s="208"/>
      <c r="AS24" s="208"/>
      <c r="AT24" s="208"/>
      <c r="AU24" s="208"/>
      <c r="AV24" s="208"/>
      <c r="AW24" s="432"/>
      <c r="AX24" s="431"/>
      <c r="AY24" s="432"/>
      <c r="AZ24" s="431"/>
      <c r="BA24" s="208"/>
      <c r="BB24" s="208"/>
      <c r="BC24" s="208"/>
      <c r="BD24" s="433"/>
      <c r="BF24" s="361">
        <f t="shared" si="0"/>
        <v>0</v>
      </c>
      <c r="BG24" s="361">
        <f t="shared" si="1"/>
        <v>0</v>
      </c>
      <c r="BH24" s="361">
        <f t="shared" si="2"/>
        <v>0</v>
      </c>
      <c r="BI24" s="361">
        <f t="shared" si="3"/>
        <v>0</v>
      </c>
    </row>
    <row r="25" spans="1:61" ht="15" customHeight="1">
      <c r="A25" s="840" t="s">
        <v>595</v>
      </c>
      <c r="B25" s="804"/>
      <c r="C25" s="804"/>
      <c r="D25" s="804"/>
      <c r="E25" s="804"/>
      <c r="F25" s="804"/>
      <c r="G25" s="804"/>
      <c r="H25" s="804"/>
      <c r="I25" s="804"/>
      <c r="J25" s="804"/>
      <c r="K25" s="804"/>
      <c r="L25" s="804"/>
      <c r="M25" s="800"/>
      <c r="N25" s="208"/>
      <c r="O25" s="208"/>
      <c r="P25" s="431"/>
      <c r="Q25" s="208"/>
      <c r="R25" s="208"/>
      <c r="S25" s="432"/>
      <c r="T25" s="208"/>
      <c r="U25" s="208"/>
      <c r="V25" s="432"/>
      <c r="W25" s="208"/>
      <c r="X25" s="208"/>
      <c r="Y25" s="208"/>
      <c r="Z25" s="208"/>
      <c r="AA25" s="208"/>
      <c r="AB25" s="208"/>
      <c r="AC25" s="208"/>
      <c r="AD25" s="208"/>
      <c r="AE25" s="432"/>
      <c r="AF25" s="431"/>
      <c r="AG25" s="432"/>
      <c r="AH25" s="431"/>
      <c r="AI25" s="208"/>
      <c r="AJ25" s="208"/>
      <c r="AK25" s="432"/>
      <c r="AL25" s="208"/>
      <c r="AM25" s="208"/>
      <c r="AN25" s="208"/>
      <c r="AO25" s="431"/>
      <c r="AP25" s="208"/>
      <c r="AQ25" s="208"/>
      <c r="AR25" s="208"/>
      <c r="AS25" s="208"/>
      <c r="AT25" s="208"/>
      <c r="AU25" s="208"/>
      <c r="AV25" s="208"/>
      <c r="AW25" s="432"/>
      <c r="AX25" s="431"/>
      <c r="AY25" s="432"/>
      <c r="AZ25" s="431"/>
      <c r="BA25" s="208"/>
      <c r="BB25" s="208"/>
      <c r="BC25" s="208"/>
      <c r="BD25" s="433"/>
      <c r="BF25" s="361">
        <f t="shared" si="0"/>
        <v>0</v>
      </c>
      <c r="BG25" s="361">
        <f t="shared" si="1"/>
        <v>0</v>
      </c>
      <c r="BH25" s="361">
        <f t="shared" si="2"/>
        <v>0</v>
      </c>
      <c r="BI25" s="361">
        <f t="shared" si="3"/>
        <v>0</v>
      </c>
    </row>
    <row r="26" spans="1:61">
      <c r="A26" s="179" t="s">
        <v>590</v>
      </c>
      <c r="B26" s="306"/>
      <c r="C26" s="306"/>
      <c r="D26" s="181">
        <f>+B26-C26</f>
        <v>0</v>
      </c>
      <c r="E26" s="306"/>
      <c r="F26" s="407">
        <v>1E-3</v>
      </c>
      <c r="G26" s="181">
        <f>+(D26-E26)*F26</f>
        <v>0</v>
      </c>
      <c r="H26" s="306"/>
      <c r="I26" s="306"/>
      <c r="J26" s="181">
        <f>+H26-I26</f>
        <v>0</v>
      </c>
      <c r="K26" s="407">
        <f>F26</f>
        <v>1E-3</v>
      </c>
      <c r="L26" s="181">
        <f>+J26*K26</f>
        <v>0</v>
      </c>
      <c r="M26" s="408">
        <f>+G26+L26</f>
        <v>0</v>
      </c>
      <c r="N26" s="208"/>
      <c r="O26" s="208"/>
      <c r="P26" s="409"/>
      <c r="Q26" s="306"/>
      <c r="R26" s="306"/>
      <c r="S26" s="410"/>
      <c r="T26" s="411"/>
      <c r="U26" s="306"/>
      <c r="V26" s="412"/>
      <c r="W26" s="413"/>
      <c r="X26" s="306"/>
      <c r="Y26" s="306"/>
      <c r="Z26" s="306"/>
      <c r="AA26" s="306"/>
      <c r="AB26" s="306"/>
      <c r="AC26" s="306"/>
      <c r="AD26" s="306"/>
      <c r="AE26" s="414">
        <f>SUM(W26:AD26)</f>
        <v>0</v>
      </c>
      <c r="AF26" s="415" t="e">
        <f>(W26+X26)/C26</f>
        <v>#DIV/0!</v>
      </c>
      <c r="AG26" s="416" t="e">
        <f>(1.5*G26)/(X26+W26)</f>
        <v>#DIV/0!</v>
      </c>
      <c r="AH26" s="409"/>
      <c r="AI26" s="306"/>
      <c r="AJ26" s="306"/>
      <c r="AK26" s="410"/>
      <c r="AL26" s="411"/>
      <c r="AM26" s="306"/>
      <c r="AN26" s="411"/>
      <c r="AO26" s="409"/>
      <c r="AP26" s="306"/>
      <c r="AQ26" s="306"/>
      <c r="AR26" s="306"/>
      <c r="AS26" s="306"/>
      <c r="AT26" s="306"/>
      <c r="AU26" s="306"/>
      <c r="AV26" s="306"/>
      <c r="AW26" s="414">
        <f>SUM(AO26:AV26)</f>
        <v>0</v>
      </c>
      <c r="AX26" s="417" t="e">
        <f>(AO26+AP26)/I26</f>
        <v>#DIV/0!</v>
      </c>
      <c r="AY26" s="418" t="e">
        <f>(1.5*L26)/(AP26+AO26)</f>
        <v>#DIV/0!</v>
      </c>
      <c r="AZ26" s="419">
        <f>C26+I26</f>
        <v>0</v>
      </c>
      <c r="BA26" s="420">
        <f>W26+X26+AO26+AP26</f>
        <v>0</v>
      </c>
      <c r="BB26" s="421">
        <f>M26</f>
        <v>0</v>
      </c>
      <c r="BC26" s="422" t="e">
        <f>BA26/AZ26</f>
        <v>#DIV/0!</v>
      </c>
      <c r="BD26" s="422" t="e">
        <f>(1.5*BB26)/BA26</f>
        <v>#DIV/0!</v>
      </c>
      <c r="BF26" s="361">
        <f t="shared" si="0"/>
        <v>0</v>
      </c>
      <c r="BG26" s="361">
        <f t="shared" si="1"/>
        <v>0</v>
      </c>
      <c r="BH26" s="361">
        <f t="shared" si="2"/>
        <v>0</v>
      </c>
      <c r="BI26" s="361">
        <f t="shared" si="3"/>
        <v>0</v>
      </c>
    </row>
    <row r="27" spans="1:61">
      <c r="A27" s="179" t="s">
        <v>591</v>
      </c>
      <c r="B27" s="306"/>
      <c r="C27" s="306"/>
      <c r="D27" s="181">
        <f>+B27-C27</f>
        <v>0</v>
      </c>
      <c r="E27" s="306"/>
      <c r="F27" s="407">
        <v>2E-3</v>
      </c>
      <c r="G27" s="181">
        <f>+(D27-E27)*F27</f>
        <v>0</v>
      </c>
      <c r="H27" s="306"/>
      <c r="I27" s="306"/>
      <c r="J27" s="181">
        <f>+H27-I27</f>
        <v>0</v>
      </c>
      <c r="K27" s="407">
        <f>F27</f>
        <v>2E-3</v>
      </c>
      <c r="L27" s="181">
        <f>+J27*K27</f>
        <v>0</v>
      </c>
      <c r="M27" s="408">
        <f>+G27+L27</f>
        <v>0</v>
      </c>
      <c r="N27" s="208"/>
      <c r="O27" s="208"/>
      <c r="P27" s="409"/>
      <c r="Q27" s="306"/>
      <c r="R27" s="306"/>
      <c r="S27" s="410"/>
      <c r="T27" s="411"/>
      <c r="U27" s="306"/>
      <c r="V27" s="412"/>
      <c r="W27" s="413"/>
      <c r="X27" s="306"/>
      <c r="Y27" s="306"/>
      <c r="Z27" s="306"/>
      <c r="AA27" s="306"/>
      <c r="AB27" s="306"/>
      <c r="AC27" s="306"/>
      <c r="AD27" s="306"/>
      <c r="AE27" s="414">
        <f>SUM(W27:AD27)</f>
        <v>0</v>
      </c>
      <c r="AF27" s="415" t="e">
        <f>(W27+X27)/C27</f>
        <v>#DIV/0!</v>
      </c>
      <c r="AG27" s="416" t="e">
        <f>(1.5*G27)/(X27+W27)</f>
        <v>#DIV/0!</v>
      </c>
      <c r="AH27" s="409"/>
      <c r="AI27" s="306"/>
      <c r="AJ27" s="306"/>
      <c r="AK27" s="410"/>
      <c r="AL27" s="411"/>
      <c r="AM27" s="306"/>
      <c r="AN27" s="411"/>
      <c r="AO27" s="409"/>
      <c r="AP27" s="306"/>
      <c r="AQ27" s="306"/>
      <c r="AR27" s="306"/>
      <c r="AS27" s="306"/>
      <c r="AT27" s="306"/>
      <c r="AU27" s="306"/>
      <c r="AV27" s="306"/>
      <c r="AW27" s="414">
        <f>SUM(AO27:AV27)</f>
        <v>0</v>
      </c>
      <c r="AX27" s="417" t="e">
        <f>(AO27+AP27)/I27</f>
        <v>#DIV/0!</v>
      </c>
      <c r="AY27" s="418" t="e">
        <f>(1.5*L27)/(AP27+AO27)</f>
        <v>#DIV/0!</v>
      </c>
      <c r="AZ27" s="419">
        <f>C27+I27</f>
        <v>0</v>
      </c>
      <c r="BA27" s="420">
        <f>W27+X27+AO27+AP27</f>
        <v>0</v>
      </c>
      <c r="BB27" s="421">
        <f>M27</f>
        <v>0</v>
      </c>
      <c r="BC27" s="422" t="e">
        <f>BA27/AZ27</f>
        <v>#DIV/0!</v>
      </c>
      <c r="BD27" s="422" t="e">
        <f>(1.5*BB27)/BA27</f>
        <v>#DIV/0!</v>
      </c>
      <c r="BF27" s="361">
        <f t="shared" si="0"/>
        <v>0</v>
      </c>
      <c r="BG27" s="361">
        <f t="shared" si="1"/>
        <v>0</v>
      </c>
      <c r="BH27" s="361">
        <f t="shared" si="2"/>
        <v>0</v>
      </c>
      <c r="BI27" s="361">
        <f t="shared" si="3"/>
        <v>0</v>
      </c>
    </row>
    <row r="28" spans="1:61">
      <c r="A28" s="179" t="s">
        <v>592</v>
      </c>
      <c r="B28" s="306"/>
      <c r="C28" s="306"/>
      <c r="D28" s="181">
        <f>+B28-C28</f>
        <v>0</v>
      </c>
      <c r="E28" s="306"/>
      <c r="F28" s="407">
        <v>4.0000000000000001E-3</v>
      </c>
      <c r="G28" s="181">
        <f>+(D28-E28)*F28</f>
        <v>0</v>
      </c>
      <c r="H28" s="306"/>
      <c r="I28" s="306"/>
      <c r="J28" s="181">
        <f>+H28-I28</f>
        <v>0</v>
      </c>
      <c r="K28" s="407">
        <f>F28</f>
        <v>4.0000000000000001E-3</v>
      </c>
      <c r="L28" s="181">
        <f>+J28*K28</f>
        <v>0</v>
      </c>
      <c r="M28" s="408">
        <f>+G28+L28</f>
        <v>0</v>
      </c>
      <c r="N28" s="208"/>
      <c r="O28" s="208"/>
      <c r="P28" s="409"/>
      <c r="Q28" s="306"/>
      <c r="R28" s="306"/>
      <c r="S28" s="410"/>
      <c r="T28" s="411"/>
      <c r="U28" s="306"/>
      <c r="V28" s="412"/>
      <c r="W28" s="413"/>
      <c r="X28" s="306"/>
      <c r="Y28" s="306"/>
      <c r="Z28" s="306"/>
      <c r="AA28" s="306"/>
      <c r="AB28" s="306"/>
      <c r="AC28" s="306"/>
      <c r="AD28" s="306"/>
      <c r="AE28" s="414">
        <f>SUM(W28:AD28)</f>
        <v>0</v>
      </c>
      <c r="AF28" s="415" t="e">
        <f>(W28+X28)/C28</f>
        <v>#DIV/0!</v>
      </c>
      <c r="AG28" s="416" t="e">
        <f>(1.5*G28)/(X28+W28)</f>
        <v>#DIV/0!</v>
      </c>
      <c r="AH28" s="409"/>
      <c r="AI28" s="306"/>
      <c r="AJ28" s="306"/>
      <c r="AK28" s="410"/>
      <c r="AL28" s="411"/>
      <c r="AM28" s="306"/>
      <c r="AN28" s="411"/>
      <c r="AO28" s="409"/>
      <c r="AP28" s="306"/>
      <c r="AQ28" s="306"/>
      <c r="AR28" s="306"/>
      <c r="AS28" s="306"/>
      <c r="AT28" s="306"/>
      <c r="AU28" s="306"/>
      <c r="AV28" s="306"/>
      <c r="AW28" s="414">
        <f>SUM(AO28:AV28)</f>
        <v>0</v>
      </c>
      <c r="AX28" s="417" t="e">
        <f>(AO28+AP28)/I28</f>
        <v>#DIV/0!</v>
      </c>
      <c r="AY28" s="418" t="e">
        <f>(1.5*L28)/(AP28+AO28)</f>
        <v>#DIV/0!</v>
      </c>
      <c r="AZ28" s="419">
        <f>C28+I28</f>
        <v>0</v>
      </c>
      <c r="BA28" s="420">
        <f>W28+X28+AO28+AP28</f>
        <v>0</v>
      </c>
      <c r="BB28" s="421">
        <f>M28</f>
        <v>0</v>
      </c>
      <c r="BC28" s="422" t="e">
        <f>BA28/AZ28</f>
        <v>#DIV/0!</v>
      </c>
      <c r="BD28" s="422" t="e">
        <f>(1.5*BB28)/BA28</f>
        <v>#DIV/0!</v>
      </c>
      <c r="BF28" s="361">
        <f t="shared" si="0"/>
        <v>0</v>
      </c>
      <c r="BG28" s="361">
        <f t="shared" si="1"/>
        <v>0</v>
      </c>
      <c r="BH28" s="361">
        <f t="shared" si="2"/>
        <v>0</v>
      </c>
      <c r="BI28" s="361">
        <f t="shared" si="3"/>
        <v>0</v>
      </c>
    </row>
    <row r="29" spans="1:61">
      <c r="A29" s="177" t="s">
        <v>596</v>
      </c>
      <c r="B29" s="310">
        <f>SUM(B26:B28)</f>
        <v>0</v>
      </c>
      <c r="C29" s="310">
        <f>SUM(C26:C28)</f>
        <v>0</v>
      </c>
      <c r="D29" s="310">
        <f>SUM(D26:D28)</f>
        <v>0</v>
      </c>
      <c r="E29" s="310">
        <f>SUM(E26:E28)</f>
        <v>0</v>
      </c>
      <c r="F29" s="424"/>
      <c r="G29" s="310">
        <f>SUM(G26:G28)</f>
        <v>0</v>
      </c>
      <c r="H29" s="310">
        <f>SUM(H26:H28)</f>
        <v>0</v>
      </c>
      <c r="I29" s="310">
        <f>SUM(I26:I28)</f>
        <v>0</v>
      </c>
      <c r="J29" s="310">
        <f>SUM(J26:J28)</f>
        <v>0</v>
      </c>
      <c r="K29" s="434"/>
      <c r="L29" s="310">
        <f>SUM(L26:L28)</f>
        <v>0</v>
      </c>
      <c r="M29" s="310">
        <f>SUM(M26:M28)</f>
        <v>0</v>
      </c>
      <c r="N29" s="208"/>
      <c r="O29" s="208"/>
      <c r="P29" s="426">
        <f t="shared" ref="P29:AE29" si="6">SUM(P26:P28)</f>
        <v>0</v>
      </c>
      <c r="Q29" s="310">
        <f t="shared" si="6"/>
        <v>0</v>
      </c>
      <c r="R29" s="310">
        <f t="shared" si="6"/>
        <v>0</v>
      </c>
      <c r="S29" s="427">
        <f t="shared" si="6"/>
        <v>0</v>
      </c>
      <c r="T29" s="428">
        <f t="shared" si="6"/>
        <v>0</v>
      </c>
      <c r="U29" s="310">
        <f t="shared" si="6"/>
        <v>0</v>
      </c>
      <c r="V29" s="429">
        <f t="shared" si="6"/>
        <v>0</v>
      </c>
      <c r="W29" s="430">
        <f t="shared" si="6"/>
        <v>0</v>
      </c>
      <c r="X29" s="310">
        <f t="shared" si="6"/>
        <v>0</v>
      </c>
      <c r="Y29" s="310">
        <f t="shared" si="6"/>
        <v>0</v>
      </c>
      <c r="Z29" s="310">
        <f t="shared" si="6"/>
        <v>0</v>
      </c>
      <c r="AA29" s="310">
        <f t="shared" si="6"/>
        <v>0</v>
      </c>
      <c r="AB29" s="310">
        <f t="shared" si="6"/>
        <v>0</v>
      </c>
      <c r="AC29" s="310">
        <f t="shared" si="6"/>
        <v>0</v>
      </c>
      <c r="AD29" s="310">
        <f t="shared" si="6"/>
        <v>0</v>
      </c>
      <c r="AE29" s="427">
        <f t="shared" si="6"/>
        <v>0</v>
      </c>
      <c r="AF29" s="415" t="e">
        <f>(W29+X29)/C29</f>
        <v>#DIV/0!</v>
      </c>
      <c r="AG29" s="416" t="e">
        <f>(1.5*G29)/(X29+W29)</f>
        <v>#DIV/0!</v>
      </c>
      <c r="AH29" s="426">
        <f t="shared" ref="AH29:AW29" si="7">SUM(AH26:AH28)</f>
        <v>0</v>
      </c>
      <c r="AI29" s="310">
        <f t="shared" si="7"/>
        <v>0</v>
      </c>
      <c r="AJ29" s="310">
        <f t="shared" si="7"/>
        <v>0</v>
      </c>
      <c r="AK29" s="427">
        <f t="shared" si="7"/>
        <v>0</v>
      </c>
      <c r="AL29" s="428">
        <f t="shared" si="7"/>
        <v>0</v>
      </c>
      <c r="AM29" s="310">
        <f t="shared" si="7"/>
        <v>0</v>
      </c>
      <c r="AN29" s="429">
        <f t="shared" si="7"/>
        <v>0</v>
      </c>
      <c r="AO29" s="426">
        <f t="shared" si="7"/>
        <v>0</v>
      </c>
      <c r="AP29" s="310">
        <f t="shared" si="7"/>
        <v>0</v>
      </c>
      <c r="AQ29" s="310">
        <f t="shared" si="7"/>
        <v>0</v>
      </c>
      <c r="AR29" s="310">
        <f t="shared" si="7"/>
        <v>0</v>
      </c>
      <c r="AS29" s="310">
        <f t="shared" si="7"/>
        <v>0</v>
      </c>
      <c r="AT29" s="310">
        <f t="shared" si="7"/>
        <v>0</v>
      </c>
      <c r="AU29" s="310">
        <f t="shared" si="7"/>
        <v>0</v>
      </c>
      <c r="AV29" s="310">
        <f t="shared" si="7"/>
        <v>0</v>
      </c>
      <c r="AW29" s="427">
        <f t="shared" si="7"/>
        <v>0</v>
      </c>
      <c r="AX29" s="417" t="e">
        <f>(AO29+AP29)/I29</f>
        <v>#DIV/0!</v>
      </c>
      <c r="AY29" s="418" t="e">
        <f>(1.5*L29)/(AP29+AO29)</f>
        <v>#DIV/0!</v>
      </c>
      <c r="AZ29" s="426">
        <f>SUM(AZ26:AZ28)</f>
        <v>0</v>
      </c>
      <c r="BA29" s="430"/>
      <c r="BB29" s="428"/>
      <c r="BC29" s="422" t="e">
        <f>BA29/AZ29</f>
        <v>#DIV/0!</v>
      </c>
      <c r="BD29" s="422" t="e">
        <f>(1.5*BB29)/BA29</f>
        <v>#DIV/0!</v>
      </c>
      <c r="BF29" s="361">
        <f t="shared" si="0"/>
        <v>0</v>
      </c>
      <c r="BG29" s="361">
        <f t="shared" si="1"/>
        <v>0</v>
      </c>
      <c r="BH29" s="361">
        <f t="shared" si="2"/>
        <v>0</v>
      </c>
      <c r="BI29" s="361">
        <f t="shared" si="3"/>
        <v>0</v>
      </c>
    </row>
    <row r="30" spans="1:61" ht="15" customHeight="1">
      <c r="A30" s="825"/>
      <c r="B30" s="804"/>
      <c r="C30" s="804"/>
      <c r="D30" s="804"/>
      <c r="E30" s="804"/>
      <c r="F30" s="804"/>
      <c r="G30" s="804"/>
      <c r="H30" s="804"/>
      <c r="I30" s="804"/>
      <c r="J30" s="804"/>
      <c r="K30" s="804"/>
      <c r="L30" s="804"/>
      <c r="M30" s="800"/>
      <c r="N30" s="208"/>
      <c r="O30" s="208"/>
      <c r="P30" s="431"/>
      <c r="Q30" s="208"/>
      <c r="R30" s="208"/>
      <c r="S30" s="432"/>
      <c r="T30" s="208"/>
      <c r="U30" s="208"/>
      <c r="V30" s="432"/>
      <c r="W30" s="208"/>
      <c r="X30" s="208"/>
      <c r="Y30" s="208"/>
      <c r="Z30" s="208"/>
      <c r="AA30" s="208"/>
      <c r="AB30" s="208"/>
      <c r="AC30" s="208"/>
      <c r="AD30" s="208"/>
      <c r="AE30" s="432"/>
      <c r="AF30" s="431"/>
      <c r="AG30" s="432"/>
      <c r="AH30" s="431"/>
      <c r="AI30" s="208"/>
      <c r="AJ30" s="208"/>
      <c r="AK30" s="432"/>
      <c r="AL30" s="208"/>
      <c r="AM30" s="208"/>
      <c r="AN30" s="208"/>
      <c r="AO30" s="431"/>
      <c r="AP30" s="208"/>
      <c r="AQ30" s="208"/>
      <c r="AR30" s="208"/>
      <c r="AS30" s="208"/>
      <c r="AT30" s="208"/>
      <c r="AU30" s="208"/>
      <c r="AV30" s="208"/>
      <c r="AW30" s="432"/>
      <c r="AX30" s="431"/>
      <c r="AY30" s="432"/>
      <c r="AZ30" s="431"/>
      <c r="BA30" s="208"/>
      <c r="BB30" s="208"/>
      <c r="BC30" s="208"/>
      <c r="BD30" s="433"/>
      <c r="BF30" s="361">
        <f t="shared" si="0"/>
        <v>0</v>
      </c>
      <c r="BG30" s="361">
        <f t="shared" si="1"/>
        <v>0</v>
      </c>
      <c r="BH30" s="361">
        <f t="shared" si="2"/>
        <v>0</v>
      </c>
      <c r="BI30" s="361">
        <f t="shared" si="3"/>
        <v>0</v>
      </c>
    </row>
    <row r="31" spans="1:61" ht="15" customHeight="1">
      <c r="A31" s="803" t="s">
        <v>597</v>
      </c>
      <c r="B31" s="804"/>
      <c r="C31" s="804"/>
      <c r="D31" s="804"/>
      <c r="E31" s="804"/>
      <c r="F31" s="804"/>
      <c r="G31" s="804"/>
      <c r="H31" s="804"/>
      <c r="I31" s="804"/>
      <c r="J31" s="804"/>
      <c r="K31" s="804"/>
      <c r="L31" s="804"/>
      <c r="M31" s="800"/>
      <c r="N31" s="208"/>
      <c r="O31" s="208"/>
      <c r="P31" s="431"/>
      <c r="Q31" s="208"/>
      <c r="R31" s="208"/>
      <c r="S31" s="432"/>
      <c r="T31" s="208"/>
      <c r="U31" s="208"/>
      <c r="V31" s="432"/>
      <c r="W31" s="208"/>
      <c r="X31" s="208"/>
      <c r="Y31" s="208"/>
      <c r="Z31" s="208"/>
      <c r="AA31" s="208"/>
      <c r="AB31" s="208"/>
      <c r="AC31" s="208"/>
      <c r="AD31" s="208"/>
      <c r="AE31" s="432"/>
      <c r="AF31" s="431"/>
      <c r="AG31" s="432"/>
      <c r="AH31" s="431"/>
      <c r="AI31" s="208"/>
      <c r="AJ31" s="208"/>
      <c r="AK31" s="432"/>
      <c r="AL31" s="208"/>
      <c r="AM31" s="208"/>
      <c r="AN31" s="208"/>
      <c r="AO31" s="431"/>
      <c r="AP31" s="208"/>
      <c r="AQ31" s="208"/>
      <c r="AR31" s="208"/>
      <c r="AS31" s="208"/>
      <c r="AT31" s="208"/>
      <c r="AU31" s="208"/>
      <c r="AV31" s="208"/>
      <c r="AW31" s="432"/>
      <c r="AX31" s="431"/>
      <c r="AY31" s="432"/>
      <c r="AZ31" s="431"/>
      <c r="BA31" s="208"/>
      <c r="BB31" s="208"/>
      <c r="BC31" s="208"/>
      <c r="BD31" s="433"/>
      <c r="BF31" s="361">
        <f t="shared" si="0"/>
        <v>0</v>
      </c>
      <c r="BG31" s="361">
        <f t="shared" si="1"/>
        <v>0</v>
      </c>
      <c r="BH31" s="361">
        <f t="shared" si="2"/>
        <v>0</v>
      </c>
      <c r="BI31" s="361">
        <f t="shared" si="3"/>
        <v>0</v>
      </c>
    </row>
    <row r="32" spans="1:61" ht="15" customHeight="1">
      <c r="A32" s="841" t="s">
        <v>589</v>
      </c>
      <c r="B32" s="804"/>
      <c r="C32" s="804"/>
      <c r="D32" s="804"/>
      <c r="E32" s="804"/>
      <c r="F32" s="804"/>
      <c r="G32" s="804"/>
      <c r="H32" s="804"/>
      <c r="I32" s="804"/>
      <c r="J32" s="804"/>
      <c r="K32" s="804"/>
      <c r="L32" s="804"/>
      <c r="M32" s="800"/>
      <c r="N32" s="208"/>
      <c r="O32" s="208"/>
      <c r="P32" s="431"/>
      <c r="Q32" s="208"/>
      <c r="R32" s="208"/>
      <c r="S32" s="432"/>
      <c r="T32" s="208"/>
      <c r="U32" s="208"/>
      <c r="V32" s="432"/>
      <c r="W32" s="208"/>
      <c r="X32" s="208"/>
      <c r="Y32" s="208"/>
      <c r="Z32" s="208"/>
      <c r="AA32" s="208"/>
      <c r="AB32" s="208"/>
      <c r="AC32" s="208"/>
      <c r="AD32" s="208"/>
      <c r="AE32" s="432"/>
      <c r="AF32" s="431"/>
      <c r="AG32" s="432"/>
      <c r="AH32" s="431"/>
      <c r="AI32" s="208"/>
      <c r="AJ32" s="208"/>
      <c r="AK32" s="432"/>
      <c r="AL32" s="208"/>
      <c r="AM32" s="208"/>
      <c r="AN32" s="208"/>
      <c r="AO32" s="431"/>
      <c r="AP32" s="208"/>
      <c r="AQ32" s="208"/>
      <c r="AR32" s="208"/>
      <c r="AS32" s="208"/>
      <c r="AT32" s="208"/>
      <c r="AU32" s="208"/>
      <c r="AV32" s="208"/>
      <c r="AW32" s="432"/>
      <c r="AX32" s="431"/>
      <c r="AY32" s="432"/>
      <c r="AZ32" s="431"/>
      <c r="BA32" s="208"/>
      <c r="BB32" s="208"/>
      <c r="BC32" s="208"/>
      <c r="BD32" s="433"/>
      <c r="BF32" s="361">
        <f t="shared" si="0"/>
        <v>0</v>
      </c>
      <c r="BG32" s="361">
        <f t="shared" si="1"/>
        <v>0</v>
      </c>
      <c r="BH32" s="361">
        <f t="shared" si="2"/>
        <v>0</v>
      </c>
      <c r="BI32" s="361">
        <f t="shared" si="3"/>
        <v>0</v>
      </c>
    </row>
    <row r="33" spans="1:61">
      <c r="A33" s="179" t="s">
        <v>590</v>
      </c>
      <c r="B33" s="405"/>
      <c r="C33" s="405"/>
      <c r="D33" s="181">
        <f>+B33-C33</f>
        <v>0</v>
      </c>
      <c r="E33" s="306"/>
      <c r="F33" s="407">
        <v>2.9999999999999997E-4</v>
      </c>
      <c r="G33" s="181">
        <f>+(D33-E33)*F33</f>
        <v>0</v>
      </c>
      <c r="H33" s="435"/>
      <c r="I33" s="306"/>
      <c r="J33" s="181">
        <f>+H33-I33</f>
        <v>0</v>
      </c>
      <c r="K33" s="407">
        <f>F33</f>
        <v>2.9999999999999997E-4</v>
      </c>
      <c r="L33" s="181">
        <f>+J33*K33</f>
        <v>0</v>
      </c>
      <c r="M33" s="408">
        <f>+G33+L33</f>
        <v>0</v>
      </c>
      <c r="N33" s="208"/>
      <c r="O33" s="208"/>
      <c r="P33" s="409"/>
      <c r="Q33" s="306"/>
      <c r="R33" s="306"/>
      <c r="S33" s="410"/>
      <c r="T33" s="411"/>
      <c r="U33" s="306"/>
      <c r="V33" s="412"/>
      <c r="W33" s="413"/>
      <c r="X33" s="306"/>
      <c r="Y33" s="306"/>
      <c r="Z33" s="306"/>
      <c r="AA33" s="306"/>
      <c r="AB33" s="306"/>
      <c r="AC33" s="306"/>
      <c r="AD33" s="306"/>
      <c r="AE33" s="436">
        <f>SUM(W33:AD33)</f>
        <v>0</v>
      </c>
      <c r="AF33" s="415" t="e">
        <f>(W33+X33)/C33</f>
        <v>#DIV/0!</v>
      </c>
      <c r="AG33" s="437" t="e">
        <f>(1.5*G33)/(X33+W33)</f>
        <v>#DIV/0!</v>
      </c>
      <c r="AH33" s="409"/>
      <c r="AI33" s="306"/>
      <c r="AJ33" s="306"/>
      <c r="AK33" s="410"/>
      <c r="AL33" s="411"/>
      <c r="AM33" s="306"/>
      <c r="AN33" s="411"/>
      <c r="AO33" s="409"/>
      <c r="AP33" s="306"/>
      <c r="AQ33" s="306"/>
      <c r="AR33" s="306"/>
      <c r="AS33" s="306"/>
      <c r="AT33" s="306"/>
      <c r="AU33" s="306"/>
      <c r="AV33" s="306"/>
      <c r="AW33" s="414">
        <f>SUM(AO33:AV33)</f>
        <v>0</v>
      </c>
      <c r="AX33" s="417" t="e">
        <f>(AO33+AP33)/I33</f>
        <v>#DIV/0!</v>
      </c>
      <c r="AY33" s="418" t="e">
        <f>(1.5*L33)/(AP33+AO33)</f>
        <v>#DIV/0!</v>
      </c>
      <c r="AZ33" s="419">
        <f>C33+I33</f>
        <v>0</v>
      </c>
      <c r="BA33" s="420">
        <f>W33+X33+AO33+AP33</f>
        <v>0</v>
      </c>
      <c r="BB33" s="421">
        <f>M33</f>
        <v>0</v>
      </c>
      <c r="BC33" s="422" t="e">
        <f>BA33/AZ33</f>
        <v>#DIV/0!</v>
      </c>
      <c r="BD33" s="422" t="e">
        <f>(1.5*BB33)/BA33</f>
        <v>#DIV/0!</v>
      </c>
      <c r="BF33" s="361">
        <f t="shared" si="0"/>
        <v>0</v>
      </c>
      <c r="BG33" s="361">
        <f t="shared" si="1"/>
        <v>0</v>
      </c>
      <c r="BH33" s="361">
        <f t="shared" si="2"/>
        <v>0</v>
      </c>
      <c r="BI33" s="361">
        <f t="shared" si="3"/>
        <v>0</v>
      </c>
    </row>
    <row r="34" spans="1:61">
      <c r="A34" s="179" t="s">
        <v>591</v>
      </c>
      <c r="B34" s="405"/>
      <c r="C34" s="405"/>
      <c r="D34" s="181">
        <f>+B34-C34</f>
        <v>0</v>
      </c>
      <c r="E34" s="306"/>
      <c r="F34" s="407">
        <v>5.9999999999999995E-4</v>
      </c>
      <c r="G34" s="181">
        <f>+(D34-E34)*F34</f>
        <v>0</v>
      </c>
      <c r="H34" s="435"/>
      <c r="I34" s="306"/>
      <c r="J34" s="181">
        <f>+H34-I34</f>
        <v>0</v>
      </c>
      <c r="K34" s="407">
        <f>F34</f>
        <v>5.9999999999999995E-4</v>
      </c>
      <c r="L34" s="181">
        <f>+J34*K34</f>
        <v>0</v>
      </c>
      <c r="M34" s="408">
        <f>+G34+L34</f>
        <v>0</v>
      </c>
      <c r="N34" s="208"/>
      <c r="O34" s="208"/>
      <c r="P34" s="409"/>
      <c r="Q34" s="306"/>
      <c r="R34" s="306"/>
      <c r="S34" s="410"/>
      <c r="T34" s="411"/>
      <c r="U34" s="306"/>
      <c r="V34" s="412"/>
      <c r="W34" s="413"/>
      <c r="X34" s="306"/>
      <c r="Y34" s="306"/>
      <c r="Z34" s="306"/>
      <c r="AA34" s="306"/>
      <c r="AB34" s="306"/>
      <c r="AC34" s="306"/>
      <c r="AD34" s="306"/>
      <c r="AE34" s="436">
        <f>SUM(W34:AD34)</f>
        <v>0</v>
      </c>
      <c r="AF34" s="415" t="e">
        <f>(W34+X34)/C34</f>
        <v>#DIV/0!</v>
      </c>
      <c r="AG34" s="437" t="e">
        <f>(1.5*G34)/(X34+W34)</f>
        <v>#DIV/0!</v>
      </c>
      <c r="AH34" s="409"/>
      <c r="AI34" s="306"/>
      <c r="AJ34" s="306"/>
      <c r="AK34" s="410"/>
      <c r="AL34" s="411"/>
      <c r="AM34" s="306"/>
      <c r="AN34" s="411"/>
      <c r="AO34" s="409"/>
      <c r="AP34" s="306"/>
      <c r="AQ34" s="306"/>
      <c r="AR34" s="306"/>
      <c r="AS34" s="306"/>
      <c r="AT34" s="306"/>
      <c r="AU34" s="306"/>
      <c r="AV34" s="306"/>
      <c r="AW34" s="414">
        <f>SUM(AO34:AV34)</f>
        <v>0</v>
      </c>
      <c r="AX34" s="417" t="e">
        <f>(AO34+AP34)/I34</f>
        <v>#DIV/0!</v>
      </c>
      <c r="AY34" s="418" t="e">
        <f>(1.5*L34)/(AP34+AO34)</f>
        <v>#DIV/0!</v>
      </c>
      <c r="AZ34" s="419">
        <f>C34+I34</f>
        <v>0</v>
      </c>
      <c r="BA34" s="420">
        <f>W34+X34+AO34+AP34</f>
        <v>0</v>
      </c>
      <c r="BB34" s="421">
        <f>M34</f>
        <v>0</v>
      </c>
      <c r="BC34" s="422" t="e">
        <f>BA34/AZ34</f>
        <v>#DIV/0!</v>
      </c>
      <c r="BD34" s="422" t="e">
        <f>(1.5*BB34)/BA34</f>
        <v>#DIV/0!</v>
      </c>
      <c r="BF34" s="361">
        <f t="shared" si="0"/>
        <v>0</v>
      </c>
      <c r="BG34" s="361">
        <f t="shared" si="1"/>
        <v>0</v>
      </c>
      <c r="BH34" s="361">
        <f t="shared" si="2"/>
        <v>0</v>
      </c>
      <c r="BI34" s="361">
        <f t="shared" si="3"/>
        <v>0</v>
      </c>
    </row>
    <row r="35" spans="1:61">
      <c r="A35" s="179" t="s">
        <v>592</v>
      </c>
      <c r="B35" s="405"/>
      <c r="C35" s="405"/>
      <c r="D35" s="181">
        <f>+B35-C35</f>
        <v>0</v>
      </c>
      <c r="E35" s="306"/>
      <c r="F35" s="407">
        <v>1.1999999999999999E-3</v>
      </c>
      <c r="G35" s="181">
        <f>+(D35-E35)*F35</f>
        <v>0</v>
      </c>
      <c r="H35" s="435"/>
      <c r="I35" s="306"/>
      <c r="J35" s="181">
        <f>+H35-I35</f>
        <v>0</v>
      </c>
      <c r="K35" s="407">
        <f>F35</f>
        <v>1.1999999999999999E-3</v>
      </c>
      <c r="L35" s="181">
        <f>+J35*K35</f>
        <v>0</v>
      </c>
      <c r="M35" s="408">
        <f>+G35+L35</f>
        <v>0</v>
      </c>
      <c r="N35" s="208"/>
      <c r="O35" s="208"/>
      <c r="P35" s="409"/>
      <c r="Q35" s="306"/>
      <c r="R35" s="306"/>
      <c r="S35" s="410"/>
      <c r="T35" s="411"/>
      <c r="U35" s="306"/>
      <c r="V35" s="412"/>
      <c r="W35" s="413"/>
      <c r="X35" s="306"/>
      <c r="Y35" s="306"/>
      <c r="Z35" s="306"/>
      <c r="AA35" s="306"/>
      <c r="AB35" s="306"/>
      <c r="AC35" s="306"/>
      <c r="AD35" s="306"/>
      <c r="AE35" s="436">
        <f>SUM(W35:AD35)</f>
        <v>0</v>
      </c>
      <c r="AF35" s="415" t="e">
        <f>(W35+X35)/C35</f>
        <v>#DIV/0!</v>
      </c>
      <c r="AG35" s="437" t="e">
        <f>(1.5*G35)/(X35+W35)</f>
        <v>#DIV/0!</v>
      </c>
      <c r="AH35" s="409"/>
      <c r="AI35" s="306"/>
      <c r="AJ35" s="306"/>
      <c r="AK35" s="410"/>
      <c r="AL35" s="411"/>
      <c r="AM35" s="306"/>
      <c r="AN35" s="411"/>
      <c r="AO35" s="409"/>
      <c r="AP35" s="306"/>
      <c r="AQ35" s="306"/>
      <c r="AR35" s="306"/>
      <c r="AS35" s="306"/>
      <c r="AT35" s="306"/>
      <c r="AU35" s="306"/>
      <c r="AV35" s="306"/>
      <c r="AW35" s="414">
        <f>SUM(AO35:AV35)</f>
        <v>0</v>
      </c>
      <c r="AX35" s="417" t="e">
        <f>(AO35+AP35)/I35</f>
        <v>#DIV/0!</v>
      </c>
      <c r="AY35" s="418" t="e">
        <f>(1.5*L35)/(AP35+AO35)</f>
        <v>#DIV/0!</v>
      </c>
      <c r="AZ35" s="419">
        <f>C35+I35</f>
        <v>0</v>
      </c>
      <c r="BA35" s="420">
        <f>W35+X35+AO35+AP35</f>
        <v>0</v>
      </c>
      <c r="BB35" s="421">
        <f>M35</f>
        <v>0</v>
      </c>
      <c r="BC35" s="422" t="e">
        <f>BA35/AZ35</f>
        <v>#DIV/0!</v>
      </c>
      <c r="BD35" s="422" t="e">
        <f>(1.5*BB35)/BA35</f>
        <v>#DIV/0!</v>
      </c>
      <c r="BF35" s="361">
        <f t="shared" si="0"/>
        <v>0</v>
      </c>
      <c r="BG35" s="361">
        <f t="shared" si="1"/>
        <v>0</v>
      </c>
      <c r="BH35" s="361">
        <f t="shared" si="2"/>
        <v>0</v>
      </c>
      <c r="BI35" s="361">
        <f t="shared" si="3"/>
        <v>0</v>
      </c>
    </row>
    <row r="36" spans="1:61">
      <c r="A36" s="285" t="s">
        <v>598</v>
      </c>
      <c r="B36" s="405"/>
      <c r="C36" s="405"/>
      <c r="D36" s="181">
        <f>+B36-C36</f>
        <v>0</v>
      </c>
      <c r="E36" s="306"/>
      <c r="F36" s="407">
        <v>5.9999999999999995E-4</v>
      </c>
      <c r="G36" s="181">
        <f>+(D36-E36)*F36</f>
        <v>0</v>
      </c>
      <c r="H36" s="435"/>
      <c r="I36" s="306"/>
      <c r="J36" s="181">
        <f>+H36-I36</f>
        <v>0</v>
      </c>
      <c r="K36" s="407">
        <f>F36</f>
        <v>5.9999999999999995E-4</v>
      </c>
      <c r="L36" s="181">
        <f>+J36*K36</f>
        <v>0</v>
      </c>
      <c r="M36" s="408">
        <f>+G36+L36</f>
        <v>0</v>
      </c>
      <c r="N36" s="208"/>
      <c r="O36" s="208"/>
      <c r="P36" s="409"/>
      <c r="Q36" s="306"/>
      <c r="R36" s="306"/>
      <c r="S36" s="410"/>
      <c r="T36" s="411"/>
      <c r="U36" s="306"/>
      <c r="V36" s="412"/>
      <c r="W36" s="413"/>
      <c r="X36" s="306"/>
      <c r="Y36" s="306"/>
      <c r="Z36" s="306"/>
      <c r="AA36" s="306"/>
      <c r="AB36" s="306"/>
      <c r="AC36" s="306"/>
      <c r="AD36" s="306"/>
      <c r="AE36" s="436">
        <f>SUM(W36:AD36)</f>
        <v>0</v>
      </c>
      <c r="AF36" s="415" t="e">
        <f>(W36+X36)/C36</f>
        <v>#DIV/0!</v>
      </c>
      <c r="AG36" s="437" t="e">
        <f>(1.5*G36)/(X36+W36)</f>
        <v>#DIV/0!</v>
      </c>
      <c r="AH36" s="409"/>
      <c r="AI36" s="306"/>
      <c r="AJ36" s="306"/>
      <c r="AK36" s="410"/>
      <c r="AL36" s="411"/>
      <c r="AM36" s="306"/>
      <c r="AN36" s="411"/>
      <c r="AO36" s="409"/>
      <c r="AP36" s="306"/>
      <c r="AQ36" s="306"/>
      <c r="AR36" s="306"/>
      <c r="AS36" s="306"/>
      <c r="AT36" s="306"/>
      <c r="AU36" s="306"/>
      <c r="AV36" s="306"/>
      <c r="AW36" s="414">
        <f>SUM(AO36:AV36)</f>
        <v>0</v>
      </c>
      <c r="AX36" s="417" t="e">
        <f>(AO36+AP36)/I36</f>
        <v>#DIV/0!</v>
      </c>
      <c r="AY36" s="418" t="e">
        <f>(1.5*L36)/(AP36+AO36)</f>
        <v>#DIV/0!</v>
      </c>
      <c r="AZ36" s="419">
        <f>C36+I36</f>
        <v>0</v>
      </c>
      <c r="BA36" s="420">
        <f>W36+X36+AO36+AP36</f>
        <v>0</v>
      </c>
      <c r="BB36" s="421">
        <f>M36</f>
        <v>0</v>
      </c>
      <c r="BC36" s="422" t="e">
        <f>BA36/AZ36</f>
        <v>#DIV/0!</v>
      </c>
      <c r="BD36" s="422" t="e">
        <f>(1.5*BB36)/BA36</f>
        <v>#DIV/0!</v>
      </c>
      <c r="BF36" s="361">
        <f t="shared" si="0"/>
        <v>0</v>
      </c>
      <c r="BG36" s="361">
        <f t="shared" si="1"/>
        <v>0</v>
      </c>
      <c r="BH36" s="361">
        <f t="shared" si="2"/>
        <v>0</v>
      </c>
      <c r="BI36" s="361">
        <f t="shared" si="3"/>
        <v>0</v>
      </c>
    </row>
    <row r="37" spans="1:61" ht="15" customHeight="1">
      <c r="A37" s="841" t="s">
        <v>599</v>
      </c>
      <c r="B37" s="804"/>
      <c r="C37" s="804"/>
      <c r="D37" s="804"/>
      <c r="E37" s="804"/>
      <c r="F37" s="804"/>
      <c r="G37" s="804"/>
      <c r="H37" s="804"/>
      <c r="I37" s="804"/>
      <c r="J37" s="804"/>
      <c r="K37" s="804"/>
      <c r="L37" s="804"/>
      <c r="M37" s="800"/>
      <c r="N37" s="208"/>
      <c r="O37" s="208"/>
      <c r="P37" s="438"/>
      <c r="Q37" s="439"/>
      <c r="R37" s="439"/>
      <c r="S37" s="440"/>
      <c r="T37" s="441"/>
      <c r="U37" s="442"/>
      <c r="V37" s="440"/>
      <c r="W37" s="439"/>
      <c r="X37" s="439"/>
      <c r="Y37" s="439"/>
      <c r="Z37" s="439"/>
      <c r="AA37" s="439"/>
      <c r="AB37" s="439"/>
      <c r="AC37" s="439"/>
      <c r="AD37" s="439"/>
      <c r="AE37" s="440"/>
      <c r="AF37" s="438"/>
      <c r="AG37" s="440"/>
      <c r="AH37" s="438"/>
      <c r="AI37" s="439"/>
      <c r="AJ37" s="439"/>
      <c r="AK37" s="440"/>
      <c r="AL37" s="441"/>
      <c r="AM37" s="442"/>
      <c r="AN37" s="441"/>
      <c r="AO37" s="438"/>
      <c r="AP37" s="439"/>
      <c r="AQ37" s="439"/>
      <c r="AR37" s="439"/>
      <c r="AS37" s="439"/>
      <c r="AT37" s="439"/>
      <c r="AU37" s="439"/>
      <c r="AV37" s="439"/>
      <c r="AW37" s="440"/>
      <c r="AX37" s="438"/>
      <c r="AY37" s="440"/>
      <c r="AZ37" s="438"/>
      <c r="BA37" s="439"/>
      <c r="BB37" s="441"/>
      <c r="BC37" s="439"/>
      <c r="BD37" s="439"/>
      <c r="BF37" s="361">
        <f t="shared" si="0"/>
        <v>0</v>
      </c>
      <c r="BG37" s="361">
        <f t="shared" si="1"/>
        <v>0</v>
      </c>
      <c r="BH37" s="361">
        <f t="shared" si="2"/>
        <v>0</v>
      </c>
      <c r="BI37" s="361">
        <f t="shared" si="3"/>
        <v>0</v>
      </c>
    </row>
    <row r="38" spans="1:61">
      <c r="A38" s="179" t="s">
        <v>590</v>
      </c>
      <c r="B38" s="405"/>
      <c r="C38" s="405"/>
      <c r="D38" s="181">
        <f>+B38-C38</f>
        <v>0</v>
      </c>
      <c r="E38" s="306"/>
      <c r="F38" s="407">
        <v>2.9999999999999997E-4</v>
      </c>
      <c r="G38" s="181">
        <f>+(D38-E38)*F38</f>
        <v>0</v>
      </c>
      <c r="H38" s="435"/>
      <c r="I38" s="306"/>
      <c r="J38" s="181">
        <f>+H38-I38</f>
        <v>0</v>
      </c>
      <c r="K38" s="407">
        <f>F38</f>
        <v>2.9999999999999997E-4</v>
      </c>
      <c r="L38" s="181">
        <f>+J38*K38</f>
        <v>0</v>
      </c>
      <c r="M38" s="408">
        <f>+G38+L38</f>
        <v>0</v>
      </c>
      <c r="N38" s="208"/>
      <c r="O38" s="208"/>
      <c r="P38" s="409"/>
      <c r="Q38" s="306"/>
      <c r="R38" s="306"/>
      <c r="S38" s="410"/>
      <c r="T38" s="411"/>
      <c r="U38" s="306"/>
      <c r="V38" s="412"/>
      <c r="W38" s="413"/>
      <c r="X38" s="306"/>
      <c r="Y38" s="306"/>
      <c r="Z38" s="306"/>
      <c r="AA38" s="306"/>
      <c r="AB38" s="306"/>
      <c r="AC38" s="306"/>
      <c r="AD38" s="306"/>
      <c r="AE38" s="436">
        <f>SUM(W38:AD38)</f>
        <v>0</v>
      </c>
      <c r="AF38" s="443" t="e">
        <f>(W38+X38)/C38</f>
        <v>#DIV/0!</v>
      </c>
      <c r="AG38" s="437" t="e">
        <f>(1.5*G38)/(X38+W38)</f>
        <v>#DIV/0!</v>
      </c>
      <c r="AH38" s="409"/>
      <c r="AI38" s="306"/>
      <c r="AJ38" s="306"/>
      <c r="AK38" s="410"/>
      <c r="AL38" s="411"/>
      <c r="AM38" s="306"/>
      <c r="AN38" s="411"/>
      <c r="AO38" s="409"/>
      <c r="AP38" s="306"/>
      <c r="AQ38" s="306"/>
      <c r="AR38" s="306"/>
      <c r="AS38" s="306"/>
      <c r="AT38" s="306"/>
      <c r="AU38" s="306"/>
      <c r="AV38" s="306"/>
      <c r="AW38" s="414">
        <f>SUM(AO38:AV38)</f>
        <v>0</v>
      </c>
      <c r="AX38" s="417" t="e">
        <f>(AO38+AP38)/I38</f>
        <v>#DIV/0!</v>
      </c>
      <c r="AY38" s="418" t="e">
        <f>(1.5*L38)/(AP38+AO38)</f>
        <v>#DIV/0!</v>
      </c>
      <c r="AZ38" s="419">
        <f>C38+I38</f>
        <v>0</v>
      </c>
      <c r="BA38" s="420">
        <f>W38+X38+AO38+AP38</f>
        <v>0</v>
      </c>
      <c r="BB38" s="421">
        <f>M38</f>
        <v>0</v>
      </c>
      <c r="BC38" s="422" t="e">
        <f>BA38/AZ38</f>
        <v>#DIV/0!</v>
      </c>
      <c r="BD38" s="422" t="e">
        <f>(1.5*BB38)/BA38</f>
        <v>#DIV/0!</v>
      </c>
      <c r="BF38" s="361">
        <f t="shared" si="0"/>
        <v>0</v>
      </c>
      <c r="BG38" s="361">
        <f t="shared" si="1"/>
        <v>0</v>
      </c>
      <c r="BH38" s="361">
        <f t="shared" si="2"/>
        <v>0</v>
      </c>
      <c r="BI38" s="361">
        <f t="shared" si="3"/>
        <v>0</v>
      </c>
    </row>
    <row r="39" spans="1:61">
      <c r="A39" s="179" t="s">
        <v>591</v>
      </c>
      <c r="B39" s="405"/>
      <c r="C39" s="405"/>
      <c r="D39" s="181">
        <f>+B39-C39</f>
        <v>0</v>
      </c>
      <c r="E39" s="306"/>
      <c r="F39" s="407">
        <v>5.9999999999999995E-4</v>
      </c>
      <c r="G39" s="181">
        <f>+(D39-E39)*F39</f>
        <v>0</v>
      </c>
      <c r="H39" s="435"/>
      <c r="I39" s="306"/>
      <c r="J39" s="181">
        <f>+H39-I39</f>
        <v>0</v>
      </c>
      <c r="K39" s="407">
        <f>F39</f>
        <v>5.9999999999999995E-4</v>
      </c>
      <c r="L39" s="181">
        <f>+J39*K39</f>
        <v>0</v>
      </c>
      <c r="M39" s="408">
        <f>+G39+L39</f>
        <v>0</v>
      </c>
      <c r="N39" s="208"/>
      <c r="O39" s="208"/>
      <c r="P39" s="409"/>
      <c r="Q39" s="306"/>
      <c r="R39" s="306"/>
      <c r="S39" s="410"/>
      <c r="T39" s="411"/>
      <c r="U39" s="306"/>
      <c r="V39" s="412"/>
      <c r="W39" s="413"/>
      <c r="X39" s="306"/>
      <c r="Y39" s="306"/>
      <c r="Z39" s="306"/>
      <c r="AA39" s="306"/>
      <c r="AB39" s="306"/>
      <c r="AC39" s="306"/>
      <c r="AD39" s="306"/>
      <c r="AE39" s="436">
        <f>SUM(W39:AD39)</f>
        <v>0</v>
      </c>
      <c r="AF39" s="443" t="e">
        <f>(W39+X39)/C39</f>
        <v>#DIV/0!</v>
      </c>
      <c r="AG39" s="437" t="e">
        <f>(1.5*G39)/(X39+W39)</f>
        <v>#DIV/0!</v>
      </c>
      <c r="AH39" s="409"/>
      <c r="AI39" s="306"/>
      <c r="AJ39" s="306"/>
      <c r="AK39" s="410"/>
      <c r="AL39" s="411"/>
      <c r="AM39" s="306"/>
      <c r="AN39" s="411"/>
      <c r="AO39" s="409"/>
      <c r="AP39" s="306"/>
      <c r="AQ39" s="306"/>
      <c r="AR39" s="306"/>
      <c r="AS39" s="306"/>
      <c r="AT39" s="306"/>
      <c r="AU39" s="306"/>
      <c r="AV39" s="306"/>
      <c r="AW39" s="414">
        <f>SUM(AO39:AV39)</f>
        <v>0</v>
      </c>
      <c r="AX39" s="417" t="e">
        <f>(AO39+AP39)/I39</f>
        <v>#DIV/0!</v>
      </c>
      <c r="AY39" s="418" t="e">
        <f>(1.5*L39)/(AP39+AO39)</f>
        <v>#DIV/0!</v>
      </c>
      <c r="AZ39" s="419">
        <f>C39+I39</f>
        <v>0</v>
      </c>
      <c r="BA39" s="420">
        <f>W39+X39+AO39+AP39</f>
        <v>0</v>
      </c>
      <c r="BB39" s="421">
        <f>M39</f>
        <v>0</v>
      </c>
      <c r="BC39" s="422" t="e">
        <f>BA39/AZ39</f>
        <v>#DIV/0!</v>
      </c>
      <c r="BD39" s="422" t="e">
        <f>(1.5*BB39)/BA39</f>
        <v>#DIV/0!</v>
      </c>
      <c r="BF39" s="361">
        <f t="shared" si="0"/>
        <v>0</v>
      </c>
      <c r="BG39" s="361">
        <f t="shared" si="1"/>
        <v>0</v>
      </c>
      <c r="BH39" s="361">
        <f t="shared" si="2"/>
        <v>0</v>
      </c>
      <c r="BI39" s="361">
        <f t="shared" si="3"/>
        <v>0</v>
      </c>
    </row>
    <row r="40" spans="1:61">
      <c r="A40" s="179" t="s">
        <v>592</v>
      </c>
      <c r="B40" s="405"/>
      <c r="C40" s="405"/>
      <c r="D40" s="181">
        <f>+B40-C40</f>
        <v>0</v>
      </c>
      <c r="E40" s="306"/>
      <c r="F40" s="407">
        <v>1.1999999999999999E-3</v>
      </c>
      <c r="G40" s="181">
        <f>+(D40-E40)*F40</f>
        <v>0</v>
      </c>
      <c r="H40" s="435"/>
      <c r="I40" s="306"/>
      <c r="J40" s="181">
        <f>+H40-I40</f>
        <v>0</v>
      </c>
      <c r="K40" s="407">
        <f>F40</f>
        <v>1.1999999999999999E-3</v>
      </c>
      <c r="L40" s="181">
        <f>+J40*K40</f>
        <v>0</v>
      </c>
      <c r="M40" s="408">
        <f>+G40+L40</f>
        <v>0</v>
      </c>
      <c r="N40" s="208"/>
      <c r="O40" s="208"/>
      <c r="P40" s="409"/>
      <c r="Q40" s="306"/>
      <c r="R40" s="306"/>
      <c r="S40" s="410"/>
      <c r="T40" s="411"/>
      <c r="U40" s="306"/>
      <c r="V40" s="412"/>
      <c r="W40" s="413"/>
      <c r="X40" s="306"/>
      <c r="Y40" s="306"/>
      <c r="Z40" s="306"/>
      <c r="AA40" s="306"/>
      <c r="AB40" s="306"/>
      <c r="AC40" s="306"/>
      <c r="AD40" s="306"/>
      <c r="AE40" s="436">
        <f>SUM(W40:AD40)</f>
        <v>0</v>
      </c>
      <c r="AF40" s="443" t="e">
        <f>(W40+X40)/C40</f>
        <v>#DIV/0!</v>
      </c>
      <c r="AG40" s="437" t="e">
        <f>(1.5*G40)/(X40+W40)</f>
        <v>#DIV/0!</v>
      </c>
      <c r="AH40" s="409"/>
      <c r="AI40" s="306"/>
      <c r="AJ40" s="306"/>
      <c r="AK40" s="410"/>
      <c r="AL40" s="411"/>
      <c r="AM40" s="306"/>
      <c r="AN40" s="411"/>
      <c r="AO40" s="409"/>
      <c r="AP40" s="306"/>
      <c r="AQ40" s="306"/>
      <c r="AR40" s="306"/>
      <c r="AS40" s="306"/>
      <c r="AT40" s="306"/>
      <c r="AU40" s="306"/>
      <c r="AV40" s="306"/>
      <c r="AW40" s="414">
        <f>SUM(AO40:AV40)</f>
        <v>0</v>
      </c>
      <c r="AX40" s="417" t="e">
        <f>(AO40+AP40)/I40</f>
        <v>#DIV/0!</v>
      </c>
      <c r="AY40" s="418" t="e">
        <f>(1.5*L40)/(AP40+AO40)</f>
        <v>#DIV/0!</v>
      </c>
      <c r="AZ40" s="419">
        <f>C40+I40</f>
        <v>0</v>
      </c>
      <c r="BA40" s="420">
        <f>W40+X40+AO40+AP40</f>
        <v>0</v>
      </c>
      <c r="BB40" s="421">
        <f>M40</f>
        <v>0</v>
      </c>
      <c r="BC40" s="422" t="e">
        <f>BA40/AZ40</f>
        <v>#DIV/0!</v>
      </c>
      <c r="BD40" s="422" t="e">
        <f>(1.5*BB40)/BA40</f>
        <v>#DIV/0!</v>
      </c>
      <c r="BF40" s="361">
        <f t="shared" si="0"/>
        <v>0</v>
      </c>
      <c r="BG40" s="361">
        <f t="shared" si="1"/>
        <v>0</v>
      </c>
      <c r="BH40" s="361">
        <f t="shared" si="2"/>
        <v>0</v>
      </c>
      <c r="BI40" s="361">
        <f t="shared" si="3"/>
        <v>0</v>
      </c>
    </row>
    <row r="41" spans="1:61">
      <c r="A41" s="177" t="s">
        <v>600</v>
      </c>
      <c r="B41" s="310">
        <f>SUM(B33:B40)</f>
        <v>0</v>
      </c>
      <c r="C41" s="310">
        <f>SUM(C33:C40)</f>
        <v>0</v>
      </c>
      <c r="D41" s="310">
        <f>SUM(D33:D40)</f>
        <v>0</v>
      </c>
      <c r="E41" s="310">
        <f>SUM(E33:E40)</f>
        <v>0</v>
      </c>
      <c r="F41" s="434"/>
      <c r="G41" s="310">
        <f>SUM(G33:G40)</f>
        <v>0</v>
      </c>
      <c r="H41" s="310">
        <f>SUM(H33:H40)</f>
        <v>0</v>
      </c>
      <c r="I41" s="310">
        <f>SUM(I33:I40)</f>
        <v>0</v>
      </c>
      <c r="J41" s="310">
        <f>SUM(J33:J40)</f>
        <v>0</v>
      </c>
      <c r="K41" s="434"/>
      <c r="L41" s="310">
        <f>SUM(L33:L40)</f>
        <v>0</v>
      </c>
      <c r="M41" s="310">
        <f>SUM(M33:M40)</f>
        <v>0</v>
      </c>
      <c r="N41" s="208"/>
      <c r="O41" s="208"/>
      <c r="P41" s="426">
        <f t="shared" ref="P41:AW41" si="8">SUM(P33:P40)</f>
        <v>0</v>
      </c>
      <c r="Q41" s="310">
        <f t="shared" si="8"/>
        <v>0</v>
      </c>
      <c r="R41" s="310">
        <f t="shared" si="8"/>
        <v>0</v>
      </c>
      <c r="S41" s="427">
        <f t="shared" si="8"/>
        <v>0</v>
      </c>
      <c r="T41" s="428">
        <f t="shared" si="8"/>
        <v>0</v>
      </c>
      <c r="U41" s="310">
        <f t="shared" si="8"/>
        <v>0</v>
      </c>
      <c r="V41" s="429">
        <f t="shared" si="8"/>
        <v>0</v>
      </c>
      <c r="W41" s="430">
        <f t="shared" si="8"/>
        <v>0</v>
      </c>
      <c r="X41" s="310">
        <f t="shared" si="8"/>
        <v>0</v>
      </c>
      <c r="Y41" s="310">
        <f t="shared" si="8"/>
        <v>0</v>
      </c>
      <c r="Z41" s="310">
        <f t="shared" si="8"/>
        <v>0</v>
      </c>
      <c r="AA41" s="310">
        <f t="shared" si="8"/>
        <v>0</v>
      </c>
      <c r="AB41" s="310">
        <f t="shared" si="8"/>
        <v>0</v>
      </c>
      <c r="AC41" s="310">
        <f t="shared" si="8"/>
        <v>0</v>
      </c>
      <c r="AD41" s="310">
        <f t="shared" si="8"/>
        <v>0</v>
      </c>
      <c r="AE41" s="427">
        <f t="shared" si="8"/>
        <v>0</v>
      </c>
      <c r="AF41" s="444" t="e">
        <f t="shared" si="8"/>
        <v>#DIV/0!</v>
      </c>
      <c r="AG41" s="445" t="e">
        <f t="shared" si="8"/>
        <v>#DIV/0!</v>
      </c>
      <c r="AH41" s="426">
        <f t="shared" si="8"/>
        <v>0</v>
      </c>
      <c r="AI41" s="310">
        <f t="shared" si="8"/>
        <v>0</v>
      </c>
      <c r="AJ41" s="310">
        <f t="shared" si="8"/>
        <v>0</v>
      </c>
      <c r="AK41" s="427">
        <f t="shared" si="8"/>
        <v>0</v>
      </c>
      <c r="AL41" s="428">
        <f t="shared" si="8"/>
        <v>0</v>
      </c>
      <c r="AM41" s="310">
        <f t="shared" si="8"/>
        <v>0</v>
      </c>
      <c r="AN41" s="429">
        <f t="shared" si="8"/>
        <v>0</v>
      </c>
      <c r="AO41" s="426">
        <f t="shared" si="8"/>
        <v>0</v>
      </c>
      <c r="AP41" s="310">
        <f t="shared" si="8"/>
        <v>0</v>
      </c>
      <c r="AQ41" s="310">
        <f t="shared" si="8"/>
        <v>0</v>
      </c>
      <c r="AR41" s="310">
        <f t="shared" si="8"/>
        <v>0</v>
      </c>
      <c r="AS41" s="310">
        <f t="shared" si="8"/>
        <v>0</v>
      </c>
      <c r="AT41" s="310">
        <f t="shared" si="8"/>
        <v>0</v>
      </c>
      <c r="AU41" s="310">
        <f t="shared" si="8"/>
        <v>0</v>
      </c>
      <c r="AV41" s="310">
        <f t="shared" si="8"/>
        <v>0</v>
      </c>
      <c r="AW41" s="427">
        <f t="shared" si="8"/>
        <v>0</v>
      </c>
      <c r="AX41" s="417" t="e">
        <f>(AO41+AP41)/I41</f>
        <v>#DIV/0!</v>
      </c>
      <c r="AY41" s="418" t="e">
        <f>(1.5*L41)/(AP41+AO41)</f>
        <v>#DIV/0!</v>
      </c>
      <c r="AZ41" s="426">
        <f>SUM(AZ33:AZ40)</f>
        <v>0</v>
      </c>
      <c r="BA41" s="430"/>
      <c r="BB41" s="428"/>
      <c r="BC41" s="422" t="e">
        <f>BA41/AZ41</f>
        <v>#DIV/0!</v>
      </c>
      <c r="BD41" s="422" t="e">
        <f>(1.5*BB41)/BA41</f>
        <v>#DIV/0!</v>
      </c>
      <c r="BF41" s="361">
        <f t="shared" si="0"/>
        <v>0</v>
      </c>
      <c r="BG41" s="361">
        <f t="shared" si="1"/>
        <v>0</v>
      </c>
      <c r="BH41" s="361">
        <f t="shared" si="2"/>
        <v>0</v>
      </c>
      <c r="BI41" s="361">
        <f t="shared" si="3"/>
        <v>0</v>
      </c>
    </row>
    <row r="42" spans="1:61" ht="15" customHeight="1">
      <c r="A42" s="803"/>
      <c r="B42" s="804"/>
      <c r="C42" s="804"/>
      <c r="D42" s="804"/>
      <c r="E42" s="804"/>
      <c r="F42" s="804"/>
      <c r="G42" s="804"/>
      <c r="H42" s="804"/>
      <c r="I42" s="804"/>
      <c r="J42" s="804"/>
      <c r="K42" s="804"/>
      <c r="L42" s="804"/>
      <c r="M42" s="800"/>
      <c r="N42" s="208"/>
      <c r="O42" s="208"/>
      <c r="P42" s="446"/>
      <c r="Q42" s="447"/>
      <c r="R42" s="447"/>
      <c r="S42" s="448"/>
      <c r="T42" s="449"/>
      <c r="U42" s="318"/>
      <c r="V42" s="448"/>
      <c r="W42" s="447"/>
      <c r="X42" s="447"/>
      <c r="Y42" s="447"/>
      <c r="Z42" s="447"/>
      <c r="AA42" s="447"/>
      <c r="AB42" s="447"/>
      <c r="AC42" s="447"/>
      <c r="AD42" s="447"/>
      <c r="AE42" s="448"/>
      <c r="AF42" s="446"/>
      <c r="AG42" s="448"/>
      <c r="AH42" s="446"/>
      <c r="AI42" s="447"/>
      <c r="AJ42" s="447"/>
      <c r="AK42" s="448"/>
      <c r="AL42" s="449"/>
      <c r="AM42" s="318"/>
      <c r="AN42" s="449"/>
      <c r="AO42" s="446"/>
      <c r="AP42" s="447"/>
      <c r="AQ42" s="447"/>
      <c r="AR42" s="447"/>
      <c r="AS42" s="447"/>
      <c r="AT42" s="447"/>
      <c r="AU42" s="447"/>
      <c r="AV42" s="447"/>
      <c r="AW42" s="448"/>
      <c r="AX42" s="446"/>
      <c r="AY42" s="448"/>
      <c r="AZ42" s="446"/>
      <c r="BA42" s="447"/>
      <c r="BB42" s="449"/>
      <c r="BC42" s="447"/>
      <c r="BD42" s="447"/>
      <c r="BF42" s="361">
        <f t="shared" si="0"/>
        <v>0</v>
      </c>
      <c r="BG42" s="361">
        <f t="shared" si="1"/>
        <v>0</v>
      </c>
      <c r="BH42" s="361">
        <f t="shared" si="2"/>
        <v>0</v>
      </c>
      <c r="BI42" s="361">
        <f t="shared" si="3"/>
        <v>0</v>
      </c>
    </row>
    <row r="43" spans="1:61" ht="15" customHeight="1">
      <c r="A43" s="803" t="s">
        <v>601</v>
      </c>
      <c r="B43" s="804"/>
      <c r="C43" s="804"/>
      <c r="D43" s="804"/>
      <c r="E43" s="804"/>
      <c r="F43" s="804"/>
      <c r="G43" s="804"/>
      <c r="H43" s="804"/>
      <c r="I43" s="804"/>
      <c r="J43" s="804"/>
      <c r="K43" s="804"/>
      <c r="L43" s="804"/>
      <c r="M43" s="800"/>
      <c r="N43" s="208"/>
      <c r="O43" s="208"/>
      <c r="P43" s="438"/>
      <c r="Q43" s="439"/>
      <c r="R43" s="439"/>
      <c r="S43" s="440"/>
      <c r="T43" s="441"/>
      <c r="U43" s="442"/>
      <c r="V43" s="440"/>
      <c r="W43" s="439"/>
      <c r="X43" s="439"/>
      <c r="Y43" s="439"/>
      <c r="Z43" s="439"/>
      <c r="AA43" s="439"/>
      <c r="AB43" s="439"/>
      <c r="AC43" s="439"/>
      <c r="AD43" s="439"/>
      <c r="AE43" s="440"/>
      <c r="AF43" s="438"/>
      <c r="AG43" s="440"/>
      <c r="AH43" s="438"/>
      <c r="AI43" s="439"/>
      <c r="AJ43" s="439"/>
      <c r="AK43" s="440"/>
      <c r="AL43" s="441"/>
      <c r="AM43" s="442"/>
      <c r="AN43" s="441"/>
      <c r="AO43" s="438"/>
      <c r="AP43" s="439"/>
      <c r="AQ43" s="439"/>
      <c r="AR43" s="439"/>
      <c r="AS43" s="439"/>
      <c r="AT43" s="439"/>
      <c r="AU43" s="439"/>
      <c r="AV43" s="439"/>
      <c r="AW43" s="440"/>
      <c r="AX43" s="438"/>
      <c r="AY43" s="440"/>
      <c r="AZ43" s="438"/>
      <c r="BA43" s="439"/>
      <c r="BB43" s="441"/>
      <c r="BC43" s="439"/>
      <c r="BD43" s="439"/>
      <c r="BF43" s="361">
        <f t="shared" si="0"/>
        <v>0</v>
      </c>
      <c r="BG43" s="361">
        <f t="shared" si="1"/>
        <v>0</v>
      </c>
      <c r="BH43" s="361">
        <f t="shared" si="2"/>
        <v>0</v>
      </c>
      <c r="BI43" s="361">
        <f t="shared" si="3"/>
        <v>0</v>
      </c>
    </row>
    <row r="44" spans="1:61">
      <c r="A44" s="179" t="s">
        <v>602</v>
      </c>
      <c r="B44" s="450"/>
      <c r="C44" s="435"/>
      <c r="D44" s="181">
        <f>+C44</f>
        <v>0</v>
      </c>
      <c r="E44" s="306"/>
      <c r="F44" s="407">
        <v>0.02</v>
      </c>
      <c r="G44" s="181">
        <f>+(D44-E44)*F44</f>
        <v>0</v>
      </c>
      <c r="H44" s="450"/>
      <c r="I44" s="306"/>
      <c r="J44" s="181">
        <f>+I44</f>
        <v>0</v>
      </c>
      <c r="K44" s="407">
        <f>F44</f>
        <v>0.02</v>
      </c>
      <c r="L44" s="181">
        <f>+J44*K44</f>
        <v>0</v>
      </c>
      <c r="M44" s="408">
        <f>+G44+L44</f>
        <v>0</v>
      </c>
      <c r="N44" s="208"/>
      <c r="O44" s="208"/>
      <c r="P44" s="409"/>
      <c r="Q44" s="306"/>
      <c r="R44" s="306"/>
      <c r="S44" s="410"/>
      <c r="T44" s="411"/>
      <c r="U44" s="306"/>
      <c r="V44" s="412"/>
      <c r="W44" s="413"/>
      <c r="X44" s="306"/>
      <c r="Y44" s="306"/>
      <c r="Z44" s="306"/>
      <c r="AA44" s="306"/>
      <c r="AB44" s="306"/>
      <c r="AC44" s="306"/>
      <c r="AD44" s="306"/>
      <c r="AE44" s="436">
        <f>SUM(W44:AD44)</f>
        <v>0</v>
      </c>
      <c r="AF44" s="443" t="e">
        <f>(W44+X44)/C44</f>
        <v>#DIV/0!</v>
      </c>
      <c r="AG44" s="437" t="e">
        <f>(1.5*G44)/(X44+W44)</f>
        <v>#DIV/0!</v>
      </c>
      <c r="AH44" s="409"/>
      <c r="AI44" s="306"/>
      <c r="AJ44" s="306"/>
      <c r="AK44" s="410"/>
      <c r="AL44" s="411"/>
      <c r="AM44" s="306"/>
      <c r="AN44" s="411"/>
      <c r="AO44" s="409"/>
      <c r="AP44" s="306"/>
      <c r="AQ44" s="306"/>
      <c r="AR44" s="306"/>
      <c r="AS44" s="306"/>
      <c r="AT44" s="306"/>
      <c r="AU44" s="306"/>
      <c r="AV44" s="306"/>
      <c r="AW44" s="414">
        <f>SUM(AO44:AV44)</f>
        <v>0</v>
      </c>
      <c r="AX44" s="417" t="e">
        <f>(AO44+AP44)/I44</f>
        <v>#DIV/0!</v>
      </c>
      <c r="AY44" s="418" t="e">
        <f>(1.5*L44)/(AP44+AO44)</f>
        <v>#DIV/0!</v>
      </c>
      <c r="AZ44" s="419">
        <f>C44+I44</f>
        <v>0</v>
      </c>
      <c r="BA44" s="420">
        <f>W44+X44+AO44+AP44</f>
        <v>0</v>
      </c>
      <c r="BB44" s="421">
        <f>M44</f>
        <v>0</v>
      </c>
      <c r="BC44" s="422" t="e">
        <f>BA44/AZ44</f>
        <v>#DIV/0!</v>
      </c>
      <c r="BD44" s="422" t="e">
        <f>(1.5*BB44)/BA44</f>
        <v>#DIV/0!</v>
      </c>
      <c r="BF44" s="361">
        <f t="shared" si="0"/>
        <v>0</v>
      </c>
      <c r="BG44" s="361">
        <f t="shared" si="1"/>
        <v>0</v>
      </c>
      <c r="BH44" s="361">
        <f t="shared" si="2"/>
        <v>0</v>
      </c>
      <c r="BI44" s="361">
        <f t="shared" si="3"/>
        <v>0</v>
      </c>
    </row>
    <row r="45" spans="1:61">
      <c r="A45" s="179" t="s">
        <v>603</v>
      </c>
      <c r="B45" s="450"/>
      <c r="C45" s="435"/>
      <c r="D45" s="181">
        <f>+C45</f>
        <v>0</v>
      </c>
      <c r="E45" s="306"/>
      <c r="F45" s="407">
        <v>0.02</v>
      </c>
      <c r="G45" s="181">
        <f>+(D45-E45)*F45</f>
        <v>0</v>
      </c>
      <c r="H45" s="450"/>
      <c r="I45" s="306"/>
      <c r="J45" s="181">
        <f>+I45</f>
        <v>0</v>
      </c>
      <c r="K45" s="407">
        <f>F45</f>
        <v>0.02</v>
      </c>
      <c r="L45" s="181">
        <f>+J45*K45</f>
        <v>0</v>
      </c>
      <c r="M45" s="408">
        <f>+G45+L45</f>
        <v>0</v>
      </c>
      <c r="N45" s="208"/>
      <c r="O45" s="208"/>
      <c r="P45" s="409"/>
      <c r="Q45" s="306"/>
      <c r="R45" s="306"/>
      <c r="S45" s="410"/>
      <c r="T45" s="411"/>
      <c r="U45" s="306"/>
      <c r="V45" s="412"/>
      <c r="W45" s="413"/>
      <c r="X45" s="306"/>
      <c r="Y45" s="306"/>
      <c r="Z45" s="306"/>
      <c r="AA45" s="306"/>
      <c r="AB45" s="306"/>
      <c r="AC45" s="306"/>
      <c r="AD45" s="306"/>
      <c r="AE45" s="436">
        <f>SUM(W45:AD45)</f>
        <v>0</v>
      </c>
      <c r="AF45" s="443" t="e">
        <f>(W45+X45)/C45</f>
        <v>#DIV/0!</v>
      </c>
      <c r="AG45" s="437" t="e">
        <f>(1.5*G45)/(X45+W45)</f>
        <v>#DIV/0!</v>
      </c>
      <c r="AH45" s="409"/>
      <c r="AI45" s="306"/>
      <c r="AJ45" s="306"/>
      <c r="AK45" s="410"/>
      <c r="AL45" s="411"/>
      <c r="AM45" s="306"/>
      <c r="AN45" s="411"/>
      <c r="AO45" s="409"/>
      <c r="AP45" s="306"/>
      <c r="AQ45" s="306"/>
      <c r="AR45" s="306"/>
      <c r="AS45" s="306"/>
      <c r="AT45" s="306"/>
      <c r="AU45" s="306"/>
      <c r="AV45" s="306"/>
      <c r="AW45" s="414">
        <f>SUM(AO45:AV45)</f>
        <v>0</v>
      </c>
      <c r="AX45" s="417" t="e">
        <f>(AO45+AP45)/I45</f>
        <v>#DIV/0!</v>
      </c>
      <c r="AY45" s="418" t="e">
        <f>(1.5*L45)/(AP45+AO45)</f>
        <v>#DIV/0!</v>
      </c>
      <c r="AZ45" s="419">
        <f>C45+I45</f>
        <v>0</v>
      </c>
      <c r="BA45" s="420">
        <f>W45+X45+AO45+AP45</f>
        <v>0</v>
      </c>
      <c r="BB45" s="421">
        <f>M45</f>
        <v>0</v>
      </c>
      <c r="BC45" s="422" t="e">
        <f>BA45/AZ45</f>
        <v>#DIV/0!</v>
      </c>
      <c r="BD45" s="422" t="e">
        <f>(1.5*BB45)/BA45</f>
        <v>#DIV/0!</v>
      </c>
      <c r="BF45" s="361">
        <f t="shared" si="0"/>
        <v>0</v>
      </c>
      <c r="BG45" s="361">
        <f t="shared" si="1"/>
        <v>0</v>
      </c>
      <c r="BH45" s="361">
        <f t="shared" si="2"/>
        <v>0</v>
      </c>
      <c r="BI45" s="361">
        <f t="shared" si="3"/>
        <v>0</v>
      </c>
    </row>
    <row r="46" spans="1:61">
      <c r="A46" s="177" t="s">
        <v>604</v>
      </c>
      <c r="B46" s="310">
        <f>SUM(B44:B45)</f>
        <v>0</v>
      </c>
      <c r="C46" s="310">
        <f>SUM(C44:C45)</f>
        <v>0</v>
      </c>
      <c r="D46" s="310">
        <f>SUM(D44:D45)</f>
        <v>0</v>
      </c>
      <c r="E46" s="310">
        <f>SUM(E44:E45)</f>
        <v>0</v>
      </c>
      <c r="F46" s="434"/>
      <c r="G46" s="310">
        <f>SUM(G44:G45)</f>
        <v>0</v>
      </c>
      <c r="H46" s="310"/>
      <c r="I46" s="310">
        <f>SUM(I44:I45)</f>
        <v>0</v>
      </c>
      <c r="J46" s="310">
        <f>SUM(J44:J45)</f>
        <v>0</v>
      </c>
      <c r="K46" s="434"/>
      <c r="L46" s="310">
        <f>SUM(L44:L45)</f>
        <v>0</v>
      </c>
      <c r="M46" s="310">
        <f>SUM(M44:M45)</f>
        <v>0</v>
      </c>
      <c r="N46" s="208"/>
      <c r="O46" s="208"/>
      <c r="P46" s="426">
        <f t="shared" ref="P46:AW46" si="9">SUM(P44:P45)</f>
        <v>0</v>
      </c>
      <c r="Q46" s="310">
        <f t="shared" si="9"/>
        <v>0</v>
      </c>
      <c r="R46" s="310">
        <f t="shared" si="9"/>
        <v>0</v>
      </c>
      <c r="S46" s="427">
        <f t="shared" si="9"/>
        <v>0</v>
      </c>
      <c r="T46" s="428">
        <f t="shared" si="9"/>
        <v>0</v>
      </c>
      <c r="U46" s="310">
        <f t="shared" si="9"/>
        <v>0</v>
      </c>
      <c r="V46" s="429">
        <f t="shared" si="9"/>
        <v>0</v>
      </c>
      <c r="W46" s="430">
        <f t="shared" si="9"/>
        <v>0</v>
      </c>
      <c r="X46" s="310">
        <f t="shared" si="9"/>
        <v>0</v>
      </c>
      <c r="Y46" s="310">
        <f t="shared" si="9"/>
        <v>0</v>
      </c>
      <c r="Z46" s="310">
        <f t="shared" si="9"/>
        <v>0</v>
      </c>
      <c r="AA46" s="310">
        <f t="shared" si="9"/>
        <v>0</v>
      </c>
      <c r="AB46" s="310">
        <f t="shared" si="9"/>
        <v>0</v>
      </c>
      <c r="AC46" s="310">
        <f t="shared" si="9"/>
        <v>0</v>
      </c>
      <c r="AD46" s="310">
        <f t="shared" si="9"/>
        <v>0</v>
      </c>
      <c r="AE46" s="427">
        <f t="shared" si="9"/>
        <v>0</v>
      </c>
      <c r="AF46" s="444" t="e">
        <f t="shared" si="9"/>
        <v>#DIV/0!</v>
      </c>
      <c r="AG46" s="445" t="e">
        <f t="shared" si="9"/>
        <v>#DIV/0!</v>
      </c>
      <c r="AH46" s="426">
        <f t="shared" si="9"/>
        <v>0</v>
      </c>
      <c r="AI46" s="310">
        <f t="shared" si="9"/>
        <v>0</v>
      </c>
      <c r="AJ46" s="310">
        <f t="shared" si="9"/>
        <v>0</v>
      </c>
      <c r="AK46" s="427">
        <f t="shared" si="9"/>
        <v>0</v>
      </c>
      <c r="AL46" s="428">
        <f t="shared" si="9"/>
        <v>0</v>
      </c>
      <c r="AM46" s="310">
        <f t="shared" si="9"/>
        <v>0</v>
      </c>
      <c r="AN46" s="429">
        <f t="shared" si="9"/>
        <v>0</v>
      </c>
      <c r="AO46" s="426">
        <f t="shared" si="9"/>
        <v>0</v>
      </c>
      <c r="AP46" s="310">
        <f t="shared" si="9"/>
        <v>0</v>
      </c>
      <c r="AQ46" s="310">
        <f t="shared" si="9"/>
        <v>0</v>
      </c>
      <c r="AR46" s="310">
        <f t="shared" si="9"/>
        <v>0</v>
      </c>
      <c r="AS46" s="310">
        <f t="shared" si="9"/>
        <v>0</v>
      </c>
      <c r="AT46" s="310">
        <f t="shared" si="9"/>
        <v>0</v>
      </c>
      <c r="AU46" s="310">
        <f t="shared" si="9"/>
        <v>0</v>
      </c>
      <c r="AV46" s="310">
        <f t="shared" si="9"/>
        <v>0</v>
      </c>
      <c r="AW46" s="427">
        <f t="shared" si="9"/>
        <v>0</v>
      </c>
      <c r="AX46" s="417" t="e">
        <f>(AO46+AP46)/I46</f>
        <v>#DIV/0!</v>
      </c>
      <c r="AY46" s="418" t="e">
        <f>(1.5*L46)/(AP46+AO46)</f>
        <v>#DIV/0!</v>
      </c>
      <c r="AZ46" s="426">
        <f>SUM(AZ44:AZ45)</f>
        <v>0</v>
      </c>
      <c r="BA46" s="430"/>
      <c r="BB46" s="428"/>
      <c r="BC46" s="422" t="e">
        <f>BA46/AZ46</f>
        <v>#DIV/0!</v>
      </c>
      <c r="BD46" s="422" t="e">
        <f>(1.5*BB46)/BA46</f>
        <v>#DIV/0!</v>
      </c>
      <c r="BF46" s="361">
        <f t="shared" si="0"/>
        <v>0</v>
      </c>
      <c r="BG46" s="361">
        <f t="shared" si="1"/>
        <v>0</v>
      </c>
      <c r="BH46" s="361">
        <f t="shared" si="2"/>
        <v>0</v>
      </c>
      <c r="BI46" s="361">
        <f t="shared" si="3"/>
        <v>0</v>
      </c>
    </row>
    <row r="47" spans="1:61" ht="15" customHeight="1">
      <c r="A47" s="803"/>
      <c r="B47" s="804"/>
      <c r="C47" s="804"/>
      <c r="D47" s="804"/>
      <c r="E47" s="804"/>
      <c r="F47" s="804"/>
      <c r="G47" s="804"/>
      <c r="H47" s="804"/>
      <c r="I47" s="804"/>
      <c r="J47" s="804"/>
      <c r="K47" s="804"/>
      <c r="L47" s="804"/>
      <c r="M47" s="800"/>
      <c r="N47" s="208"/>
      <c r="O47" s="208"/>
      <c r="P47" s="446"/>
      <c r="Q47" s="447"/>
      <c r="R47" s="447"/>
      <c r="S47" s="448"/>
      <c r="T47" s="449"/>
      <c r="U47" s="318"/>
      <c r="V47" s="448"/>
      <c r="W47" s="447"/>
      <c r="X47" s="447"/>
      <c r="Y47" s="447"/>
      <c r="Z47" s="447"/>
      <c r="AA47" s="447"/>
      <c r="AB47" s="447"/>
      <c r="AC47" s="447"/>
      <c r="AD47" s="447"/>
      <c r="AE47" s="448"/>
      <c r="AF47" s="446"/>
      <c r="AG47" s="448"/>
      <c r="AH47" s="446"/>
      <c r="AI47" s="447"/>
      <c r="AJ47" s="447"/>
      <c r="AK47" s="448"/>
      <c r="AL47" s="449"/>
      <c r="AM47" s="318"/>
      <c r="AN47" s="449"/>
      <c r="AO47" s="446"/>
      <c r="AP47" s="447"/>
      <c r="AQ47" s="447"/>
      <c r="AR47" s="447"/>
      <c r="AS47" s="447"/>
      <c r="AT47" s="447"/>
      <c r="AU47" s="447"/>
      <c r="AV47" s="447"/>
      <c r="AW47" s="448"/>
      <c r="AX47" s="446"/>
      <c r="AY47" s="448"/>
      <c r="AZ47" s="446"/>
      <c r="BA47" s="447"/>
      <c r="BB47" s="449"/>
      <c r="BC47" s="447"/>
      <c r="BD47" s="447"/>
      <c r="BF47" s="361">
        <f t="shared" si="0"/>
        <v>0</v>
      </c>
      <c r="BG47" s="361">
        <f t="shared" si="1"/>
        <v>0</v>
      </c>
      <c r="BH47" s="361">
        <f t="shared" si="2"/>
        <v>0</v>
      </c>
      <c r="BI47" s="361">
        <f t="shared" si="3"/>
        <v>0</v>
      </c>
    </row>
    <row r="48" spans="1:61" ht="15" customHeight="1">
      <c r="A48" s="803" t="s">
        <v>605</v>
      </c>
      <c r="B48" s="804"/>
      <c r="C48" s="804"/>
      <c r="D48" s="804"/>
      <c r="E48" s="804"/>
      <c r="F48" s="804"/>
      <c r="G48" s="804"/>
      <c r="H48" s="804"/>
      <c r="I48" s="804"/>
      <c r="J48" s="804"/>
      <c r="K48" s="804"/>
      <c r="L48" s="804"/>
      <c r="M48" s="800"/>
      <c r="N48" s="208"/>
      <c r="O48" s="208"/>
      <c r="P48" s="438"/>
      <c r="Q48" s="439"/>
      <c r="R48" s="439"/>
      <c r="S48" s="440"/>
      <c r="T48" s="441"/>
      <c r="U48" s="442"/>
      <c r="V48" s="440"/>
      <c r="W48" s="439"/>
      <c r="X48" s="439"/>
      <c r="Y48" s="439"/>
      <c r="Z48" s="439"/>
      <c r="AA48" s="439"/>
      <c r="AB48" s="439"/>
      <c r="AC48" s="439"/>
      <c r="AD48" s="439"/>
      <c r="AE48" s="440"/>
      <c r="AF48" s="438"/>
      <c r="AG48" s="440"/>
      <c r="AH48" s="438"/>
      <c r="AI48" s="439"/>
      <c r="AJ48" s="439"/>
      <c r="AK48" s="440"/>
      <c r="AL48" s="441"/>
      <c r="AM48" s="442"/>
      <c r="AN48" s="441"/>
      <c r="AO48" s="438"/>
      <c r="AP48" s="439"/>
      <c r="AQ48" s="439"/>
      <c r="AR48" s="439"/>
      <c r="AS48" s="439"/>
      <c r="AT48" s="439"/>
      <c r="AU48" s="439"/>
      <c r="AV48" s="439"/>
      <c r="AW48" s="440"/>
      <c r="AX48" s="438"/>
      <c r="AY48" s="440"/>
      <c r="AZ48" s="438"/>
      <c r="BA48" s="439"/>
      <c r="BB48" s="441"/>
      <c r="BC48" s="439"/>
      <c r="BD48" s="439"/>
      <c r="BF48" s="361">
        <f t="shared" si="0"/>
        <v>0</v>
      </c>
      <c r="BG48" s="361">
        <f t="shared" si="1"/>
        <v>0</v>
      </c>
      <c r="BH48" s="361">
        <f t="shared" si="2"/>
        <v>0</v>
      </c>
      <c r="BI48" s="361">
        <f t="shared" si="3"/>
        <v>0</v>
      </c>
    </row>
    <row r="49" spans="1:61">
      <c r="A49" s="179" t="s">
        <v>590</v>
      </c>
      <c r="B49" s="451"/>
      <c r="C49" s="306"/>
      <c r="D49" s="181">
        <f>+B49-C49</f>
        <v>0</v>
      </c>
      <c r="E49" s="306"/>
      <c r="F49" s="407">
        <v>1E-3</v>
      </c>
      <c r="G49" s="181">
        <f>+(D49-E49)*F49</f>
        <v>0</v>
      </c>
      <c r="H49" s="435"/>
      <c r="I49" s="306"/>
      <c r="J49" s="181">
        <f>+H49-I49</f>
        <v>0</v>
      </c>
      <c r="K49" s="407">
        <f>F49</f>
        <v>1E-3</v>
      </c>
      <c r="L49" s="181">
        <f>+J49*K49</f>
        <v>0</v>
      </c>
      <c r="M49" s="408">
        <f>+G49+L49</f>
        <v>0</v>
      </c>
      <c r="N49" s="208"/>
      <c r="O49" s="208"/>
      <c r="P49" s="409"/>
      <c r="Q49" s="306"/>
      <c r="R49" s="306"/>
      <c r="S49" s="410"/>
      <c r="T49" s="411"/>
      <c r="U49" s="306"/>
      <c r="V49" s="412"/>
      <c r="W49" s="413"/>
      <c r="X49" s="306"/>
      <c r="Y49" s="306"/>
      <c r="Z49" s="306"/>
      <c r="AA49" s="306"/>
      <c r="AB49" s="306"/>
      <c r="AC49" s="306"/>
      <c r="AD49" s="306"/>
      <c r="AE49" s="436">
        <f>SUM(W49:AD49)</f>
        <v>0</v>
      </c>
      <c r="AF49" s="443" t="e">
        <f>(W49+X49)/C49</f>
        <v>#DIV/0!</v>
      </c>
      <c r="AG49" s="437" t="e">
        <f>(1.5*G49)/(X49+W49)</f>
        <v>#DIV/0!</v>
      </c>
      <c r="AH49" s="409"/>
      <c r="AI49" s="306"/>
      <c r="AJ49" s="306"/>
      <c r="AK49" s="410"/>
      <c r="AL49" s="411"/>
      <c r="AM49" s="306"/>
      <c r="AN49" s="411"/>
      <c r="AO49" s="409"/>
      <c r="AP49" s="306"/>
      <c r="AQ49" s="306"/>
      <c r="AR49" s="306"/>
      <c r="AS49" s="306"/>
      <c r="AT49" s="306"/>
      <c r="AU49" s="306"/>
      <c r="AV49" s="306"/>
      <c r="AW49" s="414">
        <f>SUM(AO49:AV49)</f>
        <v>0</v>
      </c>
      <c r="AX49" s="417" t="e">
        <f>(AO49+AP49)/I49</f>
        <v>#DIV/0!</v>
      </c>
      <c r="AY49" s="418" t="e">
        <f>(1.5*L49)/(AP49+AO49)</f>
        <v>#DIV/0!</v>
      </c>
      <c r="AZ49" s="419">
        <f>C49+I49</f>
        <v>0</v>
      </c>
      <c r="BA49" s="420">
        <f>W49+X49+AO49+AP49</f>
        <v>0</v>
      </c>
      <c r="BB49" s="421">
        <f>M49</f>
        <v>0</v>
      </c>
      <c r="BC49" s="422" t="e">
        <f>BA49/AZ49</f>
        <v>#DIV/0!</v>
      </c>
      <c r="BD49" s="422" t="e">
        <f>(1.5*BB49)/BA49</f>
        <v>#DIV/0!</v>
      </c>
      <c r="BF49" s="361">
        <f t="shared" si="0"/>
        <v>0</v>
      </c>
      <c r="BG49" s="361">
        <f t="shared" si="1"/>
        <v>0</v>
      </c>
      <c r="BH49" s="361">
        <f t="shared" si="2"/>
        <v>0</v>
      </c>
      <c r="BI49" s="361">
        <f t="shared" si="3"/>
        <v>0</v>
      </c>
    </row>
    <row r="50" spans="1:61">
      <c r="A50" s="179" t="s">
        <v>591</v>
      </c>
      <c r="B50" s="451"/>
      <c r="C50" s="306"/>
      <c r="D50" s="181">
        <f>+B50-C50</f>
        <v>0</v>
      </c>
      <c r="E50" s="306"/>
      <c r="F50" s="407">
        <v>2E-3</v>
      </c>
      <c r="G50" s="181">
        <f>+(D50-E50)*F50</f>
        <v>0</v>
      </c>
      <c r="H50" s="435"/>
      <c r="I50" s="306"/>
      <c r="J50" s="181">
        <f>+H50-I50</f>
        <v>0</v>
      </c>
      <c r="K50" s="407">
        <f>F50</f>
        <v>2E-3</v>
      </c>
      <c r="L50" s="181">
        <f>+J50*K50</f>
        <v>0</v>
      </c>
      <c r="M50" s="408">
        <f>+G50+L50</f>
        <v>0</v>
      </c>
      <c r="N50" s="208"/>
      <c r="O50" s="208"/>
      <c r="P50" s="409"/>
      <c r="Q50" s="306"/>
      <c r="R50" s="306"/>
      <c r="S50" s="410"/>
      <c r="T50" s="411"/>
      <c r="U50" s="306"/>
      <c r="V50" s="412"/>
      <c r="W50" s="413"/>
      <c r="X50" s="306"/>
      <c r="Y50" s="306"/>
      <c r="Z50" s="306"/>
      <c r="AA50" s="306"/>
      <c r="AB50" s="306"/>
      <c r="AC50" s="306"/>
      <c r="AD50" s="306"/>
      <c r="AE50" s="436">
        <f>SUM(W50:AD50)</f>
        <v>0</v>
      </c>
      <c r="AF50" s="443" t="e">
        <f>(W50+X50)/C50</f>
        <v>#DIV/0!</v>
      </c>
      <c r="AG50" s="437" t="e">
        <f>(1.5*G50)/(X50+W50)</f>
        <v>#DIV/0!</v>
      </c>
      <c r="AH50" s="409"/>
      <c r="AI50" s="306"/>
      <c r="AJ50" s="306"/>
      <c r="AK50" s="410"/>
      <c r="AL50" s="411"/>
      <c r="AM50" s="306"/>
      <c r="AN50" s="411"/>
      <c r="AO50" s="409"/>
      <c r="AP50" s="306"/>
      <c r="AQ50" s="306"/>
      <c r="AR50" s="306"/>
      <c r="AS50" s="306"/>
      <c r="AT50" s="306"/>
      <c r="AU50" s="306"/>
      <c r="AV50" s="306"/>
      <c r="AW50" s="414">
        <f>SUM(AO50:AV50)</f>
        <v>0</v>
      </c>
      <c r="AX50" s="417" t="e">
        <f>(AO50+AP50)/I50</f>
        <v>#DIV/0!</v>
      </c>
      <c r="AY50" s="418" t="e">
        <f>(1.5*L50)/(AP50+AO50)</f>
        <v>#DIV/0!</v>
      </c>
      <c r="AZ50" s="419">
        <f>C50+I50</f>
        <v>0</v>
      </c>
      <c r="BA50" s="420">
        <f>W50+X50+AO50+AP50</f>
        <v>0</v>
      </c>
      <c r="BB50" s="421">
        <f>M50</f>
        <v>0</v>
      </c>
      <c r="BC50" s="422" t="e">
        <f>BA50/AZ50</f>
        <v>#DIV/0!</v>
      </c>
      <c r="BD50" s="422" t="e">
        <f>(1.5*BB50)/BA50</f>
        <v>#DIV/0!</v>
      </c>
      <c r="BF50" s="361">
        <f t="shared" si="0"/>
        <v>0</v>
      </c>
      <c r="BG50" s="361">
        <f t="shared" si="1"/>
        <v>0</v>
      </c>
      <c r="BH50" s="361">
        <f t="shared" si="2"/>
        <v>0</v>
      </c>
      <c r="BI50" s="361">
        <f t="shared" si="3"/>
        <v>0</v>
      </c>
    </row>
    <row r="51" spans="1:61">
      <c r="A51" s="179" t="s">
        <v>592</v>
      </c>
      <c r="B51" s="451"/>
      <c r="C51" s="306"/>
      <c r="D51" s="181">
        <f>+B51-C51</f>
        <v>0</v>
      </c>
      <c r="E51" s="306"/>
      <c r="F51" s="407">
        <v>4.0000000000000001E-3</v>
      </c>
      <c r="G51" s="181">
        <f>+(D51-E51)*F51</f>
        <v>0</v>
      </c>
      <c r="H51" s="435"/>
      <c r="I51" s="306"/>
      <c r="J51" s="181">
        <f>+H51-I51</f>
        <v>0</v>
      </c>
      <c r="K51" s="407">
        <f>F51</f>
        <v>4.0000000000000001E-3</v>
      </c>
      <c r="L51" s="181">
        <f>+J51*K51</f>
        <v>0</v>
      </c>
      <c r="M51" s="408">
        <f>+G51+L51</f>
        <v>0</v>
      </c>
      <c r="N51" s="208"/>
      <c r="O51" s="208"/>
      <c r="P51" s="409"/>
      <c r="Q51" s="306"/>
      <c r="R51" s="306"/>
      <c r="S51" s="410"/>
      <c r="T51" s="411"/>
      <c r="U51" s="306"/>
      <c r="V51" s="412"/>
      <c r="W51" s="413"/>
      <c r="X51" s="306"/>
      <c r="Y51" s="306"/>
      <c r="Z51" s="306"/>
      <c r="AA51" s="306"/>
      <c r="AB51" s="306"/>
      <c r="AC51" s="306"/>
      <c r="AD51" s="306"/>
      <c r="AE51" s="436">
        <f>SUM(W51:AD51)</f>
        <v>0</v>
      </c>
      <c r="AF51" s="443" t="e">
        <f>(W51+X51)/C51</f>
        <v>#DIV/0!</v>
      </c>
      <c r="AG51" s="437" t="e">
        <f>(1.5*G51)/(X51+W51)</f>
        <v>#DIV/0!</v>
      </c>
      <c r="AH51" s="409"/>
      <c r="AI51" s="306"/>
      <c r="AJ51" s="306"/>
      <c r="AK51" s="410"/>
      <c r="AL51" s="411"/>
      <c r="AM51" s="306"/>
      <c r="AN51" s="411"/>
      <c r="AO51" s="409"/>
      <c r="AP51" s="306"/>
      <c r="AQ51" s="306"/>
      <c r="AR51" s="306"/>
      <c r="AS51" s="306"/>
      <c r="AT51" s="306"/>
      <c r="AU51" s="306"/>
      <c r="AV51" s="306"/>
      <c r="AW51" s="414">
        <f>SUM(AO51:AV51)</f>
        <v>0</v>
      </c>
      <c r="AX51" s="417" t="e">
        <f>(AO51+AP51)/I51</f>
        <v>#DIV/0!</v>
      </c>
      <c r="AY51" s="418" t="e">
        <f>(1.5*L51)/(AP51+AO51)</f>
        <v>#DIV/0!</v>
      </c>
      <c r="AZ51" s="419">
        <f>C51+I51</f>
        <v>0</v>
      </c>
      <c r="BA51" s="420">
        <f>W51+X51+AO51+AP51</f>
        <v>0</v>
      </c>
      <c r="BB51" s="421">
        <f>M51</f>
        <v>0</v>
      </c>
      <c r="BC51" s="422" t="e">
        <f>BA51/AZ51</f>
        <v>#DIV/0!</v>
      </c>
      <c r="BD51" s="422" t="e">
        <f>(1.5*BB51)/BA51</f>
        <v>#DIV/0!</v>
      </c>
      <c r="BF51" s="361">
        <f t="shared" si="0"/>
        <v>0</v>
      </c>
      <c r="BG51" s="361">
        <f t="shared" si="1"/>
        <v>0</v>
      </c>
      <c r="BH51" s="361">
        <f t="shared" si="2"/>
        <v>0</v>
      </c>
      <c r="BI51" s="361">
        <f t="shared" si="3"/>
        <v>0</v>
      </c>
    </row>
    <row r="52" spans="1:61">
      <c r="A52" s="177" t="s">
        <v>606</v>
      </c>
      <c r="B52" s="310">
        <f>SUM(B49:B51)</f>
        <v>0</v>
      </c>
      <c r="C52" s="310">
        <f>SUM(C49:C51)</f>
        <v>0</v>
      </c>
      <c r="D52" s="310">
        <f>SUM(D49:D51)</f>
        <v>0</v>
      </c>
      <c r="E52" s="310">
        <f>SUM(E49:E51)</f>
        <v>0</v>
      </c>
      <c r="F52" s="434"/>
      <c r="G52" s="310">
        <f>SUM(G49:G51)</f>
        <v>0</v>
      </c>
      <c r="H52" s="310">
        <f>SUM(H49:H51)</f>
        <v>0</v>
      </c>
      <c r="I52" s="310">
        <f>SUM(I49:I51)</f>
        <v>0</v>
      </c>
      <c r="J52" s="310">
        <f>SUM(J49:J51)</f>
        <v>0</v>
      </c>
      <c r="K52" s="434"/>
      <c r="L52" s="310">
        <f>SUM(L49:L51)</f>
        <v>0</v>
      </c>
      <c r="M52" s="310">
        <f>SUM(M49:M51)</f>
        <v>0</v>
      </c>
      <c r="N52" s="208"/>
      <c r="O52" s="208"/>
      <c r="P52" s="426">
        <f t="shared" ref="P52:AE52" si="10">SUM(P49:P51)</f>
        <v>0</v>
      </c>
      <c r="Q52" s="310">
        <f t="shared" si="10"/>
        <v>0</v>
      </c>
      <c r="R52" s="310">
        <f t="shared" si="10"/>
        <v>0</v>
      </c>
      <c r="S52" s="427">
        <f t="shared" si="10"/>
        <v>0</v>
      </c>
      <c r="T52" s="428">
        <f t="shared" si="10"/>
        <v>0</v>
      </c>
      <c r="U52" s="310">
        <f t="shared" si="10"/>
        <v>0</v>
      </c>
      <c r="V52" s="429">
        <f t="shared" si="10"/>
        <v>0</v>
      </c>
      <c r="W52" s="430">
        <f t="shared" si="10"/>
        <v>0</v>
      </c>
      <c r="X52" s="310">
        <f t="shared" si="10"/>
        <v>0</v>
      </c>
      <c r="Y52" s="310">
        <f t="shared" si="10"/>
        <v>0</v>
      </c>
      <c r="Z52" s="310">
        <f t="shared" si="10"/>
        <v>0</v>
      </c>
      <c r="AA52" s="310">
        <f t="shared" si="10"/>
        <v>0</v>
      </c>
      <c r="AB52" s="310">
        <f t="shared" si="10"/>
        <v>0</v>
      </c>
      <c r="AC52" s="310">
        <f t="shared" si="10"/>
        <v>0</v>
      </c>
      <c r="AD52" s="310">
        <f t="shared" si="10"/>
        <v>0</v>
      </c>
      <c r="AE52" s="427">
        <f t="shared" si="10"/>
        <v>0</v>
      </c>
      <c r="AF52" s="443" t="e">
        <f>(W52+X52)/C52</f>
        <v>#DIV/0!</v>
      </c>
      <c r="AG52" s="437" t="e">
        <f>(1.5*G52)/(X52+W52)</f>
        <v>#DIV/0!</v>
      </c>
      <c r="AH52" s="426">
        <f t="shared" ref="AH52:AW52" si="11">SUM(AH49:AH51)</f>
        <v>0</v>
      </c>
      <c r="AI52" s="310">
        <f t="shared" si="11"/>
        <v>0</v>
      </c>
      <c r="AJ52" s="310">
        <f t="shared" si="11"/>
        <v>0</v>
      </c>
      <c r="AK52" s="427">
        <f t="shared" si="11"/>
        <v>0</v>
      </c>
      <c r="AL52" s="428">
        <f t="shared" si="11"/>
        <v>0</v>
      </c>
      <c r="AM52" s="310">
        <f t="shared" si="11"/>
        <v>0</v>
      </c>
      <c r="AN52" s="429">
        <f t="shared" si="11"/>
        <v>0</v>
      </c>
      <c r="AO52" s="426">
        <f t="shared" si="11"/>
        <v>0</v>
      </c>
      <c r="AP52" s="310">
        <f t="shared" si="11"/>
        <v>0</v>
      </c>
      <c r="AQ52" s="310">
        <f t="shared" si="11"/>
        <v>0</v>
      </c>
      <c r="AR52" s="310">
        <f t="shared" si="11"/>
        <v>0</v>
      </c>
      <c r="AS52" s="310">
        <f t="shared" si="11"/>
        <v>0</v>
      </c>
      <c r="AT52" s="310">
        <f t="shared" si="11"/>
        <v>0</v>
      </c>
      <c r="AU52" s="310">
        <f t="shared" si="11"/>
        <v>0</v>
      </c>
      <c r="AV52" s="310">
        <f t="shared" si="11"/>
        <v>0</v>
      </c>
      <c r="AW52" s="427">
        <f t="shared" si="11"/>
        <v>0</v>
      </c>
      <c r="AX52" s="417" t="e">
        <f>(AO52+AP52)/I52</f>
        <v>#DIV/0!</v>
      </c>
      <c r="AY52" s="418" t="e">
        <f>(1.5*L52)/(AP52+AO52)</f>
        <v>#DIV/0!</v>
      </c>
      <c r="AZ52" s="426">
        <f>SUM(AZ49:AZ51)</f>
        <v>0</v>
      </c>
      <c r="BA52" s="430"/>
      <c r="BB52" s="428"/>
      <c r="BC52" s="422" t="e">
        <f>BA52/AZ52</f>
        <v>#DIV/0!</v>
      </c>
      <c r="BD52" s="422" t="e">
        <f>(1.5*BB52)/BA52</f>
        <v>#DIV/0!</v>
      </c>
      <c r="BF52" s="361">
        <f t="shared" si="0"/>
        <v>0</v>
      </c>
      <c r="BG52" s="361">
        <f t="shared" si="1"/>
        <v>0</v>
      </c>
      <c r="BH52" s="361">
        <f t="shared" si="2"/>
        <v>0</v>
      </c>
      <c r="BI52" s="361">
        <f t="shared" si="3"/>
        <v>0</v>
      </c>
    </row>
    <row r="53" spans="1:61" ht="15" customHeight="1">
      <c r="A53" s="803" t="s">
        <v>607</v>
      </c>
      <c r="B53" s="804"/>
      <c r="C53" s="804"/>
      <c r="D53" s="804"/>
      <c r="E53" s="804"/>
      <c r="F53" s="804"/>
      <c r="G53" s="804"/>
      <c r="H53" s="804"/>
      <c r="I53" s="804"/>
      <c r="J53" s="804"/>
      <c r="K53" s="804"/>
      <c r="L53" s="800"/>
      <c r="M53" s="310">
        <f>+M52+M46+M41+M29+M23</f>
        <v>0</v>
      </c>
      <c r="N53" s="208"/>
      <c r="O53" s="208"/>
      <c r="P53" s="310">
        <f t="shared" ref="P53:AE53" si="12">+P52+P46+P41+P29+P23</f>
        <v>0</v>
      </c>
      <c r="Q53" s="310">
        <f t="shared" si="12"/>
        <v>0</v>
      </c>
      <c r="R53" s="310">
        <f t="shared" si="12"/>
        <v>0</v>
      </c>
      <c r="S53" s="310">
        <f t="shared" si="12"/>
        <v>0</v>
      </c>
      <c r="T53" s="428">
        <f t="shared" si="12"/>
        <v>0</v>
      </c>
      <c r="U53" s="310">
        <f t="shared" si="12"/>
        <v>0</v>
      </c>
      <c r="V53" s="430">
        <f t="shared" si="12"/>
        <v>0</v>
      </c>
      <c r="W53" s="310">
        <f t="shared" si="12"/>
        <v>0</v>
      </c>
      <c r="X53" s="310">
        <f t="shared" si="12"/>
        <v>0</v>
      </c>
      <c r="Y53" s="310">
        <f t="shared" si="12"/>
        <v>0</v>
      </c>
      <c r="Z53" s="310">
        <f t="shared" si="12"/>
        <v>0</v>
      </c>
      <c r="AA53" s="310">
        <f t="shared" si="12"/>
        <v>0</v>
      </c>
      <c r="AB53" s="310">
        <f t="shared" si="12"/>
        <v>0</v>
      </c>
      <c r="AC53" s="310">
        <f t="shared" si="12"/>
        <v>0</v>
      </c>
      <c r="AD53" s="310">
        <f t="shared" si="12"/>
        <v>0</v>
      </c>
      <c r="AE53" s="310">
        <f t="shared" si="12"/>
        <v>0</v>
      </c>
      <c r="AF53" s="441"/>
      <c r="AG53" s="441"/>
      <c r="AH53" s="310">
        <f t="shared" ref="AH53:AW53" si="13">+AH52+AH46+AH41+AH29+AH23</f>
        <v>0</v>
      </c>
      <c r="AI53" s="310">
        <f t="shared" si="13"/>
        <v>0</v>
      </c>
      <c r="AJ53" s="310">
        <f t="shared" si="13"/>
        <v>0</v>
      </c>
      <c r="AK53" s="310">
        <f t="shared" si="13"/>
        <v>0</v>
      </c>
      <c r="AL53" s="428">
        <f t="shared" si="13"/>
        <v>0</v>
      </c>
      <c r="AM53" s="310">
        <f t="shared" si="13"/>
        <v>0</v>
      </c>
      <c r="AN53" s="430">
        <f t="shared" si="13"/>
        <v>0</v>
      </c>
      <c r="AO53" s="310">
        <f t="shared" si="13"/>
        <v>0</v>
      </c>
      <c r="AP53" s="310">
        <f t="shared" si="13"/>
        <v>0</v>
      </c>
      <c r="AQ53" s="310">
        <f t="shared" si="13"/>
        <v>0</v>
      </c>
      <c r="AR53" s="310">
        <f t="shared" si="13"/>
        <v>0</v>
      </c>
      <c r="AS53" s="310">
        <f t="shared" si="13"/>
        <v>0</v>
      </c>
      <c r="AT53" s="310">
        <f t="shared" si="13"/>
        <v>0</v>
      </c>
      <c r="AU53" s="310">
        <f t="shared" si="13"/>
        <v>0</v>
      </c>
      <c r="AV53" s="310">
        <f t="shared" si="13"/>
        <v>0</v>
      </c>
      <c r="AW53" s="310">
        <f t="shared" si="13"/>
        <v>0</v>
      </c>
      <c r="AX53" s="441"/>
      <c r="AY53" s="441"/>
      <c r="AZ53" s="310">
        <f>+AZ52+AZ46+AZ41+AZ29+AZ23</f>
        <v>0</v>
      </c>
      <c r="BA53" s="310">
        <f>+BA52+BA46+BA41+BA29+BA23</f>
        <v>0</v>
      </c>
      <c r="BB53" s="310">
        <f>+BB52+BB46+BB41+BB29+BB23</f>
        <v>0</v>
      </c>
      <c r="BC53" s="422" t="e">
        <f>BA53/AZ53</f>
        <v>#DIV/0!</v>
      </c>
      <c r="BD53" s="422" t="e">
        <f>(1.5*BB53)/BA53</f>
        <v>#DIV/0!</v>
      </c>
    </row>
    <row r="54" spans="1:61">
      <c r="A54" s="207"/>
      <c r="B54" s="207"/>
      <c r="C54" s="207"/>
      <c r="D54" s="207"/>
      <c r="E54" s="207"/>
      <c r="F54" s="207"/>
      <c r="G54" s="207"/>
      <c r="H54" s="207"/>
      <c r="I54" s="207"/>
      <c r="J54" s="207"/>
      <c r="K54" s="207"/>
      <c r="L54" s="207"/>
      <c r="M54" s="441"/>
      <c r="N54" s="441"/>
      <c r="O54" s="441"/>
      <c r="P54" s="441"/>
      <c r="Q54" s="441"/>
      <c r="R54" s="441"/>
      <c r="S54" s="441"/>
      <c r="T54" s="441"/>
      <c r="U54" s="441"/>
      <c r="V54" s="441"/>
      <c r="W54" s="441"/>
      <c r="X54" s="441"/>
      <c r="Y54" s="441"/>
      <c r="Z54" s="441"/>
      <c r="AA54" s="441"/>
      <c r="AB54" s="441"/>
      <c r="AC54" s="441"/>
      <c r="AD54" s="441"/>
      <c r="AE54" s="441"/>
      <c r="AF54" s="441"/>
      <c r="AG54" s="441"/>
      <c r="AH54" s="441"/>
      <c r="AI54" s="441"/>
      <c r="AJ54" s="441"/>
      <c r="AK54" s="441"/>
      <c r="AL54" s="441"/>
      <c r="AM54" s="441"/>
      <c r="AN54" s="441"/>
      <c r="AO54" s="441"/>
      <c r="AP54" s="441"/>
      <c r="AQ54" s="441"/>
      <c r="AR54" s="441"/>
      <c r="AS54" s="441"/>
      <c r="AT54" s="441"/>
      <c r="AU54" s="441"/>
      <c r="AV54" s="441"/>
      <c r="AW54" s="441"/>
      <c r="AX54" s="441"/>
      <c r="AY54" s="441"/>
      <c r="AZ54" s="441"/>
      <c r="BA54" s="441"/>
      <c r="BB54" s="441"/>
      <c r="BC54" s="452"/>
      <c r="BD54" s="452"/>
    </row>
    <row r="55" spans="1:61">
      <c r="A55" s="207"/>
      <c r="B55" s="207"/>
      <c r="C55" s="207"/>
      <c r="D55" s="207"/>
      <c r="E55" s="207"/>
      <c r="F55" s="207"/>
      <c r="G55" s="207"/>
      <c r="H55" s="207"/>
      <c r="I55" s="207"/>
      <c r="J55" s="207"/>
      <c r="K55" s="207"/>
      <c r="L55" s="207"/>
      <c r="M55" s="441"/>
      <c r="N55" s="441"/>
      <c r="O55" s="441"/>
      <c r="P55" s="441"/>
      <c r="Q55" s="441"/>
      <c r="R55" s="441"/>
      <c r="S55" s="441"/>
      <c r="T55" s="441"/>
      <c r="U55" s="441"/>
      <c r="V55" s="441"/>
      <c r="W55" s="441"/>
      <c r="X55" s="441"/>
      <c r="Y55" s="441"/>
      <c r="Z55" s="441"/>
      <c r="AA55" s="441"/>
      <c r="AB55" s="441"/>
      <c r="AC55" s="441"/>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c r="AZ55" s="441"/>
      <c r="BA55" s="441"/>
      <c r="BB55" s="441"/>
      <c r="BC55" s="452"/>
      <c r="BD55" s="452"/>
      <c r="BF55" s="394" t="s">
        <v>546</v>
      </c>
      <c r="BG55" s="394" t="s">
        <v>547</v>
      </c>
      <c r="BH55" s="394" t="s">
        <v>548</v>
      </c>
      <c r="BI55" s="394" t="s">
        <v>549</v>
      </c>
    </row>
    <row r="56" spans="1:61">
      <c r="A56" s="207"/>
      <c r="B56" s="207"/>
      <c r="C56" s="207"/>
      <c r="D56" s="207"/>
      <c r="E56" s="207"/>
      <c r="F56" s="207"/>
      <c r="G56" s="207"/>
      <c r="H56" s="207"/>
      <c r="I56" s="207"/>
      <c r="J56" s="207"/>
      <c r="K56" s="207"/>
      <c r="L56" s="207"/>
      <c r="M56" s="441"/>
      <c r="N56" s="441"/>
      <c r="O56" s="453" t="s">
        <v>608</v>
      </c>
      <c r="P56" s="409"/>
      <c r="Q56" s="306"/>
      <c r="R56" s="306"/>
      <c r="S56" s="410"/>
      <c r="T56" s="411"/>
      <c r="U56" s="306"/>
      <c r="V56" s="412"/>
      <c r="W56" s="413"/>
      <c r="X56" s="306"/>
      <c r="Y56" s="306"/>
      <c r="Z56" s="306"/>
      <c r="AA56" s="306"/>
      <c r="AB56" s="306"/>
      <c r="AC56" s="306"/>
      <c r="AD56" s="306"/>
      <c r="AE56" s="414">
        <f>SUM(W56:AD56)</f>
        <v>0</v>
      </c>
      <c r="AF56" s="441"/>
      <c r="AG56" s="441"/>
      <c r="AH56" s="409"/>
      <c r="AI56" s="306"/>
      <c r="AJ56" s="306"/>
      <c r="AK56" s="410"/>
      <c r="AL56" s="411"/>
      <c r="AM56" s="306"/>
      <c r="AN56" s="411"/>
      <c r="AO56" s="454"/>
      <c r="AP56" s="306"/>
      <c r="AQ56" s="306"/>
      <c r="AR56" s="306"/>
      <c r="AS56" s="306"/>
      <c r="AT56" s="306"/>
      <c r="AU56" s="306"/>
      <c r="AV56" s="306"/>
      <c r="AW56" s="414">
        <f t="shared" ref="AW56:AW63" si="14">SUM(AO56:AV56)</f>
        <v>0</v>
      </c>
      <c r="AX56" s="441"/>
      <c r="AY56" s="441"/>
      <c r="AZ56" s="181">
        <f t="shared" ref="AZ56:AZ63" si="15">SUM(P56:V56)+SUM(AH56:AN56)</f>
        <v>0</v>
      </c>
      <c r="BA56" s="181">
        <f t="shared" ref="BA56:BA63" si="16">W56+X56+AO56+AP56</f>
        <v>0</v>
      </c>
      <c r="BB56" s="441"/>
      <c r="BC56" s="452"/>
      <c r="BD56" s="452"/>
      <c r="BG56" s="361">
        <f t="shared" ref="BG56:BG65" si="17">AE56-R56-V56</f>
        <v>0</v>
      </c>
      <c r="BI56" s="361">
        <f t="shared" ref="BI56:BI65" si="18">AW56-AJ56-AN56</f>
        <v>0</v>
      </c>
    </row>
    <row r="57" spans="1:61">
      <c r="A57" s="207"/>
      <c r="B57" s="207"/>
      <c r="C57" s="207"/>
      <c r="D57" s="207"/>
      <c r="E57" s="207"/>
      <c r="F57" s="207"/>
      <c r="G57" s="207"/>
      <c r="H57" s="207"/>
      <c r="I57" s="207"/>
      <c r="J57" s="207"/>
      <c r="K57" s="207"/>
      <c r="L57" s="207"/>
      <c r="M57" s="441"/>
      <c r="N57" s="441"/>
      <c r="O57" s="453" t="s">
        <v>609</v>
      </c>
      <c r="P57" s="409"/>
      <c r="Q57" s="306"/>
      <c r="R57" s="306"/>
      <c r="S57" s="410"/>
      <c r="T57" s="411"/>
      <c r="U57" s="306"/>
      <c r="V57" s="412"/>
      <c r="W57" s="413"/>
      <c r="X57" s="306"/>
      <c r="Y57" s="306"/>
      <c r="Z57" s="306"/>
      <c r="AA57" s="306"/>
      <c r="AB57" s="306"/>
      <c r="AC57" s="306"/>
      <c r="AD57" s="306"/>
      <c r="AE57" s="414">
        <f>SUM(W57:AD57)</f>
        <v>0</v>
      </c>
      <c r="AF57" s="441"/>
      <c r="AG57" s="441"/>
      <c r="AH57" s="409"/>
      <c r="AI57" s="306"/>
      <c r="AJ57" s="306"/>
      <c r="AK57" s="410"/>
      <c r="AL57" s="411"/>
      <c r="AM57" s="306"/>
      <c r="AN57" s="411"/>
      <c r="AO57" s="409"/>
      <c r="AP57" s="306"/>
      <c r="AQ57" s="306"/>
      <c r="AR57" s="306"/>
      <c r="AS57" s="306"/>
      <c r="AT57" s="306"/>
      <c r="AU57" s="306"/>
      <c r="AV57" s="306"/>
      <c r="AW57" s="414">
        <f t="shared" si="14"/>
        <v>0</v>
      </c>
      <c r="AX57" s="441"/>
      <c r="AY57" s="441"/>
      <c r="AZ57" s="181">
        <f t="shared" si="15"/>
        <v>0</v>
      </c>
      <c r="BA57" s="181">
        <f t="shared" si="16"/>
        <v>0</v>
      </c>
      <c r="BB57" s="441"/>
      <c r="BC57" s="452"/>
      <c r="BD57" s="452"/>
      <c r="BG57" s="361">
        <f t="shared" si="17"/>
        <v>0</v>
      </c>
      <c r="BI57" s="361">
        <f t="shared" si="18"/>
        <v>0</v>
      </c>
    </row>
    <row r="58" spans="1:61">
      <c r="A58" s="207"/>
      <c r="B58" s="207"/>
      <c r="C58" s="207"/>
      <c r="D58" s="207"/>
      <c r="E58" s="207"/>
      <c r="F58" s="207"/>
      <c r="G58" s="207"/>
      <c r="H58" s="207"/>
      <c r="I58" s="207"/>
      <c r="J58" s="207"/>
      <c r="K58" s="207"/>
      <c r="L58" s="207"/>
      <c r="M58" s="441"/>
      <c r="N58" s="441"/>
      <c r="O58" s="453" t="s">
        <v>610</v>
      </c>
      <c r="P58" s="409"/>
      <c r="Q58" s="306"/>
      <c r="R58" s="306"/>
      <c r="S58" s="410"/>
      <c r="T58" s="411"/>
      <c r="U58" s="306"/>
      <c r="V58" s="412"/>
      <c r="W58" s="413"/>
      <c r="X58" s="306"/>
      <c r="Y58" s="306"/>
      <c r="Z58" s="306"/>
      <c r="AA58" s="306"/>
      <c r="AB58" s="306"/>
      <c r="AC58" s="306"/>
      <c r="AD58" s="306"/>
      <c r="AE58" s="414">
        <f>SUM(W58:AD58)</f>
        <v>0</v>
      </c>
      <c r="AF58" s="441"/>
      <c r="AG58" s="441"/>
      <c r="AH58" s="409"/>
      <c r="AI58" s="306"/>
      <c r="AJ58" s="306"/>
      <c r="AK58" s="410"/>
      <c r="AL58" s="411"/>
      <c r="AM58" s="306"/>
      <c r="AN58" s="411"/>
      <c r="AO58" s="409"/>
      <c r="AP58" s="306"/>
      <c r="AQ58" s="306"/>
      <c r="AR58" s="306"/>
      <c r="AS58" s="306"/>
      <c r="AT58" s="306"/>
      <c r="AU58" s="306"/>
      <c r="AV58" s="306"/>
      <c r="AW58" s="414">
        <f t="shared" si="14"/>
        <v>0</v>
      </c>
      <c r="AX58" s="441"/>
      <c r="AY58" s="441"/>
      <c r="AZ58" s="181">
        <f t="shared" si="15"/>
        <v>0</v>
      </c>
      <c r="BA58" s="181">
        <f t="shared" si="16"/>
        <v>0</v>
      </c>
      <c r="BB58" s="441"/>
      <c r="BC58" s="452"/>
      <c r="BD58" s="452"/>
      <c r="BG58" s="361">
        <f t="shared" si="17"/>
        <v>0</v>
      </c>
      <c r="BI58" s="361">
        <f t="shared" si="18"/>
        <v>0</v>
      </c>
    </row>
    <row r="59" spans="1:61">
      <c r="A59" s="207"/>
      <c r="B59" s="207"/>
      <c r="C59" s="207"/>
      <c r="D59" s="207"/>
      <c r="E59" s="207"/>
      <c r="F59" s="207"/>
      <c r="G59" s="207"/>
      <c r="H59" s="207"/>
      <c r="I59" s="207"/>
      <c r="J59" s="207"/>
      <c r="K59" s="207"/>
      <c r="L59" s="207"/>
      <c r="M59" s="441"/>
      <c r="N59" s="441"/>
      <c r="O59" s="453" t="s">
        <v>611</v>
      </c>
      <c r="P59" s="409"/>
      <c r="Q59" s="306"/>
      <c r="R59" s="306"/>
      <c r="S59" s="410"/>
      <c r="T59" s="411"/>
      <c r="U59" s="306"/>
      <c r="V59" s="412"/>
      <c r="W59" s="413"/>
      <c r="X59" s="306"/>
      <c r="Y59" s="306"/>
      <c r="Z59" s="306"/>
      <c r="AA59" s="306"/>
      <c r="AB59" s="306"/>
      <c r="AC59" s="306"/>
      <c r="AD59" s="306"/>
      <c r="AE59" s="414">
        <f>SUM(W59:AD59)</f>
        <v>0</v>
      </c>
      <c r="AF59" s="441"/>
      <c r="AG59" s="441"/>
      <c r="AH59" s="409"/>
      <c r="AI59" s="306"/>
      <c r="AJ59" s="306"/>
      <c r="AK59" s="410"/>
      <c r="AL59" s="411"/>
      <c r="AM59" s="306"/>
      <c r="AN59" s="411"/>
      <c r="AO59" s="409"/>
      <c r="AP59" s="306"/>
      <c r="AQ59" s="306"/>
      <c r="AR59" s="306"/>
      <c r="AS59" s="306"/>
      <c r="AT59" s="306"/>
      <c r="AU59" s="306"/>
      <c r="AV59" s="306"/>
      <c r="AW59" s="414">
        <f t="shared" si="14"/>
        <v>0</v>
      </c>
      <c r="AX59" s="441"/>
      <c r="AY59" s="441"/>
      <c r="AZ59" s="181">
        <f t="shared" si="15"/>
        <v>0</v>
      </c>
      <c r="BA59" s="181">
        <f t="shared" si="16"/>
        <v>0</v>
      </c>
      <c r="BB59" s="441"/>
      <c r="BC59" s="452"/>
      <c r="BD59" s="452"/>
      <c r="BG59" s="361">
        <f t="shared" si="17"/>
        <v>0</v>
      </c>
      <c r="BI59" s="361">
        <f t="shared" si="18"/>
        <v>0</v>
      </c>
    </row>
    <row r="60" spans="1:61">
      <c r="A60" s="207"/>
      <c r="B60" s="207"/>
      <c r="C60" s="207"/>
      <c r="D60" s="207"/>
      <c r="E60" s="207"/>
      <c r="F60" s="207"/>
      <c r="G60" s="207"/>
      <c r="H60" s="207"/>
      <c r="I60" s="207"/>
      <c r="J60" s="207"/>
      <c r="K60" s="207"/>
      <c r="L60" s="207"/>
      <c r="M60" s="441"/>
      <c r="N60" s="441"/>
      <c r="O60" s="453" t="s">
        <v>612</v>
      </c>
      <c r="P60" s="409"/>
      <c r="Q60" s="306"/>
      <c r="R60" s="306"/>
      <c r="S60" s="410"/>
      <c r="T60" s="411"/>
      <c r="U60" s="306"/>
      <c r="V60" s="412"/>
      <c r="W60" s="413"/>
      <c r="X60" s="306"/>
      <c r="Y60" s="306"/>
      <c r="Z60" s="306"/>
      <c r="AA60" s="306"/>
      <c r="AB60" s="306"/>
      <c r="AC60" s="306"/>
      <c r="AD60" s="306"/>
      <c r="AE60" s="414">
        <f>SUM(W60:AD60)</f>
        <v>0</v>
      </c>
      <c r="AF60" s="441"/>
      <c r="AG60" s="441"/>
      <c r="AH60" s="409"/>
      <c r="AI60" s="306"/>
      <c r="AJ60" s="306"/>
      <c r="AK60" s="410"/>
      <c r="AL60" s="411"/>
      <c r="AM60" s="306"/>
      <c r="AN60" s="411"/>
      <c r="AO60" s="409"/>
      <c r="AP60" s="306"/>
      <c r="AQ60" s="306"/>
      <c r="AR60" s="306"/>
      <c r="AS60" s="306"/>
      <c r="AT60" s="306"/>
      <c r="AU60" s="306"/>
      <c r="AV60" s="306"/>
      <c r="AW60" s="414">
        <f t="shared" si="14"/>
        <v>0</v>
      </c>
      <c r="AX60" s="441"/>
      <c r="AY60" s="441"/>
      <c r="AZ60" s="181">
        <f t="shared" si="15"/>
        <v>0</v>
      </c>
      <c r="BA60" s="181">
        <f t="shared" si="16"/>
        <v>0</v>
      </c>
      <c r="BB60" s="441"/>
      <c r="BC60" s="452"/>
      <c r="BD60" s="452"/>
      <c r="BG60" s="361">
        <f t="shared" si="17"/>
        <v>0</v>
      </c>
      <c r="BI60" s="361">
        <f t="shared" si="18"/>
        <v>0</v>
      </c>
    </row>
    <row r="61" spans="1:61">
      <c r="A61" s="207"/>
      <c r="B61" s="207"/>
      <c r="C61" s="207"/>
      <c r="D61" s="207"/>
      <c r="E61" s="207"/>
      <c r="F61" s="207"/>
      <c r="G61" s="207"/>
      <c r="H61" s="207"/>
      <c r="I61" s="207"/>
      <c r="J61" s="207"/>
      <c r="K61" s="207"/>
      <c r="L61" s="207"/>
      <c r="M61" s="441"/>
      <c r="N61" s="441"/>
      <c r="O61" s="453" t="s">
        <v>613</v>
      </c>
      <c r="P61" s="409"/>
      <c r="Q61" s="306"/>
      <c r="R61" s="306"/>
      <c r="S61" s="410"/>
      <c r="T61" s="411"/>
      <c r="U61" s="306"/>
      <c r="V61" s="412"/>
      <c r="W61" s="413"/>
      <c r="X61" s="306"/>
      <c r="Y61" s="306"/>
      <c r="Z61" s="306"/>
      <c r="AA61" s="306"/>
      <c r="AB61" s="306"/>
      <c r="AC61" s="306"/>
      <c r="AD61" s="306"/>
      <c r="AE61" s="414"/>
      <c r="AF61" s="441"/>
      <c r="AG61" s="441"/>
      <c r="AH61" s="409"/>
      <c r="AI61" s="306"/>
      <c r="AJ61" s="306"/>
      <c r="AK61" s="410"/>
      <c r="AL61" s="411"/>
      <c r="AM61" s="306"/>
      <c r="AN61" s="411"/>
      <c r="AO61" s="409"/>
      <c r="AP61" s="306"/>
      <c r="AQ61" s="306"/>
      <c r="AR61" s="306"/>
      <c r="AS61" s="306"/>
      <c r="AT61" s="306"/>
      <c r="AU61" s="306"/>
      <c r="AV61" s="306"/>
      <c r="AW61" s="414">
        <f t="shared" si="14"/>
        <v>0</v>
      </c>
      <c r="AX61" s="441"/>
      <c r="AY61" s="441"/>
      <c r="AZ61" s="181">
        <f t="shared" si="15"/>
        <v>0</v>
      </c>
      <c r="BA61" s="181">
        <f t="shared" si="16"/>
        <v>0</v>
      </c>
      <c r="BB61" s="441"/>
      <c r="BC61" s="452"/>
      <c r="BD61" s="452"/>
      <c r="BG61" s="361">
        <f t="shared" si="17"/>
        <v>0</v>
      </c>
      <c r="BI61" s="361">
        <f t="shared" si="18"/>
        <v>0</v>
      </c>
    </row>
    <row r="62" spans="1:61">
      <c r="A62" s="207"/>
      <c r="B62" s="207"/>
      <c r="C62" s="207"/>
      <c r="D62" s="207"/>
      <c r="E62" s="207"/>
      <c r="F62" s="207"/>
      <c r="G62" s="207"/>
      <c r="H62" s="207"/>
      <c r="I62" s="207"/>
      <c r="J62" s="207"/>
      <c r="K62" s="207"/>
      <c r="L62" s="207"/>
      <c r="M62" s="441"/>
      <c r="N62" s="441"/>
      <c r="O62" s="453" t="s">
        <v>614</v>
      </c>
      <c r="P62" s="409"/>
      <c r="Q62" s="306"/>
      <c r="R62" s="306"/>
      <c r="S62" s="410"/>
      <c r="T62" s="411"/>
      <c r="U62" s="306"/>
      <c r="V62" s="412"/>
      <c r="W62" s="413"/>
      <c r="X62" s="306"/>
      <c r="Y62" s="306"/>
      <c r="Z62" s="306"/>
      <c r="AA62" s="306"/>
      <c r="AB62" s="306"/>
      <c r="AC62" s="306"/>
      <c r="AD62" s="306"/>
      <c r="AE62" s="414"/>
      <c r="AF62" s="441"/>
      <c r="AG62" s="441"/>
      <c r="AH62" s="409"/>
      <c r="AI62" s="306"/>
      <c r="AJ62" s="306"/>
      <c r="AK62" s="410"/>
      <c r="AL62" s="411"/>
      <c r="AM62" s="306"/>
      <c r="AN62" s="411"/>
      <c r="AO62" s="409"/>
      <c r="AP62" s="306"/>
      <c r="AQ62" s="306"/>
      <c r="AR62" s="306"/>
      <c r="AS62" s="306"/>
      <c r="AT62" s="306"/>
      <c r="AU62" s="306"/>
      <c r="AV62" s="306"/>
      <c r="AW62" s="414">
        <f t="shared" si="14"/>
        <v>0</v>
      </c>
      <c r="AX62" s="441"/>
      <c r="AY62" s="441"/>
      <c r="AZ62" s="181">
        <f t="shared" si="15"/>
        <v>0</v>
      </c>
      <c r="BA62" s="181">
        <f t="shared" si="16"/>
        <v>0</v>
      </c>
      <c r="BB62" s="441"/>
      <c r="BC62" s="452"/>
      <c r="BD62" s="452"/>
      <c r="BG62" s="361">
        <f t="shared" si="17"/>
        <v>0</v>
      </c>
      <c r="BI62" s="361">
        <f t="shared" si="18"/>
        <v>0</v>
      </c>
    </row>
    <row r="63" spans="1:61">
      <c r="A63" s="207"/>
      <c r="B63" s="207"/>
      <c r="C63" s="207"/>
      <c r="D63" s="207"/>
      <c r="E63" s="207"/>
      <c r="F63" s="207"/>
      <c r="G63" s="207"/>
      <c r="H63" s="207"/>
      <c r="I63" s="207"/>
      <c r="J63" s="207"/>
      <c r="K63" s="207"/>
      <c r="L63" s="207"/>
      <c r="M63" s="441"/>
      <c r="N63" s="441"/>
      <c r="O63" s="441"/>
      <c r="P63" s="409"/>
      <c r="Q63" s="306"/>
      <c r="R63" s="306"/>
      <c r="S63" s="410"/>
      <c r="T63" s="411"/>
      <c r="U63" s="306"/>
      <c r="V63" s="412"/>
      <c r="W63" s="413"/>
      <c r="X63" s="306"/>
      <c r="Y63" s="306"/>
      <c r="Z63" s="306"/>
      <c r="AA63" s="306"/>
      <c r="AB63" s="306"/>
      <c r="AC63" s="306"/>
      <c r="AD63" s="306"/>
      <c r="AE63" s="414">
        <f>SUM(W63:AD63)</f>
        <v>0</v>
      </c>
      <c r="AF63" s="441"/>
      <c r="AG63" s="441"/>
      <c r="AH63" s="409"/>
      <c r="AI63" s="306"/>
      <c r="AJ63" s="306"/>
      <c r="AK63" s="410"/>
      <c r="AL63" s="411"/>
      <c r="AM63" s="306"/>
      <c r="AN63" s="411"/>
      <c r="AO63" s="409"/>
      <c r="AP63" s="306"/>
      <c r="AQ63" s="306"/>
      <c r="AR63" s="306"/>
      <c r="AS63" s="306"/>
      <c r="AT63" s="306"/>
      <c r="AU63" s="306"/>
      <c r="AV63" s="306"/>
      <c r="AW63" s="414">
        <f t="shared" si="14"/>
        <v>0</v>
      </c>
      <c r="AX63" s="441"/>
      <c r="AY63" s="441"/>
      <c r="AZ63" s="181">
        <f t="shared" si="15"/>
        <v>0</v>
      </c>
      <c r="BA63" s="181">
        <f t="shared" si="16"/>
        <v>0</v>
      </c>
      <c r="BB63" s="441"/>
      <c r="BC63" s="452"/>
      <c r="BD63" s="452"/>
      <c r="BG63" s="361">
        <f t="shared" si="17"/>
        <v>0</v>
      </c>
      <c r="BI63" s="361">
        <f t="shared" si="18"/>
        <v>0</v>
      </c>
    </row>
    <row r="64" spans="1:61">
      <c r="A64" s="207"/>
      <c r="B64" s="207"/>
      <c r="C64" s="207"/>
      <c r="D64" s="207"/>
      <c r="E64" s="207"/>
      <c r="F64" s="207"/>
      <c r="G64" s="207"/>
      <c r="H64" s="207"/>
      <c r="I64" s="207"/>
      <c r="J64" s="207"/>
      <c r="K64" s="207"/>
      <c r="L64" s="207"/>
      <c r="M64" s="441"/>
      <c r="N64" s="441"/>
      <c r="O64" s="441"/>
      <c r="P64" s="441"/>
      <c r="Q64" s="441"/>
      <c r="R64" s="441"/>
      <c r="S64" s="441"/>
      <c r="T64" s="441"/>
      <c r="U64" s="442"/>
      <c r="V64" s="441"/>
      <c r="W64" s="441"/>
      <c r="X64" s="441"/>
      <c r="Y64" s="441"/>
      <c r="Z64" s="441"/>
      <c r="AA64" s="441"/>
      <c r="AB64" s="441"/>
      <c r="AC64" s="441"/>
      <c r="AD64" s="441"/>
      <c r="AE64" s="441"/>
      <c r="AF64" s="441"/>
      <c r="AG64" s="441"/>
      <c r="AH64" s="441"/>
      <c r="AI64" s="441"/>
      <c r="AJ64" s="441"/>
      <c r="AK64" s="441"/>
      <c r="AL64" s="441"/>
      <c r="AM64" s="442"/>
      <c r="AN64" s="441"/>
      <c r="AO64" s="441"/>
      <c r="AP64" s="441"/>
      <c r="AQ64" s="441"/>
      <c r="AR64" s="441"/>
      <c r="AS64" s="441"/>
      <c r="AT64" s="441"/>
      <c r="AU64" s="441"/>
      <c r="AV64" s="441"/>
      <c r="AW64" s="441"/>
      <c r="AX64" s="441"/>
      <c r="AY64" s="441"/>
      <c r="AZ64" s="441"/>
      <c r="BA64" s="441"/>
      <c r="BB64" s="441"/>
      <c r="BC64" s="441"/>
      <c r="BD64" s="441"/>
      <c r="BG64" s="361">
        <f t="shared" si="17"/>
        <v>0</v>
      </c>
      <c r="BI64" s="361">
        <f t="shared" si="18"/>
        <v>0</v>
      </c>
    </row>
    <row r="65" spans="1:61">
      <c r="A65" s="207"/>
      <c r="B65" s="207"/>
      <c r="C65" s="207"/>
      <c r="D65" s="207"/>
      <c r="E65" s="207"/>
      <c r="F65" s="207"/>
      <c r="G65" s="207"/>
      <c r="H65" s="207"/>
      <c r="I65" s="207"/>
      <c r="J65" s="207"/>
      <c r="K65" s="207"/>
      <c r="L65" s="207"/>
      <c r="M65" s="441"/>
      <c r="N65" s="441"/>
      <c r="O65" s="455" t="s">
        <v>615</v>
      </c>
      <c r="P65" s="426">
        <f t="shared" ref="P65:AE65" si="19">P53+SUM(P56:P63)</f>
        <v>0</v>
      </c>
      <c r="Q65" s="310">
        <f t="shared" si="19"/>
        <v>0</v>
      </c>
      <c r="R65" s="310">
        <f t="shared" si="19"/>
        <v>0</v>
      </c>
      <c r="S65" s="427">
        <f t="shared" si="19"/>
        <v>0</v>
      </c>
      <c r="T65" s="428">
        <f t="shared" si="19"/>
        <v>0</v>
      </c>
      <c r="U65" s="310">
        <f t="shared" si="19"/>
        <v>0</v>
      </c>
      <c r="V65" s="429">
        <f t="shared" si="19"/>
        <v>0</v>
      </c>
      <c r="W65" s="430">
        <f t="shared" si="19"/>
        <v>0</v>
      </c>
      <c r="X65" s="310">
        <f t="shared" si="19"/>
        <v>0</v>
      </c>
      <c r="Y65" s="310">
        <f t="shared" si="19"/>
        <v>0</v>
      </c>
      <c r="Z65" s="310">
        <f t="shared" si="19"/>
        <v>0</v>
      </c>
      <c r="AA65" s="310">
        <f t="shared" si="19"/>
        <v>0</v>
      </c>
      <c r="AB65" s="310">
        <f t="shared" si="19"/>
        <v>0</v>
      </c>
      <c r="AC65" s="310">
        <f t="shared" si="19"/>
        <v>0</v>
      </c>
      <c r="AD65" s="310">
        <f t="shared" si="19"/>
        <v>0</v>
      </c>
      <c r="AE65" s="427">
        <f t="shared" si="19"/>
        <v>0</v>
      </c>
      <c r="AF65" s="456"/>
      <c r="AG65" s="440"/>
      <c r="AH65" s="426">
        <f t="shared" ref="AH65:AW65" si="20">AH53+SUM(AH56:AH63)</f>
        <v>0</v>
      </c>
      <c r="AI65" s="310">
        <f t="shared" si="20"/>
        <v>0</v>
      </c>
      <c r="AJ65" s="310">
        <f t="shared" si="20"/>
        <v>0</v>
      </c>
      <c r="AK65" s="427">
        <f t="shared" si="20"/>
        <v>0</v>
      </c>
      <c r="AL65" s="428">
        <f t="shared" si="20"/>
        <v>0</v>
      </c>
      <c r="AM65" s="310">
        <f t="shared" si="20"/>
        <v>0</v>
      </c>
      <c r="AN65" s="429">
        <f t="shared" si="20"/>
        <v>0</v>
      </c>
      <c r="AO65" s="426">
        <f t="shared" si="20"/>
        <v>0</v>
      </c>
      <c r="AP65" s="310">
        <f t="shared" si="20"/>
        <v>0</v>
      </c>
      <c r="AQ65" s="310">
        <f t="shared" si="20"/>
        <v>0</v>
      </c>
      <c r="AR65" s="310">
        <f t="shared" si="20"/>
        <v>0</v>
      </c>
      <c r="AS65" s="310">
        <f t="shared" si="20"/>
        <v>0</v>
      </c>
      <c r="AT65" s="310">
        <f t="shared" si="20"/>
        <v>0</v>
      </c>
      <c r="AU65" s="310">
        <f t="shared" si="20"/>
        <v>0</v>
      </c>
      <c r="AV65" s="310">
        <f t="shared" si="20"/>
        <v>0</v>
      </c>
      <c r="AW65" s="427">
        <f t="shared" si="20"/>
        <v>0</v>
      </c>
      <c r="AX65" s="457"/>
      <c r="AY65" s="452"/>
      <c r="AZ65" s="310">
        <f>AZ53+SUM(AZ56:AZ63)</f>
        <v>0</v>
      </c>
      <c r="BA65" s="310">
        <f>BA53+SUM(BA56:BA63)</f>
        <v>0</v>
      </c>
      <c r="BB65" s="458"/>
      <c r="BC65" s="452"/>
      <c r="BD65" s="452"/>
      <c r="BG65" s="361">
        <f t="shared" si="17"/>
        <v>0</v>
      </c>
      <c r="BI65" s="361">
        <f t="shared" si="18"/>
        <v>0</v>
      </c>
    </row>
    <row r="66" spans="1:61">
      <c r="A66" s="207"/>
      <c r="B66" s="207"/>
      <c r="C66" s="207"/>
      <c r="D66" s="207"/>
      <c r="E66" s="207"/>
      <c r="F66" s="207"/>
      <c r="G66" s="207"/>
      <c r="H66" s="207"/>
      <c r="I66" s="207"/>
      <c r="J66" s="207"/>
      <c r="K66" s="207"/>
      <c r="L66" s="207"/>
      <c r="M66" s="441"/>
      <c r="N66" s="441"/>
      <c r="O66" s="441"/>
      <c r="P66" s="441"/>
      <c r="Q66" s="441"/>
      <c r="R66" s="441"/>
      <c r="S66" s="441"/>
      <c r="T66" s="441"/>
      <c r="U66" s="441"/>
      <c r="V66" s="441"/>
      <c r="W66" s="441"/>
      <c r="X66" s="441"/>
      <c r="Y66" s="441"/>
      <c r="Z66" s="441"/>
      <c r="AA66" s="441"/>
      <c r="AB66" s="441"/>
      <c r="AC66" s="441"/>
      <c r="AD66" s="441"/>
      <c r="AE66" s="441"/>
      <c r="AF66" s="441"/>
      <c r="AG66" s="441"/>
      <c r="AH66" s="441"/>
      <c r="AI66" s="441"/>
      <c r="AJ66" s="441"/>
      <c r="AK66" s="441"/>
      <c r="AL66" s="441"/>
      <c r="AM66" s="441"/>
      <c r="AN66" s="441"/>
      <c r="AO66" s="441"/>
      <c r="AP66" s="441"/>
      <c r="AQ66" s="441"/>
      <c r="AR66" s="441"/>
      <c r="AS66" s="441"/>
      <c r="AT66" s="441"/>
      <c r="AU66" s="441"/>
      <c r="AV66" s="441"/>
      <c r="AW66" s="441"/>
      <c r="AX66" s="441"/>
      <c r="AY66" s="441"/>
      <c r="AZ66" s="441"/>
      <c r="BA66" s="441"/>
      <c r="BB66" s="441"/>
      <c r="BC66" s="452"/>
      <c r="BD66" s="452"/>
    </row>
    <row r="67" spans="1:61">
      <c r="A67" s="207"/>
      <c r="B67" s="207"/>
      <c r="C67" s="207"/>
      <c r="D67" s="207"/>
      <c r="E67" s="207"/>
      <c r="F67" s="207"/>
      <c r="G67" s="207"/>
      <c r="H67" s="207"/>
      <c r="I67" s="207"/>
      <c r="J67" s="207"/>
      <c r="K67" s="207"/>
      <c r="L67" s="207"/>
      <c r="M67" s="441"/>
      <c r="N67" s="441" t="s">
        <v>616</v>
      </c>
      <c r="O67" s="441"/>
      <c r="P67" s="441"/>
      <c r="Q67" s="441" t="s">
        <v>617</v>
      </c>
      <c r="R67" s="441"/>
      <c r="S67" s="441"/>
      <c r="T67" s="441"/>
      <c r="U67" s="441"/>
      <c r="V67" s="441"/>
      <c r="W67" s="441"/>
      <c r="X67" s="441"/>
      <c r="Y67" s="441"/>
      <c r="Z67" s="441"/>
      <c r="AA67" s="441"/>
      <c r="AB67" s="441"/>
      <c r="AC67" s="441"/>
      <c r="AD67" s="441"/>
      <c r="AE67" s="441"/>
      <c r="AF67" s="441"/>
      <c r="AG67" s="441"/>
      <c r="AH67" s="441"/>
      <c r="AI67" s="441"/>
      <c r="AJ67" s="441"/>
      <c r="AK67" s="441"/>
      <c r="AL67" s="441"/>
      <c r="AM67" s="441"/>
      <c r="AN67" s="441"/>
      <c r="AO67" s="441"/>
      <c r="AP67" s="441"/>
      <c r="AQ67" s="441"/>
      <c r="AR67" s="441"/>
      <c r="AS67" s="441"/>
      <c r="AT67" s="441"/>
      <c r="AU67" s="441"/>
      <c r="AV67" s="441"/>
      <c r="AW67" s="441"/>
      <c r="AX67" s="441"/>
      <c r="AY67" s="441"/>
      <c r="AZ67" s="441"/>
      <c r="BA67" s="441"/>
      <c r="BB67" s="441"/>
      <c r="BC67" s="452"/>
      <c r="BD67" s="452"/>
    </row>
    <row r="68" spans="1:61" ht="15">
      <c r="A68" s="207"/>
      <c r="B68" s="207"/>
      <c r="C68" s="207"/>
      <c r="D68" s="207"/>
      <c r="E68" s="207"/>
      <c r="F68" s="207"/>
      <c r="G68" s="207"/>
      <c r="H68" s="207"/>
      <c r="I68" s="207"/>
      <c r="J68" s="207"/>
      <c r="K68" s="207"/>
      <c r="L68" s="207"/>
      <c r="M68" s="441"/>
      <c r="N68" s="356" t="s">
        <v>618</v>
      </c>
      <c r="O68" s="441"/>
      <c r="P68" s="711">
        <f>'23.010'!F22</f>
        <v>0</v>
      </c>
      <c r="Q68" s="441"/>
      <c r="R68" s="441"/>
      <c r="S68" s="441"/>
      <c r="T68" s="441"/>
      <c r="U68" s="441"/>
      <c r="V68" s="441"/>
      <c r="W68" s="441"/>
      <c r="X68" s="441"/>
      <c r="Y68" s="441"/>
      <c r="Z68" s="441"/>
      <c r="AA68" s="441"/>
      <c r="AB68" s="441"/>
      <c r="AC68" s="441"/>
      <c r="AD68" s="441"/>
      <c r="AE68" s="441"/>
      <c r="AF68" s="441"/>
      <c r="AG68" s="441"/>
      <c r="AH68" s="441"/>
      <c r="AI68" s="441"/>
      <c r="AJ68" s="441"/>
      <c r="AK68" s="441"/>
      <c r="AL68" s="441"/>
      <c r="AM68" s="441"/>
      <c r="AN68" s="441"/>
      <c r="AO68" s="441"/>
      <c r="AP68" s="441"/>
      <c r="AQ68" s="441"/>
      <c r="AR68" s="441"/>
      <c r="AS68" s="441"/>
      <c r="AT68" s="441"/>
      <c r="AU68" s="441"/>
      <c r="AV68" s="441"/>
      <c r="AW68" s="441"/>
      <c r="AX68" s="441"/>
      <c r="AY68" s="441"/>
      <c r="AZ68" s="441"/>
      <c r="BA68" s="441"/>
      <c r="BB68" s="441"/>
      <c r="BC68" s="452"/>
      <c r="BD68" s="452"/>
    </row>
    <row r="69" spans="1:61" ht="15">
      <c r="A69" s="207"/>
      <c r="B69" s="207"/>
      <c r="C69" s="207"/>
      <c r="D69" s="207"/>
      <c r="E69" s="207"/>
      <c r="F69" s="207"/>
      <c r="G69" s="207"/>
      <c r="H69" s="207"/>
      <c r="I69" s="207"/>
      <c r="J69" s="207"/>
      <c r="K69" s="207"/>
      <c r="L69" s="207"/>
      <c r="M69" s="441"/>
      <c r="N69" s="356" t="s">
        <v>619</v>
      </c>
      <c r="O69" s="441"/>
      <c r="P69" s="711">
        <f>'23.011'!G16</f>
        <v>0</v>
      </c>
      <c r="Q69" s="459">
        <f>P69+P68-SUM(P65:V65)</f>
        <v>0</v>
      </c>
      <c r="R69" s="441"/>
      <c r="S69" s="441"/>
      <c r="T69" s="441"/>
      <c r="U69" s="441"/>
      <c r="V69" s="441"/>
      <c r="W69" s="441"/>
      <c r="X69" s="441"/>
      <c r="Y69" s="441"/>
      <c r="Z69" s="441"/>
      <c r="AA69" s="441"/>
      <c r="AB69" s="441"/>
      <c r="AC69" s="441"/>
      <c r="AD69" s="441"/>
      <c r="AE69" s="441"/>
      <c r="AF69" s="441"/>
      <c r="AG69" s="441"/>
      <c r="AH69" s="441"/>
      <c r="AI69" s="441"/>
      <c r="AJ69" s="441"/>
      <c r="AK69" s="441"/>
      <c r="AL69" s="441"/>
      <c r="AM69" s="441"/>
      <c r="AN69" s="441"/>
      <c r="AO69" s="441"/>
      <c r="AP69" s="441"/>
      <c r="AQ69" s="441"/>
      <c r="AR69" s="441"/>
      <c r="AS69" s="441"/>
      <c r="AT69" s="441"/>
      <c r="AU69" s="441"/>
      <c r="AV69" s="441"/>
      <c r="AW69" s="441"/>
      <c r="AX69" s="441"/>
      <c r="AY69" s="441"/>
      <c r="AZ69" s="441"/>
      <c r="BA69" s="441"/>
      <c r="BB69" s="441"/>
      <c r="BC69" s="452"/>
      <c r="BD69" s="452"/>
    </row>
    <row r="70" spans="1:61">
      <c r="A70" s="207"/>
      <c r="B70" s="207"/>
      <c r="C70" s="207"/>
      <c r="D70" s="207"/>
      <c r="E70" s="207"/>
      <c r="F70" s="207"/>
      <c r="G70" s="207"/>
      <c r="H70" s="207"/>
      <c r="I70" s="207"/>
      <c r="J70" s="207"/>
      <c r="K70" s="207"/>
      <c r="L70" s="207"/>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1"/>
      <c r="AY70" s="441"/>
      <c r="AZ70" s="441"/>
      <c r="BA70" s="441"/>
      <c r="BB70" s="441"/>
      <c r="BC70" s="452"/>
      <c r="BD70" s="452"/>
    </row>
    <row r="71" spans="1:61">
      <c r="A71" s="207"/>
      <c r="B71" s="207"/>
      <c r="C71" s="207"/>
      <c r="D71" s="207"/>
      <c r="E71" s="207"/>
      <c r="F71" s="207"/>
      <c r="G71" s="207"/>
      <c r="H71" s="207"/>
      <c r="I71" s="207"/>
      <c r="J71" s="207"/>
      <c r="K71" s="207"/>
      <c r="L71" s="207"/>
      <c r="M71" s="441"/>
      <c r="N71" s="441"/>
      <c r="O71" s="441"/>
      <c r="P71" s="441"/>
      <c r="Q71" s="441"/>
      <c r="R71" s="441"/>
      <c r="S71" s="441"/>
      <c r="T71" s="441"/>
      <c r="U71" s="441"/>
      <c r="V71" s="441"/>
      <c r="W71" s="441"/>
      <c r="X71" s="441"/>
      <c r="Y71" s="441"/>
      <c r="Z71" s="441"/>
      <c r="AA71" s="441"/>
      <c r="AB71" s="441"/>
      <c r="AC71" s="441"/>
      <c r="AD71" s="441"/>
      <c r="AE71" s="441"/>
      <c r="AF71" s="441"/>
      <c r="AG71" s="441"/>
      <c r="AH71" s="441"/>
      <c r="AI71" s="441"/>
      <c r="AJ71" s="441"/>
      <c r="AK71" s="441"/>
      <c r="AL71" s="441"/>
      <c r="AM71" s="441"/>
      <c r="AN71" s="441"/>
      <c r="AO71" s="441"/>
      <c r="AP71" s="441"/>
      <c r="AQ71" s="441"/>
      <c r="AR71" s="441"/>
      <c r="AS71" s="441"/>
      <c r="AT71" s="441"/>
      <c r="AU71" s="441"/>
      <c r="AV71" s="441"/>
      <c r="AW71" s="441"/>
      <c r="AX71" s="441"/>
      <c r="AY71" s="441"/>
      <c r="AZ71" s="441"/>
      <c r="BA71" s="441"/>
      <c r="BB71" s="441"/>
      <c r="BC71" s="452"/>
      <c r="BD71" s="452"/>
    </row>
    <row r="72" spans="1:61" ht="15">
      <c r="A72" s="207"/>
      <c r="B72" s="207"/>
      <c r="C72" s="207"/>
      <c r="D72" s="207"/>
      <c r="E72" s="207"/>
      <c r="F72" s="207"/>
      <c r="G72" s="207"/>
      <c r="H72" s="207"/>
      <c r="I72" s="207"/>
      <c r="J72" s="207"/>
      <c r="K72" s="207"/>
      <c r="L72" s="207"/>
      <c r="M72" s="441"/>
      <c r="N72" s="356" t="s">
        <v>620</v>
      </c>
      <c r="O72" s="441"/>
      <c r="P72" s="711">
        <f>'23.010'!F23</f>
        <v>0</v>
      </c>
      <c r="Q72" s="441"/>
      <c r="R72" s="441"/>
      <c r="S72" s="441"/>
      <c r="T72" s="441"/>
      <c r="U72" s="441"/>
      <c r="V72" s="441"/>
      <c r="W72" s="441"/>
      <c r="X72" s="441"/>
      <c r="Y72" s="441"/>
      <c r="Z72" s="441"/>
      <c r="AA72" s="441"/>
      <c r="AB72" s="441"/>
      <c r="AC72" s="441"/>
      <c r="AD72" s="441"/>
      <c r="AE72" s="441"/>
      <c r="AF72" s="441"/>
      <c r="AG72" s="441"/>
      <c r="AH72" s="441"/>
      <c r="AI72" s="441"/>
      <c r="AJ72" s="441"/>
      <c r="AK72" s="441"/>
      <c r="AL72" s="441"/>
      <c r="AM72" s="441"/>
      <c r="AN72" s="441"/>
      <c r="AO72" s="441"/>
      <c r="AP72" s="441"/>
      <c r="AQ72" s="441"/>
      <c r="AR72" s="441"/>
      <c r="AS72" s="441"/>
      <c r="AT72" s="441"/>
      <c r="AU72" s="441"/>
      <c r="AV72" s="441"/>
      <c r="AW72" s="441"/>
      <c r="AX72" s="441"/>
      <c r="AY72" s="441"/>
      <c r="AZ72" s="441"/>
      <c r="BA72" s="441"/>
      <c r="BB72" s="441"/>
      <c r="BC72" s="452"/>
      <c r="BD72" s="452"/>
    </row>
    <row r="73" spans="1:61" ht="15">
      <c r="A73" s="207"/>
      <c r="B73" s="207"/>
      <c r="C73" s="207"/>
      <c r="D73" s="207"/>
      <c r="E73" s="207"/>
      <c r="F73" s="207"/>
      <c r="G73" s="207"/>
      <c r="H73" s="207"/>
      <c r="I73" s="207"/>
      <c r="J73" s="207"/>
      <c r="K73" s="207"/>
      <c r="L73" s="207"/>
      <c r="M73" s="441"/>
      <c r="N73" s="356" t="s">
        <v>621</v>
      </c>
      <c r="O73" s="441"/>
      <c r="P73" s="711">
        <f>'23.011'!G17</f>
        <v>0</v>
      </c>
      <c r="Q73" s="459">
        <f>P73+P72-SUM(AH65:AN65)</f>
        <v>0</v>
      </c>
      <c r="R73" s="441"/>
      <c r="S73" s="441"/>
      <c r="T73" s="441"/>
      <c r="U73" s="441"/>
      <c r="V73" s="441"/>
      <c r="W73" s="441"/>
      <c r="X73" s="441"/>
      <c r="Y73" s="441"/>
      <c r="Z73" s="441"/>
      <c r="AA73" s="441"/>
      <c r="AB73" s="441"/>
      <c r="AC73" s="441"/>
      <c r="AD73" s="441"/>
      <c r="AE73" s="441"/>
      <c r="AF73" s="441"/>
      <c r="AG73" s="441"/>
      <c r="AH73" s="441"/>
      <c r="AI73" s="441"/>
      <c r="AJ73" s="441"/>
      <c r="AK73" s="441"/>
      <c r="AL73" s="441"/>
      <c r="AM73" s="441"/>
      <c r="AN73" s="441"/>
      <c r="AO73" s="441"/>
      <c r="AP73" s="441"/>
      <c r="AQ73" s="441"/>
      <c r="AR73" s="441"/>
      <c r="AS73" s="441"/>
      <c r="AT73" s="441"/>
      <c r="AU73" s="441"/>
      <c r="AV73" s="441"/>
      <c r="AW73" s="441"/>
      <c r="AX73" s="441"/>
      <c r="AY73" s="441"/>
      <c r="AZ73" s="441"/>
      <c r="BA73" s="441"/>
      <c r="BB73" s="441"/>
      <c r="BC73" s="452"/>
      <c r="BD73" s="452"/>
    </row>
    <row r="74" spans="1:61">
      <c r="A74" s="208"/>
      <c r="B74" s="208"/>
      <c r="C74" s="208"/>
      <c r="D74" s="208"/>
      <c r="E74" s="208"/>
      <c r="F74" s="5"/>
      <c r="G74" s="208"/>
      <c r="H74" s="208"/>
      <c r="I74" s="208"/>
      <c r="J74" s="208"/>
      <c r="K74" s="5"/>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c r="BC74" s="208"/>
      <c r="BD74" s="208"/>
    </row>
    <row r="75" spans="1:61" ht="15" customHeight="1">
      <c r="A75" s="208" t="s">
        <v>622</v>
      </c>
      <c r="B75" s="208"/>
      <c r="C75" s="208"/>
      <c r="D75" s="208"/>
      <c r="E75" s="208"/>
      <c r="F75" s="5"/>
      <c r="G75" s="208"/>
      <c r="H75" s="208"/>
      <c r="I75" s="208"/>
      <c r="J75" s="208"/>
      <c r="K75" s="5"/>
      <c r="L75" s="460"/>
      <c r="M75" s="243"/>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208"/>
      <c r="AK75" s="208"/>
      <c r="AL75" s="208"/>
      <c r="AM75" s="208"/>
      <c r="AN75" s="208"/>
      <c r="AO75" s="208"/>
      <c r="AP75" s="208"/>
      <c r="AQ75" s="208"/>
      <c r="AR75" s="208"/>
      <c r="AS75" s="208"/>
      <c r="AT75" s="208"/>
      <c r="AU75" s="208"/>
      <c r="AV75" s="208"/>
      <c r="AW75" s="208"/>
      <c r="AX75" s="208"/>
      <c r="AY75" s="208"/>
      <c r="AZ75" s="208"/>
      <c r="BA75" s="208"/>
      <c r="BB75" s="208"/>
      <c r="BC75" s="208"/>
      <c r="BD75" s="208"/>
    </row>
    <row r="76" spans="1:61">
      <c r="A76" s="208"/>
      <c r="B76" s="208"/>
      <c r="C76" s="208"/>
      <c r="D76" s="208"/>
      <c r="E76" s="208"/>
      <c r="F76" s="5"/>
      <c r="G76" s="208"/>
      <c r="H76" s="208"/>
      <c r="I76" s="208"/>
      <c r="J76" s="208"/>
      <c r="K76" s="5"/>
      <c r="L76" s="460"/>
      <c r="M76" s="245"/>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8"/>
      <c r="AY76" s="208"/>
      <c r="AZ76" s="208"/>
      <c r="BA76" s="208"/>
      <c r="BB76" s="208"/>
      <c r="BC76" s="208"/>
      <c r="BD76" s="245" t="s">
        <v>623</v>
      </c>
    </row>
  </sheetData>
  <sheetProtection algorithmName="SHA-512" hashValue="F3CFxWzA+EqhC4E8zHT1mSsHzk09pn4ESfBObqVuvvdMqNqLPBBYdpyfZPee+H3ha0bHl9KsLorlt9ULcieLuA==" saltValue="jPTSzg/aDaMtKZMXDwclvw==" spinCount="100000" sheet="1" objects="1" scenarios="1"/>
  <mergeCells count="28">
    <mergeCell ref="AO13:AV13"/>
    <mergeCell ref="M13:M14"/>
    <mergeCell ref="A31:M31"/>
    <mergeCell ref="AH13:AK13"/>
    <mergeCell ref="B16:E16"/>
    <mergeCell ref="W13:AD13"/>
    <mergeCell ref="P13:S13"/>
    <mergeCell ref="A17:M17"/>
    <mergeCell ref="AL13:AN13"/>
    <mergeCell ref="B13:G13"/>
    <mergeCell ref="A8:L8"/>
    <mergeCell ref="A30:M30"/>
    <mergeCell ref="T13:V13"/>
    <mergeCell ref="A24:M24"/>
    <mergeCell ref="A43:M43"/>
    <mergeCell ref="H16:J16"/>
    <mergeCell ref="A32:M32"/>
    <mergeCell ref="A53:L53"/>
    <mergeCell ref="A10:L10"/>
    <mergeCell ref="A9:L9"/>
    <mergeCell ref="H13:L13"/>
    <mergeCell ref="A25:M25"/>
    <mergeCell ref="A37:M37"/>
    <mergeCell ref="A11:L11"/>
    <mergeCell ref="A18:M18"/>
    <mergeCell ref="A47:M47"/>
    <mergeCell ref="A42:M42"/>
    <mergeCell ref="A48:M48"/>
  </mergeCells>
  <hyperlinks>
    <hyperlink ref="A1" location="'TABLE OF CONTENTS'!A1" display="TABLE OF CONTENTS"/>
    <hyperlink ref="F1" location="'40.010'!A1" display="40.031"/>
  </hyperlinks>
  <printOptions horizontalCentered="1"/>
  <pageMargins left="0.51180555555555596" right="0.51180555555555596" top="0.98402777777777795" bottom="0.59027777777777801" header="0.511811023622047" footer="0.511811023622047"/>
  <pageSetup paperSize="5" scale="67"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K58"/>
  <sheetViews>
    <sheetView zoomScale="90" zoomScaleNormal="90" workbookViewId="0">
      <selection activeCell="E28" sqref="E28"/>
    </sheetView>
  </sheetViews>
  <sheetFormatPr defaultColWidth="0" defaultRowHeight="12.75" zeroHeight="1"/>
  <cols>
    <col min="1" max="1" width="44.21875" style="200" customWidth="1"/>
    <col min="2" max="2" width="14.33203125" style="200" customWidth="1"/>
    <col min="3" max="3" width="12.77734375" style="246" customWidth="1"/>
    <col min="4" max="4" width="12.77734375" style="200" customWidth="1"/>
    <col min="5" max="5" width="13.6640625" style="200" customWidth="1"/>
    <col min="6" max="6" width="12.77734375" style="246" customWidth="1"/>
    <col min="7" max="7" width="12.77734375" style="200" customWidth="1"/>
    <col min="8" max="8" width="13.77734375" style="200" customWidth="1"/>
    <col min="9" max="11" width="9.6640625" style="200" hidden="1" customWidth="1"/>
    <col min="12" max="12" width="8.77734375" style="200" hidden="1" customWidth="1"/>
    <col min="13" max="16384" width="8.77734375" style="200" hidden="1"/>
  </cols>
  <sheetData>
    <row r="1" spans="1:9" ht="15" customHeight="1">
      <c r="A1" s="166" t="s">
        <v>129</v>
      </c>
      <c r="B1" s="124"/>
      <c r="C1" s="124"/>
      <c r="D1" s="167">
        <v>40.031999999999996</v>
      </c>
      <c r="E1" s="124"/>
      <c r="F1" s="124"/>
      <c r="G1" s="124"/>
      <c r="H1" s="203"/>
    </row>
    <row r="2" spans="1:9" ht="12.75" customHeight="1">
      <c r="A2" s="203"/>
      <c r="B2" s="203"/>
      <c r="C2" s="199"/>
      <c r="D2" s="203"/>
      <c r="E2" s="203"/>
      <c r="F2" s="199"/>
      <c r="G2" s="5"/>
      <c r="H2" s="203"/>
    </row>
    <row r="3" spans="1:9" ht="12.75" customHeight="1">
      <c r="A3" s="206" t="str">
        <f>Cover!$A$14</f>
        <v>Select Name of Insurer/ Financial Holding Company</v>
      </c>
      <c r="B3" s="203"/>
      <c r="C3" s="199"/>
      <c r="D3" s="203"/>
      <c r="E3" s="203"/>
      <c r="F3" s="199"/>
      <c r="G3" s="169"/>
      <c r="H3" s="169" t="s">
        <v>226</v>
      </c>
      <c r="I3" s="361"/>
    </row>
    <row r="4" spans="1:9" ht="12.75" customHeight="1">
      <c r="A4" s="207" t="s">
        <v>2</v>
      </c>
      <c r="B4" s="203"/>
      <c r="C4" s="199"/>
      <c r="D4" s="203"/>
      <c r="E4" s="203"/>
      <c r="F4" s="199"/>
      <c r="G4" s="203"/>
      <c r="H4" s="203"/>
    </row>
    <row r="5" spans="1:9" ht="12.75" customHeight="1">
      <c r="A5" s="207"/>
      <c r="B5" s="203"/>
      <c r="C5" s="199"/>
      <c r="D5" s="203"/>
      <c r="E5" s="203"/>
      <c r="F5" s="199"/>
      <c r="G5" s="203"/>
      <c r="H5" s="203"/>
    </row>
    <row r="6" spans="1:9" ht="12.75" customHeight="1">
      <c r="A6" s="207" t="s">
        <v>227</v>
      </c>
      <c r="B6" s="203"/>
      <c r="C6" s="199"/>
      <c r="D6" s="461"/>
      <c r="E6" s="203"/>
      <c r="F6" s="199"/>
      <c r="G6" s="203"/>
      <c r="H6" s="203"/>
    </row>
    <row r="7" spans="1:9" ht="12.75" customHeight="1">
      <c r="A7" s="208" t="s">
        <v>624</v>
      </c>
      <c r="B7" s="5"/>
      <c r="C7" s="5"/>
      <c r="D7" s="203"/>
      <c r="E7" s="203"/>
      <c r="F7" s="199"/>
      <c r="G7" s="299"/>
      <c r="H7" s="171">
        <f>Cover!$A$23</f>
        <v>46022</v>
      </c>
    </row>
    <row r="8" spans="1:9" ht="12.75" customHeight="1">
      <c r="A8" s="805"/>
      <c r="B8" s="807"/>
      <c r="C8" s="848"/>
      <c r="D8" s="807"/>
      <c r="E8" s="807"/>
      <c r="F8" s="848"/>
      <c r="G8" s="807"/>
      <c r="H8" s="807"/>
    </row>
    <row r="9" spans="1:9" ht="12.75" customHeight="1">
      <c r="A9" s="805" t="s">
        <v>229</v>
      </c>
      <c r="B9" s="807"/>
      <c r="C9" s="848"/>
      <c r="D9" s="807"/>
      <c r="E9" s="807"/>
      <c r="F9" s="848"/>
      <c r="G9" s="807"/>
      <c r="H9" s="807"/>
    </row>
    <row r="10" spans="1:9" ht="12.75" customHeight="1">
      <c r="A10" s="805" t="s">
        <v>347</v>
      </c>
      <c r="B10" s="807"/>
      <c r="C10" s="848"/>
      <c r="D10" s="807"/>
      <c r="E10" s="807"/>
      <c r="F10" s="848"/>
      <c r="G10" s="807"/>
      <c r="H10" s="807"/>
    </row>
    <row r="11" spans="1:9" ht="12.75" customHeight="1">
      <c r="A11" s="808" t="s">
        <v>184</v>
      </c>
      <c r="B11" s="807"/>
      <c r="C11" s="848"/>
      <c r="D11" s="807"/>
      <c r="E11" s="807"/>
      <c r="F11" s="848"/>
      <c r="G11" s="807"/>
      <c r="H11" s="807"/>
    </row>
    <row r="12" spans="1:9">
      <c r="A12" s="203"/>
      <c r="B12" s="203"/>
      <c r="C12" s="199"/>
      <c r="D12" s="203"/>
      <c r="E12" s="203"/>
      <c r="F12" s="199"/>
      <c r="G12" s="203"/>
      <c r="H12" s="203"/>
    </row>
    <row r="13" spans="1:9" ht="12.75" customHeight="1">
      <c r="A13" s="179"/>
      <c r="B13" s="825" t="s">
        <v>506</v>
      </c>
      <c r="C13" s="804"/>
      <c r="D13" s="800"/>
      <c r="E13" s="825" t="s">
        <v>625</v>
      </c>
      <c r="F13" s="804"/>
      <c r="G13" s="800"/>
      <c r="H13" s="831" t="s">
        <v>626</v>
      </c>
    </row>
    <row r="14" spans="1:9" ht="64.5" customHeight="1">
      <c r="A14" s="262" t="s">
        <v>627</v>
      </c>
      <c r="B14" s="462" t="s">
        <v>885</v>
      </c>
      <c r="C14" s="262" t="s">
        <v>363</v>
      </c>
      <c r="D14" s="262" t="s">
        <v>628</v>
      </c>
      <c r="E14" s="262" t="s">
        <v>629</v>
      </c>
      <c r="F14" s="262" t="s">
        <v>363</v>
      </c>
      <c r="G14" s="262" t="s">
        <v>630</v>
      </c>
      <c r="H14" s="830"/>
    </row>
    <row r="15" spans="1:9" ht="12.75" customHeight="1">
      <c r="A15" s="324"/>
      <c r="B15" s="176" t="s">
        <v>253</v>
      </c>
      <c r="C15" s="176" t="s">
        <v>255</v>
      </c>
      <c r="D15" s="176" t="s">
        <v>631</v>
      </c>
      <c r="E15" s="176" t="s">
        <v>290</v>
      </c>
      <c r="F15" s="176" t="s">
        <v>296</v>
      </c>
      <c r="G15" s="176" t="s">
        <v>298</v>
      </c>
      <c r="H15" s="176" t="s">
        <v>300</v>
      </c>
    </row>
    <row r="16" spans="1:9" ht="12.75" customHeight="1">
      <c r="A16" s="324" t="s">
        <v>632</v>
      </c>
      <c r="B16" s="176" t="s">
        <v>225</v>
      </c>
      <c r="C16" s="176"/>
      <c r="D16" s="176"/>
      <c r="E16" s="176" t="s">
        <v>225</v>
      </c>
      <c r="F16" s="176"/>
      <c r="G16" s="176"/>
      <c r="H16" s="176"/>
    </row>
    <row r="17" spans="1:8" ht="15" customHeight="1">
      <c r="A17" s="841" t="s">
        <v>608</v>
      </c>
      <c r="B17" s="804"/>
      <c r="C17" s="804"/>
      <c r="D17" s="804"/>
      <c r="E17" s="804"/>
      <c r="F17" s="804"/>
      <c r="G17" s="804"/>
      <c r="H17" s="800"/>
    </row>
    <row r="18" spans="1:8" ht="12.75" customHeight="1">
      <c r="A18" s="179" t="s">
        <v>590</v>
      </c>
      <c r="B18" s="305"/>
      <c r="C18" s="407">
        <v>0.24</v>
      </c>
      <c r="D18" s="215">
        <f>+B18*C18</f>
        <v>0</v>
      </c>
      <c r="E18" s="305"/>
      <c r="F18" s="407">
        <f>C18</f>
        <v>0.24</v>
      </c>
      <c r="G18" s="215">
        <f>+E18*F18</f>
        <v>0</v>
      </c>
      <c r="H18" s="215">
        <f>+D18-G18</f>
        <v>0</v>
      </c>
    </row>
    <row r="19" spans="1:8" ht="12.75" customHeight="1">
      <c r="A19" s="179" t="s">
        <v>591</v>
      </c>
      <c r="B19" s="305"/>
      <c r="C19" s="407">
        <v>0.4</v>
      </c>
      <c r="D19" s="215">
        <f>+B19*C19</f>
        <v>0</v>
      </c>
      <c r="E19" s="305"/>
      <c r="F19" s="407">
        <f>C19</f>
        <v>0.4</v>
      </c>
      <c r="G19" s="215">
        <f>+E19*F19</f>
        <v>0</v>
      </c>
      <c r="H19" s="215">
        <f>+D19-G19</f>
        <v>0</v>
      </c>
    </row>
    <row r="20" spans="1:8" ht="12.75" customHeight="1">
      <c r="A20" s="179" t="s">
        <v>592</v>
      </c>
      <c r="B20" s="305"/>
      <c r="C20" s="407">
        <v>0.6</v>
      </c>
      <c r="D20" s="215">
        <f>+B20*C20</f>
        <v>0</v>
      </c>
      <c r="E20" s="305"/>
      <c r="F20" s="407">
        <f>C20</f>
        <v>0.6</v>
      </c>
      <c r="G20" s="215">
        <f>+E20*F20</f>
        <v>0</v>
      </c>
      <c r="H20" s="215">
        <f>+D20-G20</f>
        <v>0</v>
      </c>
    </row>
    <row r="21" spans="1:8" ht="12.75" customHeight="1">
      <c r="A21" s="179" t="s">
        <v>426</v>
      </c>
      <c r="B21" s="217">
        <f>SUM(B18:B20)</f>
        <v>0</v>
      </c>
      <c r="C21" s="463"/>
      <c r="D21" s="217">
        <f>SUM(D18:D20)</f>
        <v>0</v>
      </c>
      <c r="E21" s="217">
        <f>SUM(E18:E20)</f>
        <v>0</v>
      </c>
      <c r="F21" s="464"/>
      <c r="G21" s="217">
        <f>SUM(G18:G20)</f>
        <v>0</v>
      </c>
      <c r="H21" s="217">
        <f>SUM(H18:H20)</f>
        <v>0</v>
      </c>
    </row>
    <row r="22" spans="1:8" ht="15" customHeight="1">
      <c r="A22" s="841" t="s">
        <v>609</v>
      </c>
      <c r="B22" s="804"/>
      <c r="C22" s="804"/>
      <c r="D22" s="804"/>
      <c r="E22" s="804"/>
      <c r="F22" s="804"/>
      <c r="G22" s="804"/>
      <c r="H22" s="800"/>
    </row>
    <row r="23" spans="1:8" ht="12.75" customHeight="1">
      <c r="A23" s="179" t="s">
        <v>590</v>
      </c>
      <c r="B23" s="305"/>
      <c r="C23" s="407">
        <v>0.24</v>
      </c>
      <c r="D23" s="215">
        <f>+B23*C23</f>
        <v>0</v>
      </c>
      <c r="E23" s="305"/>
      <c r="F23" s="407">
        <f t="shared" ref="F23:F28" si="0">C23</f>
        <v>0.24</v>
      </c>
      <c r="G23" s="215">
        <f>+E23*F23</f>
        <v>0</v>
      </c>
      <c r="H23" s="215">
        <f>+D23-G23</f>
        <v>0</v>
      </c>
    </row>
    <row r="24" spans="1:8" ht="12.75" customHeight="1">
      <c r="A24" s="179" t="s">
        <v>591</v>
      </c>
      <c r="B24" s="305"/>
      <c r="C24" s="407">
        <v>0.5</v>
      </c>
      <c r="D24" s="215">
        <f>+B24*C24</f>
        <v>0</v>
      </c>
      <c r="E24" s="305"/>
      <c r="F24" s="407">
        <f t="shared" si="0"/>
        <v>0.5</v>
      </c>
      <c r="G24" s="215">
        <f>+E24*F24</f>
        <v>0</v>
      </c>
      <c r="H24" s="215">
        <f>+D24-G24</f>
        <v>0</v>
      </c>
    </row>
    <row r="25" spans="1:8" ht="12.75" customHeight="1">
      <c r="A25" s="179" t="s">
        <v>592</v>
      </c>
      <c r="B25" s="305"/>
      <c r="C25" s="407">
        <v>0.8</v>
      </c>
      <c r="D25" s="215">
        <f>+B25*C25</f>
        <v>0</v>
      </c>
      <c r="E25" s="305"/>
      <c r="F25" s="407">
        <f t="shared" si="0"/>
        <v>0.8</v>
      </c>
      <c r="G25" s="215">
        <f>+E25*F25</f>
        <v>0</v>
      </c>
      <c r="H25" s="215">
        <f>+D25-G25</f>
        <v>0</v>
      </c>
    </row>
    <row r="26" spans="1:8" ht="12.75" customHeight="1">
      <c r="A26" s="179" t="s">
        <v>426</v>
      </c>
      <c r="B26" s="217">
        <f>SUM(B23:B25)</f>
        <v>0</v>
      </c>
      <c r="C26" s="465"/>
      <c r="D26" s="217">
        <f>SUM(D23:D25)</f>
        <v>0</v>
      </c>
      <c r="E26" s="217">
        <f>SUM(E23:E25)</f>
        <v>0</v>
      </c>
      <c r="F26" s="407">
        <f t="shared" si="0"/>
        <v>0</v>
      </c>
      <c r="G26" s="217">
        <f>SUM(G23:G25)</f>
        <v>0</v>
      </c>
      <c r="H26" s="217">
        <f>SUM(H23:H25)</f>
        <v>0</v>
      </c>
    </row>
    <row r="27" spans="1:8" ht="12.75" customHeight="1">
      <c r="A27" s="179" t="s">
        <v>610</v>
      </c>
      <c r="B27" s="305"/>
      <c r="C27" s="407">
        <v>0.24</v>
      </c>
      <c r="D27" s="215">
        <f>+B27*C27</f>
        <v>0</v>
      </c>
      <c r="E27" s="305"/>
      <c r="F27" s="407">
        <f t="shared" si="0"/>
        <v>0.24</v>
      </c>
      <c r="G27" s="215">
        <f>+E27*F27</f>
        <v>0</v>
      </c>
      <c r="H27" s="215">
        <f>+D27-G27</f>
        <v>0</v>
      </c>
    </row>
    <row r="28" spans="1:8" ht="12.75" customHeight="1">
      <c r="A28" s="404" t="s">
        <v>611</v>
      </c>
      <c r="B28" s="305"/>
      <c r="C28" s="407">
        <v>0.4</v>
      </c>
      <c r="D28" s="215">
        <f>+B28*C28</f>
        <v>0</v>
      </c>
      <c r="E28" s="305"/>
      <c r="F28" s="407">
        <f t="shared" si="0"/>
        <v>0.4</v>
      </c>
      <c r="G28" s="215">
        <f>+E28*F28</f>
        <v>0</v>
      </c>
      <c r="H28" s="215">
        <f>+D28-G28</f>
        <v>0</v>
      </c>
    </row>
    <row r="29" spans="1:8" ht="12.75" customHeight="1">
      <c r="A29" s="179" t="s">
        <v>426</v>
      </c>
      <c r="B29" s="215">
        <f>SUM(B27:B28)</f>
        <v>0</v>
      </c>
      <c r="C29" s="465"/>
      <c r="D29" s="215">
        <f>SUM(D27:D28)</f>
        <v>0</v>
      </c>
      <c r="E29" s="215">
        <f>SUM(E27:E28)</f>
        <v>0</v>
      </c>
      <c r="F29" s="464"/>
      <c r="G29" s="215">
        <f>SUM(G27:G28)</f>
        <v>0</v>
      </c>
      <c r="H29" s="215">
        <f>SUM(H27:H28)</f>
        <v>0</v>
      </c>
    </row>
    <row r="30" spans="1:8" ht="12.75" customHeight="1">
      <c r="A30" s="177" t="s">
        <v>633</v>
      </c>
      <c r="B30" s="217">
        <f>+B29+B26+B21</f>
        <v>0</v>
      </c>
      <c r="C30" s="178"/>
      <c r="D30" s="217">
        <f>+D29+D26+D21</f>
        <v>0</v>
      </c>
      <c r="E30" s="217">
        <f>+E29+E26+E21</f>
        <v>0</v>
      </c>
      <c r="F30" s="466"/>
      <c r="G30" s="217">
        <f>+G29+G26+G21</f>
        <v>0</v>
      </c>
      <c r="H30" s="217">
        <f>+H29+H26+H21</f>
        <v>0</v>
      </c>
    </row>
    <row r="31" spans="1:8" ht="12.75" customHeight="1">
      <c r="A31" s="803"/>
      <c r="B31" s="804"/>
      <c r="C31" s="804"/>
      <c r="D31" s="804"/>
      <c r="E31" s="804"/>
      <c r="F31" s="804"/>
      <c r="G31" s="804"/>
      <c r="H31" s="800"/>
    </row>
    <row r="32" spans="1:8" ht="15" customHeight="1">
      <c r="A32" s="799"/>
      <c r="B32" s="804"/>
      <c r="C32" s="804"/>
      <c r="D32" s="804"/>
      <c r="E32" s="804"/>
      <c r="F32" s="804"/>
      <c r="G32" s="804"/>
      <c r="H32" s="800"/>
    </row>
    <row r="33" spans="1:8" ht="12.75" customHeight="1">
      <c r="A33" s="850" t="s">
        <v>634</v>
      </c>
      <c r="B33" s="825" t="s">
        <v>506</v>
      </c>
      <c r="C33" s="804"/>
      <c r="D33" s="800"/>
      <c r="E33" s="825" t="s">
        <v>625</v>
      </c>
      <c r="F33" s="804"/>
      <c r="G33" s="800"/>
      <c r="H33" s="831" t="s">
        <v>626</v>
      </c>
    </row>
    <row r="34" spans="1:8" ht="25.5" customHeight="1">
      <c r="A34" s="829"/>
      <c r="B34" s="262" t="s">
        <v>886</v>
      </c>
      <c r="C34" s="262" t="s">
        <v>363</v>
      </c>
      <c r="D34" s="262" t="s">
        <v>628</v>
      </c>
      <c r="E34" s="262" t="s">
        <v>635</v>
      </c>
      <c r="F34" s="262" t="s">
        <v>363</v>
      </c>
      <c r="G34" s="262" t="s">
        <v>630</v>
      </c>
      <c r="H34" s="830"/>
    </row>
    <row r="35" spans="1:8" ht="12.75" customHeight="1">
      <c r="A35" s="829"/>
      <c r="B35" s="262" t="s">
        <v>225</v>
      </c>
      <c r="C35" s="262"/>
      <c r="D35" s="262"/>
      <c r="E35" s="262" t="s">
        <v>225</v>
      </c>
      <c r="F35" s="262"/>
      <c r="G35" s="262"/>
      <c r="H35" s="262"/>
    </row>
    <row r="36" spans="1:8" ht="12.75" customHeight="1">
      <c r="A36" s="830"/>
      <c r="B36" s="176" t="s">
        <v>253</v>
      </c>
      <c r="C36" s="176" t="s">
        <v>255</v>
      </c>
      <c r="D36" s="176" t="s">
        <v>631</v>
      </c>
      <c r="E36" s="176" t="s">
        <v>290</v>
      </c>
      <c r="F36" s="176" t="s">
        <v>296</v>
      </c>
      <c r="G36" s="176" t="s">
        <v>298</v>
      </c>
      <c r="H36" s="176" t="s">
        <v>300</v>
      </c>
    </row>
    <row r="37" spans="1:8" ht="12.75" customHeight="1">
      <c r="A37" s="850" t="s">
        <v>636</v>
      </c>
      <c r="B37" s="804"/>
      <c r="C37" s="804"/>
      <c r="D37" s="804"/>
      <c r="E37" s="804"/>
      <c r="F37" s="804"/>
      <c r="G37" s="804"/>
      <c r="H37" s="800"/>
    </row>
    <row r="38" spans="1:8" ht="15" customHeight="1">
      <c r="A38" s="849" t="s">
        <v>637</v>
      </c>
      <c r="B38" s="804"/>
      <c r="C38" s="804"/>
      <c r="D38" s="804"/>
      <c r="E38" s="804"/>
      <c r="F38" s="804"/>
      <c r="G38" s="804"/>
      <c r="H38" s="800"/>
    </row>
    <row r="39" spans="1:8" ht="12.75" customHeight="1">
      <c r="A39" s="179" t="s">
        <v>638</v>
      </c>
      <c r="B39" s="224"/>
      <c r="C39" s="407">
        <v>0.08</v>
      </c>
      <c r="D39" s="215">
        <f>+B39*C39</f>
        <v>0</v>
      </c>
      <c r="E39" s="224"/>
      <c r="F39" s="407">
        <f>C39</f>
        <v>0.08</v>
      </c>
      <c r="G39" s="215">
        <f>+E39*F39</f>
        <v>0</v>
      </c>
      <c r="H39" s="215">
        <f>+D39-G39</f>
        <v>0</v>
      </c>
    </row>
    <row r="40" spans="1:8" ht="12.75" customHeight="1">
      <c r="A40" s="179" t="s">
        <v>639</v>
      </c>
      <c r="B40" s="224"/>
      <c r="C40" s="407">
        <v>0.06</v>
      </c>
      <c r="D40" s="215">
        <f>+B40*C40</f>
        <v>0</v>
      </c>
      <c r="E40" s="224"/>
      <c r="F40" s="407">
        <f>C40</f>
        <v>0.06</v>
      </c>
      <c r="G40" s="215">
        <f>+E40*F40</f>
        <v>0</v>
      </c>
      <c r="H40" s="215">
        <f>+D40-G40</f>
        <v>0</v>
      </c>
    </row>
    <row r="41" spans="1:8" ht="12.75" customHeight="1">
      <c r="A41" s="179" t="s">
        <v>640</v>
      </c>
      <c r="B41" s="224"/>
      <c r="C41" s="407">
        <v>0.04</v>
      </c>
      <c r="D41" s="215">
        <f>+B41*C41</f>
        <v>0</v>
      </c>
      <c r="E41" s="224"/>
      <c r="F41" s="407">
        <f>C41</f>
        <v>0.04</v>
      </c>
      <c r="G41" s="215">
        <f>+E41*F41</f>
        <v>0</v>
      </c>
      <c r="H41" s="215">
        <f>+D41-G41</f>
        <v>0</v>
      </c>
    </row>
    <row r="42" spans="1:8" ht="15" customHeight="1">
      <c r="A42" s="849" t="s">
        <v>641</v>
      </c>
      <c r="B42" s="804"/>
      <c r="C42" s="804"/>
      <c r="D42" s="804"/>
      <c r="E42" s="804"/>
      <c r="F42" s="804"/>
      <c r="G42" s="804"/>
      <c r="H42" s="800"/>
    </row>
    <row r="43" spans="1:8" ht="12.75" customHeight="1">
      <c r="A43" s="179" t="s">
        <v>638</v>
      </c>
      <c r="B43" s="224"/>
      <c r="C43" s="407">
        <v>0.12</v>
      </c>
      <c r="D43" s="215">
        <f>+B43*C43</f>
        <v>0</v>
      </c>
      <c r="E43" s="224"/>
      <c r="F43" s="407">
        <f>C43</f>
        <v>0.12</v>
      </c>
      <c r="G43" s="215">
        <f>+E43*F43</f>
        <v>0</v>
      </c>
      <c r="H43" s="215">
        <f>+D43-G43</f>
        <v>0</v>
      </c>
    </row>
    <row r="44" spans="1:8" ht="12.75" customHeight="1">
      <c r="A44" s="179" t="s">
        <v>639</v>
      </c>
      <c r="B44" s="224"/>
      <c r="C44" s="407">
        <v>0.09</v>
      </c>
      <c r="D44" s="215">
        <f>+B44*C44</f>
        <v>0</v>
      </c>
      <c r="E44" s="224"/>
      <c r="F44" s="407">
        <f>C44</f>
        <v>0.09</v>
      </c>
      <c r="G44" s="215">
        <f>+E44*F44</f>
        <v>0</v>
      </c>
      <c r="H44" s="215">
        <f>+D44-G44</f>
        <v>0</v>
      </c>
    </row>
    <row r="45" spans="1:8" ht="12.75" customHeight="1">
      <c r="A45" s="179" t="s">
        <v>640</v>
      </c>
      <c r="B45" s="224"/>
      <c r="C45" s="407">
        <v>0.06</v>
      </c>
      <c r="D45" s="215">
        <f>+B45*C45</f>
        <v>0</v>
      </c>
      <c r="E45" s="224"/>
      <c r="F45" s="407">
        <f>C45</f>
        <v>0.06</v>
      </c>
      <c r="G45" s="215">
        <f>+E45*F45</f>
        <v>0</v>
      </c>
      <c r="H45" s="215">
        <f>+D45-G45</f>
        <v>0</v>
      </c>
    </row>
    <row r="46" spans="1:8" ht="15" customHeight="1">
      <c r="A46" s="849" t="s">
        <v>642</v>
      </c>
      <c r="B46" s="804"/>
      <c r="C46" s="804"/>
      <c r="D46" s="804"/>
      <c r="E46" s="804"/>
      <c r="F46" s="804"/>
      <c r="G46" s="804"/>
      <c r="H46" s="800"/>
    </row>
    <row r="47" spans="1:8" ht="12.75" customHeight="1">
      <c r="A47" s="179" t="s">
        <v>638</v>
      </c>
      <c r="B47" s="224"/>
      <c r="C47" s="407">
        <v>0.16</v>
      </c>
      <c r="D47" s="215">
        <f>+B47*C47</f>
        <v>0</v>
      </c>
      <c r="E47" s="224"/>
      <c r="F47" s="407">
        <f>C47</f>
        <v>0.16</v>
      </c>
      <c r="G47" s="215">
        <f>+E47*F47</f>
        <v>0</v>
      </c>
      <c r="H47" s="215">
        <f>+D47-G47</f>
        <v>0</v>
      </c>
    </row>
    <row r="48" spans="1:8" ht="12.75" customHeight="1">
      <c r="A48" s="179" t="s">
        <v>639</v>
      </c>
      <c r="B48" s="224"/>
      <c r="C48" s="407">
        <v>0.12</v>
      </c>
      <c r="D48" s="215">
        <f>+B48*C48</f>
        <v>0</v>
      </c>
      <c r="E48" s="224"/>
      <c r="F48" s="407">
        <f>C48</f>
        <v>0.12</v>
      </c>
      <c r="G48" s="215">
        <f>+E48*F48</f>
        <v>0</v>
      </c>
      <c r="H48" s="215">
        <f>+D48-G48</f>
        <v>0</v>
      </c>
    </row>
    <row r="49" spans="1:8" ht="12.75" customHeight="1">
      <c r="A49" s="179" t="s">
        <v>640</v>
      </c>
      <c r="B49" s="224"/>
      <c r="C49" s="407">
        <v>0.08</v>
      </c>
      <c r="D49" s="215">
        <f>+B49*C49</f>
        <v>0</v>
      </c>
      <c r="E49" s="224"/>
      <c r="F49" s="407">
        <f>C49</f>
        <v>0.08</v>
      </c>
      <c r="G49" s="215">
        <f>+E49*F49</f>
        <v>0</v>
      </c>
      <c r="H49" s="215">
        <f>+D49-G49</f>
        <v>0</v>
      </c>
    </row>
    <row r="50" spans="1:8" ht="12.75" customHeight="1">
      <c r="A50" s="179" t="s">
        <v>643</v>
      </c>
      <c r="B50" s="224"/>
      <c r="C50" s="407">
        <v>0.2</v>
      </c>
      <c r="D50" s="215">
        <f>+B50*C50</f>
        <v>0</v>
      </c>
      <c r="E50" s="224"/>
      <c r="F50" s="407">
        <f>C50</f>
        <v>0.2</v>
      </c>
      <c r="G50" s="215">
        <f>+E50*F50</f>
        <v>0</v>
      </c>
      <c r="H50" s="215">
        <f>+D50-G50</f>
        <v>0</v>
      </c>
    </row>
    <row r="51" spans="1:8" ht="12.75" customHeight="1">
      <c r="A51" s="404" t="s">
        <v>611</v>
      </c>
      <c r="B51" s="224"/>
      <c r="C51" s="407">
        <v>0.2</v>
      </c>
      <c r="D51" s="215">
        <f>+B51*C51</f>
        <v>0</v>
      </c>
      <c r="E51" s="224"/>
      <c r="F51" s="407">
        <f>C51</f>
        <v>0.2</v>
      </c>
      <c r="G51" s="215">
        <f>+E51*F51</f>
        <v>0</v>
      </c>
      <c r="H51" s="215">
        <f>+D51-G51</f>
        <v>0</v>
      </c>
    </row>
    <row r="52" spans="1:8" ht="12.75" customHeight="1">
      <c r="A52" s="177" t="s">
        <v>644</v>
      </c>
      <c r="B52" s="217">
        <f>SUM(B39:B51)</f>
        <v>0</v>
      </c>
      <c r="C52" s="251"/>
      <c r="D52" s="217">
        <f>SUM(D39:D51)</f>
        <v>0</v>
      </c>
      <c r="E52" s="217">
        <f>SUM(E39:E51)</f>
        <v>0</v>
      </c>
      <c r="F52" s="176"/>
      <c r="G52" s="217">
        <f>SUM(G39:G51)</f>
        <v>0</v>
      </c>
      <c r="H52" s="217">
        <f>SUM(H39:H51)</f>
        <v>0</v>
      </c>
    </row>
    <row r="53" spans="1:8" ht="12.75" customHeight="1">
      <c r="A53" s="4" t="s">
        <v>645</v>
      </c>
      <c r="B53" s="4"/>
      <c r="C53" s="176"/>
      <c r="D53" s="4"/>
      <c r="E53" s="4"/>
      <c r="F53" s="176"/>
      <c r="G53" s="4"/>
      <c r="H53" s="238">
        <f>+H52+H30</f>
        <v>0</v>
      </c>
    </row>
    <row r="54" spans="1:8">
      <c r="A54" s="203"/>
      <c r="B54" s="203"/>
      <c r="C54" s="199"/>
      <c r="D54" s="203"/>
      <c r="E54" s="203"/>
      <c r="F54" s="199"/>
      <c r="G54" s="203"/>
      <c r="H54" s="203"/>
    </row>
    <row r="55" spans="1:8" ht="12.75" customHeight="1">
      <c r="A55" s="203"/>
      <c r="B55" s="203"/>
      <c r="C55" s="199"/>
      <c r="D55" s="203"/>
      <c r="E55" s="203"/>
      <c r="F55" s="199"/>
      <c r="G55" s="467" t="s">
        <v>646</v>
      </c>
      <c r="H55" s="203">
        <f>'40.031'!Y65+'40.031'!Z65+'40.031'!AP65+'40.031'!AQ65</f>
        <v>0</v>
      </c>
    </row>
    <row r="56" spans="1:8">
      <c r="A56" s="203"/>
      <c r="B56" s="203"/>
      <c r="C56" s="199"/>
      <c r="D56" s="203"/>
      <c r="E56" s="203"/>
      <c r="F56" s="199"/>
      <c r="G56" s="468" t="s">
        <v>647</v>
      </c>
      <c r="H56" s="469" t="e">
        <f>1.5*H53/H55</f>
        <v>#DIV/0!</v>
      </c>
    </row>
    <row r="57" spans="1:8" ht="14.25" customHeight="1">
      <c r="A57" s="710" t="s">
        <v>884</v>
      </c>
      <c r="B57" s="203"/>
      <c r="C57" s="199"/>
      <c r="D57" s="203"/>
      <c r="E57" s="203"/>
      <c r="F57" s="199"/>
      <c r="G57" s="257"/>
      <c r="H57" s="243"/>
    </row>
    <row r="58" spans="1:8">
      <c r="A58" s="203"/>
      <c r="B58" s="203"/>
      <c r="C58" s="199"/>
      <c r="D58" s="203"/>
      <c r="E58" s="203"/>
      <c r="F58" s="199"/>
      <c r="G58" s="257"/>
      <c r="H58" s="245" t="s">
        <v>648</v>
      </c>
    </row>
  </sheetData>
  <sheetProtection algorithmName="SHA-512" hashValue="TcqgfeNOVHP8aH+m9wSfYPnoc3k5QpGVdQ+HG2FlnSy58pIp9UJy6YOg0HKD0Ry/R7KyCAmdAssRdtz3Zgl0vA==" saltValue="j+eoVeuZ2z6EwpU4UQp6Iw==" spinCount="100000" sheet="1" objects="1" scenarios="1"/>
  <mergeCells count="19">
    <mergeCell ref="A46:H46"/>
    <mergeCell ref="A33:A36"/>
    <mergeCell ref="B33:D33"/>
    <mergeCell ref="H13:H14"/>
    <mergeCell ref="A42:H42"/>
    <mergeCell ref="A32:H32"/>
    <mergeCell ref="A38:H38"/>
    <mergeCell ref="E13:G13"/>
    <mergeCell ref="B13:D13"/>
    <mergeCell ref="A37:H37"/>
    <mergeCell ref="A8:H8"/>
    <mergeCell ref="A22:H22"/>
    <mergeCell ref="A17:H17"/>
    <mergeCell ref="E33:G33"/>
    <mergeCell ref="H33:H34"/>
    <mergeCell ref="A10:H10"/>
    <mergeCell ref="A31:H31"/>
    <mergeCell ref="A9:H9"/>
    <mergeCell ref="A11:H11"/>
  </mergeCells>
  <hyperlinks>
    <hyperlink ref="A1" location="'TABLE OF CONTENTS'!A1" display="TABLE OF CONTENTS"/>
    <hyperlink ref="D1" location="'40.010'!A1" display="#'40.010'.A1"/>
  </hyperlinks>
  <printOptions horizontalCentered="1"/>
  <pageMargins left="0.51180555555555596" right="0.51180555555555596" top="0.98402777777777795" bottom="0.59027777777777801" header="0.511811023622047" footer="0.511811023622047"/>
  <pageSetup paperSize="5" scale="67"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O88"/>
  <sheetViews>
    <sheetView zoomScaleNormal="100" workbookViewId="0">
      <selection activeCell="N23" sqref="N23"/>
    </sheetView>
  </sheetViews>
  <sheetFormatPr defaultColWidth="0" defaultRowHeight="15" zeroHeight="1"/>
  <cols>
    <col min="1" max="1" width="14" style="8" customWidth="1"/>
    <col min="2" max="2" width="32" style="8" customWidth="1"/>
    <col min="3" max="5" width="11" style="8" customWidth="1"/>
    <col min="6" max="6" width="12" style="8" customWidth="1"/>
    <col min="7" max="7" width="19" style="8" customWidth="1"/>
    <col min="8" max="9" width="18" style="8" customWidth="1"/>
    <col min="10" max="10" width="20.5546875" style="8" customWidth="1"/>
    <col min="11" max="11" width="2" style="8" customWidth="1"/>
    <col min="12" max="13" width="16" style="8" customWidth="1"/>
    <col min="14" max="14" width="22" style="8" customWidth="1"/>
    <col min="15" max="15" width="16" style="8" hidden="1" customWidth="1"/>
    <col min="16" max="16384" width="8.5546875" hidden="1"/>
  </cols>
  <sheetData>
    <row r="1" spans="1:15">
      <c r="A1" s="658" t="s">
        <v>129</v>
      </c>
      <c r="B1" s="471"/>
      <c r="C1" s="664" t="s">
        <v>197</v>
      </c>
      <c r="D1" s="471"/>
      <c r="E1" s="471"/>
      <c r="F1" s="471"/>
      <c r="G1" s="471"/>
      <c r="H1" s="471"/>
      <c r="I1" s="471"/>
      <c r="J1" s="471"/>
      <c r="K1" s="471"/>
      <c r="L1" s="471"/>
      <c r="M1" s="471"/>
      <c r="N1" s="471"/>
    </row>
    <row r="2" spans="1:15">
      <c r="A2" s="471"/>
      <c r="B2" s="471"/>
      <c r="C2" s="471"/>
      <c r="D2" s="471"/>
      <c r="E2" s="471"/>
      <c r="F2" s="471"/>
      <c r="G2" s="473"/>
      <c r="H2" s="471"/>
      <c r="I2" s="471"/>
      <c r="J2" s="471"/>
      <c r="K2" s="471"/>
      <c r="L2" s="471"/>
      <c r="M2" s="471"/>
      <c r="N2" s="471"/>
    </row>
    <row r="3" spans="1:15">
      <c r="A3" s="206" t="str">
        <f>Cover!$A$14</f>
        <v>Select Name of Insurer/ Financial Holding Company</v>
      </c>
      <c r="B3" s="471"/>
      <c r="C3" s="471"/>
      <c r="D3" s="471"/>
      <c r="E3" s="471"/>
      <c r="F3" s="471"/>
      <c r="G3" s="471"/>
      <c r="H3" s="473" t="s">
        <v>226</v>
      </c>
      <c r="I3" s="471"/>
      <c r="J3" s="471"/>
      <c r="K3" s="471"/>
      <c r="L3" s="471"/>
      <c r="M3" s="471"/>
      <c r="N3" s="471"/>
    </row>
    <row r="4" spans="1:15">
      <c r="A4" s="207" t="s">
        <v>2</v>
      </c>
      <c r="B4" s="471"/>
      <c r="C4" s="471"/>
      <c r="D4" s="471"/>
      <c r="E4" s="471"/>
      <c r="F4" s="471"/>
      <c r="G4" s="471"/>
      <c r="H4" s="471"/>
      <c r="I4" s="471"/>
      <c r="J4" s="471"/>
      <c r="K4" s="471"/>
      <c r="L4" s="471"/>
      <c r="M4" s="471"/>
      <c r="N4" s="471"/>
    </row>
    <row r="5" spans="1:15">
      <c r="A5" s="207"/>
      <c r="B5" s="471"/>
      <c r="C5" s="471"/>
      <c r="D5" s="471"/>
      <c r="E5" s="471"/>
      <c r="F5" s="471"/>
      <c r="G5" s="471"/>
      <c r="H5" s="471"/>
      <c r="I5" s="471"/>
      <c r="J5" s="471"/>
      <c r="K5" s="471"/>
      <c r="L5" s="471"/>
      <c r="M5" s="471"/>
      <c r="N5" s="471"/>
    </row>
    <row r="6" spans="1:15">
      <c r="A6" s="207" t="s">
        <v>227</v>
      </c>
      <c r="B6" s="471"/>
      <c r="C6" s="471"/>
      <c r="D6" s="471"/>
      <c r="E6" s="471"/>
      <c r="F6" s="471"/>
      <c r="G6" s="471"/>
      <c r="H6" s="471"/>
      <c r="I6" s="471"/>
      <c r="J6" s="471"/>
      <c r="K6" s="471"/>
      <c r="L6" s="471"/>
      <c r="M6" s="471"/>
      <c r="N6" s="471"/>
    </row>
    <row r="7" spans="1:15">
      <c r="A7" s="208" t="s">
        <v>624</v>
      </c>
      <c r="B7" s="471"/>
      <c r="C7" s="471"/>
      <c r="D7" s="471"/>
      <c r="E7" s="471"/>
      <c r="F7" s="471"/>
      <c r="G7" s="471"/>
      <c r="H7" s="471"/>
      <c r="I7" s="471"/>
      <c r="J7" s="171">
        <f>Cover!$A$23</f>
        <v>46022</v>
      </c>
      <c r="K7" s="471"/>
      <c r="L7" s="471"/>
      <c r="M7" s="471"/>
      <c r="N7" s="471"/>
    </row>
    <row r="8" spans="1:15">
      <c r="A8" s="473" t="s">
        <v>878</v>
      </c>
      <c r="B8" s="471"/>
      <c r="C8" s="471"/>
      <c r="D8" s="471"/>
      <c r="E8" s="471"/>
      <c r="F8" s="471"/>
      <c r="G8" s="471"/>
      <c r="H8" s="471"/>
      <c r="I8" s="471"/>
      <c r="J8" s="471"/>
      <c r="K8" s="471"/>
      <c r="L8" s="471"/>
      <c r="M8" s="471"/>
      <c r="N8" s="471"/>
    </row>
    <row r="9" spans="1:15">
      <c r="A9" s="853" t="s">
        <v>229</v>
      </c>
      <c r="B9" s="853"/>
      <c r="C9" s="853"/>
      <c r="D9" s="853"/>
      <c r="E9" s="853"/>
      <c r="F9" s="853"/>
      <c r="G9" s="853"/>
      <c r="H9" s="853"/>
      <c r="I9" s="853"/>
      <c r="J9" s="853"/>
      <c r="K9" s="471"/>
      <c r="L9" s="471"/>
      <c r="M9" s="471"/>
      <c r="N9" s="471"/>
    </row>
    <row r="10" spans="1:15">
      <c r="A10" s="853" t="s">
        <v>347</v>
      </c>
      <c r="B10" s="853"/>
      <c r="C10" s="853"/>
      <c r="D10" s="853"/>
      <c r="E10" s="853"/>
      <c r="F10" s="853"/>
      <c r="G10" s="853"/>
      <c r="H10" s="853"/>
      <c r="I10" s="853"/>
      <c r="J10" s="853"/>
      <c r="K10" s="471"/>
      <c r="L10" s="471"/>
      <c r="M10" s="471"/>
      <c r="N10" s="471"/>
    </row>
    <row r="11" spans="1:15">
      <c r="A11" s="854" t="s">
        <v>186</v>
      </c>
      <c r="B11" s="854"/>
      <c r="C11" s="854"/>
      <c r="D11" s="854"/>
      <c r="E11" s="854"/>
      <c r="F11" s="854"/>
      <c r="G11" s="854"/>
      <c r="H11" s="854"/>
      <c r="I11" s="854"/>
      <c r="J11" s="854"/>
      <c r="K11" s="471"/>
      <c r="L11" s="471"/>
      <c r="M11" s="471"/>
      <c r="N11" s="471"/>
    </row>
    <row r="12" spans="1:15">
      <c r="A12" s="471"/>
      <c r="B12" s="471"/>
      <c r="C12" s="471"/>
      <c r="D12" s="471"/>
      <c r="E12" s="471"/>
      <c r="F12" s="471"/>
      <c r="G12" s="471"/>
      <c r="H12" s="471"/>
      <c r="I12" s="471"/>
      <c r="J12" s="471"/>
      <c r="K12" s="471"/>
      <c r="L12" s="471"/>
      <c r="M12" s="471"/>
      <c r="N12" s="471"/>
    </row>
    <row r="13" spans="1:15">
      <c r="A13" s="593" t="s">
        <v>649</v>
      </c>
      <c r="B13" s="594"/>
      <c r="C13" s="594"/>
      <c r="D13" s="594"/>
      <c r="E13" s="594"/>
      <c r="F13" s="594"/>
      <c r="G13" s="594"/>
      <c r="H13" s="593" t="s">
        <v>650</v>
      </c>
      <c r="I13" s="594"/>
      <c r="J13" s="594"/>
      <c r="K13" s="594"/>
      <c r="L13" s="595" t="s">
        <v>651</v>
      </c>
      <c r="M13" s="704"/>
      <c r="N13" s="708"/>
      <c r="O13" s="471"/>
    </row>
    <row r="14" spans="1:15" ht="54.75" customHeight="1">
      <c r="A14" s="596" t="s">
        <v>652</v>
      </c>
      <c r="B14" s="596" t="s">
        <v>653</v>
      </c>
      <c r="C14" s="596" t="s">
        <v>654</v>
      </c>
      <c r="D14" s="596" t="s">
        <v>655</v>
      </c>
      <c r="E14" s="596" t="s">
        <v>656</v>
      </c>
      <c r="F14" s="596" t="s">
        <v>657</v>
      </c>
      <c r="G14" s="596" t="s">
        <v>658</v>
      </c>
      <c r="H14" s="596" t="s">
        <v>659</v>
      </c>
      <c r="I14" s="596" t="s">
        <v>660</v>
      </c>
      <c r="J14" s="596" t="s">
        <v>947</v>
      </c>
      <c r="K14" s="594"/>
      <c r="L14" s="597" t="s">
        <v>661</v>
      </c>
      <c r="M14" s="600" t="s">
        <v>662</v>
      </c>
      <c r="N14" s="709" t="s">
        <v>663</v>
      </c>
      <c r="O14" s="706"/>
    </row>
    <row r="15" spans="1:15" ht="27.75" customHeight="1">
      <c r="A15" s="594"/>
      <c r="B15" s="594"/>
      <c r="C15" s="598" t="s">
        <v>664</v>
      </c>
      <c r="D15" s="598" t="s">
        <v>665</v>
      </c>
      <c r="E15" s="598" t="s">
        <v>666</v>
      </c>
      <c r="F15" s="594"/>
      <c r="G15" s="594"/>
      <c r="H15" s="594"/>
      <c r="I15" s="594"/>
      <c r="J15" s="594"/>
      <c r="K15" s="594"/>
      <c r="L15" s="594"/>
      <c r="M15" s="704"/>
      <c r="N15" s="708"/>
      <c r="O15" s="471"/>
    </row>
    <row r="16" spans="1:15">
      <c r="A16" s="599" t="s">
        <v>253</v>
      </c>
      <c r="B16" s="599" t="s">
        <v>255</v>
      </c>
      <c r="C16" s="599" t="s">
        <v>260</v>
      </c>
      <c r="D16" s="599" t="s">
        <v>290</v>
      </c>
      <c r="E16" s="599" t="s">
        <v>296</v>
      </c>
      <c r="F16" s="599" t="s">
        <v>298</v>
      </c>
      <c r="G16" s="599" t="s">
        <v>300</v>
      </c>
      <c r="H16" s="599" t="s">
        <v>305</v>
      </c>
      <c r="I16" s="599" t="s">
        <v>307</v>
      </c>
      <c r="J16" s="599" t="s">
        <v>310</v>
      </c>
      <c r="K16" s="594"/>
      <c r="L16" s="599" t="s">
        <v>311</v>
      </c>
      <c r="M16" s="705" t="s">
        <v>667</v>
      </c>
      <c r="N16" s="482" t="s">
        <v>314</v>
      </c>
      <c r="O16" s="474"/>
    </row>
    <row r="17" spans="1:15">
      <c r="A17" s="601"/>
      <c r="B17" s="601"/>
      <c r="C17" s="601"/>
      <c r="D17" s="601"/>
      <c r="E17" s="601"/>
      <c r="F17" s="601"/>
      <c r="G17" s="601"/>
      <c r="H17" s="602" t="s">
        <v>225</v>
      </c>
      <c r="I17" s="602" t="s">
        <v>225</v>
      </c>
      <c r="J17" s="602" t="s">
        <v>225</v>
      </c>
      <c r="K17" s="601"/>
      <c r="L17" s="602" t="s">
        <v>225</v>
      </c>
      <c r="M17" s="602" t="s">
        <v>668</v>
      </c>
      <c r="N17" s="707"/>
      <c r="O17" s="471"/>
    </row>
    <row r="18" spans="1:15">
      <c r="A18" s="748"/>
      <c r="B18" s="748"/>
      <c r="C18" s="749"/>
      <c r="D18" s="749"/>
      <c r="E18" s="749"/>
      <c r="F18" s="749"/>
      <c r="G18" s="609"/>
      <c r="H18" s="752"/>
      <c r="I18" s="752"/>
      <c r="J18" s="603">
        <f>MAX(0,I18-H18)</f>
        <v>0</v>
      </c>
      <c r="K18" s="594"/>
      <c r="L18" s="752"/>
      <c r="M18" s="604" t="str">
        <f t="shared" ref="M18:M53" si="0">IF(H18=0,"",L18/H18)</f>
        <v/>
      </c>
      <c r="N18" s="754"/>
      <c r="O18" s="471"/>
    </row>
    <row r="19" spans="1:15">
      <c r="A19" s="748"/>
      <c r="B19" s="748"/>
      <c r="C19" s="749"/>
      <c r="D19" s="749"/>
      <c r="E19" s="749"/>
      <c r="F19" s="749"/>
      <c r="G19" s="609"/>
      <c r="H19" s="752"/>
      <c r="I19" s="752"/>
      <c r="J19" s="603">
        <f t="shared" ref="J19:J53" si="1">MAX(0,I19-H19)</f>
        <v>0</v>
      </c>
      <c r="K19" s="594"/>
      <c r="L19" s="752"/>
      <c r="M19" s="604" t="str">
        <f t="shared" si="0"/>
        <v/>
      </c>
      <c r="N19" s="754"/>
      <c r="O19" s="471"/>
    </row>
    <row r="20" spans="1:15">
      <c r="A20" s="748"/>
      <c r="B20" s="748"/>
      <c r="C20" s="749"/>
      <c r="D20" s="749"/>
      <c r="E20" s="749"/>
      <c r="F20" s="749"/>
      <c r="G20" s="609"/>
      <c r="H20" s="752"/>
      <c r="I20" s="752"/>
      <c r="J20" s="603">
        <f t="shared" si="1"/>
        <v>0</v>
      </c>
      <c r="K20" s="594"/>
      <c r="L20" s="752"/>
      <c r="M20" s="604" t="str">
        <f t="shared" si="0"/>
        <v/>
      </c>
      <c r="N20" s="754"/>
      <c r="O20" s="471"/>
    </row>
    <row r="21" spans="1:15">
      <c r="A21" s="748"/>
      <c r="B21" s="748"/>
      <c r="C21" s="749"/>
      <c r="D21" s="749"/>
      <c r="E21" s="749"/>
      <c r="F21" s="749"/>
      <c r="G21" s="609"/>
      <c r="H21" s="752"/>
      <c r="I21" s="752"/>
      <c r="J21" s="603">
        <f t="shared" si="1"/>
        <v>0</v>
      </c>
      <c r="K21" s="594"/>
      <c r="L21" s="752"/>
      <c r="M21" s="604" t="str">
        <f t="shared" si="0"/>
        <v/>
      </c>
      <c r="N21" s="754"/>
      <c r="O21" s="471"/>
    </row>
    <row r="22" spans="1:15">
      <c r="A22" s="748"/>
      <c r="B22" s="748"/>
      <c r="C22" s="749"/>
      <c r="D22" s="749"/>
      <c r="E22" s="749"/>
      <c r="F22" s="749"/>
      <c r="G22" s="609"/>
      <c r="H22" s="752"/>
      <c r="I22" s="752"/>
      <c r="J22" s="603">
        <f t="shared" si="1"/>
        <v>0</v>
      </c>
      <c r="K22" s="594"/>
      <c r="L22" s="752"/>
      <c r="M22" s="604" t="str">
        <f t="shared" si="0"/>
        <v/>
      </c>
      <c r="N22" s="754"/>
      <c r="O22" s="471"/>
    </row>
    <row r="23" spans="1:15">
      <c r="A23" s="748"/>
      <c r="B23" s="748"/>
      <c r="C23" s="749"/>
      <c r="D23" s="749"/>
      <c r="E23" s="749"/>
      <c r="F23" s="749"/>
      <c r="G23" s="609"/>
      <c r="H23" s="752"/>
      <c r="I23" s="752"/>
      <c r="J23" s="603">
        <f t="shared" si="1"/>
        <v>0</v>
      </c>
      <c r="K23" s="594"/>
      <c r="L23" s="752"/>
      <c r="M23" s="604" t="str">
        <f t="shared" si="0"/>
        <v/>
      </c>
      <c r="N23" s="754"/>
      <c r="O23" s="471"/>
    </row>
    <row r="24" spans="1:15">
      <c r="A24" s="748"/>
      <c r="B24" s="748"/>
      <c r="C24" s="749"/>
      <c r="D24" s="749"/>
      <c r="E24" s="749"/>
      <c r="F24" s="749"/>
      <c r="G24" s="609"/>
      <c r="H24" s="752"/>
      <c r="I24" s="752"/>
      <c r="J24" s="603">
        <f t="shared" si="1"/>
        <v>0</v>
      </c>
      <c r="K24" s="594"/>
      <c r="L24" s="752"/>
      <c r="M24" s="604" t="str">
        <f t="shared" si="0"/>
        <v/>
      </c>
      <c r="N24" s="754"/>
      <c r="O24" s="471"/>
    </row>
    <row r="25" spans="1:15">
      <c r="A25" s="748"/>
      <c r="B25" s="748"/>
      <c r="C25" s="749"/>
      <c r="D25" s="749"/>
      <c r="E25" s="749"/>
      <c r="F25" s="749"/>
      <c r="G25" s="609"/>
      <c r="H25" s="752"/>
      <c r="I25" s="752"/>
      <c r="J25" s="603">
        <f t="shared" si="1"/>
        <v>0</v>
      </c>
      <c r="K25" s="594"/>
      <c r="L25" s="752"/>
      <c r="M25" s="604" t="str">
        <f t="shared" si="0"/>
        <v/>
      </c>
      <c r="N25" s="754"/>
      <c r="O25" s="471"/>
    </row>
    <row r="26" spans="1:15">
      <c r="A26" s="748"/>
      <c r="B26" s="748"/>
      <c r="C26" s="749"/>
      <c r="D26" s="749"/>
      <c r="E26" s="749"/>
      <c r="F26" s="749"/>
      <c r="G26" s="609"/>
      <c r="H26" s="752"/>
      <c r="I26" s="752"/>
      <c r="J26" s="603">
        <f t="shared" si="1"/>
        <v>0</v>
      </c>
      <c r="K26" s="594"/>
      <c r="L26" s="752"/>
      <c r="M26" s="604" t="str">
        <f t="shared" si="0"/>
        <v/>
      </c>
      <c r="N26" s="754"/>
      <c r="O26" s="471"/>
    </row>
    <row r="27" spans="1:15">
      <c r="A27" s="748"/>
      <c r="B27" s="748"/>
      <c r="C27" s="749"/>
      <c r="D27" s="749"/>
      <c r="E27" s="749"/>
      <c r="F27" s="749"/>
      <c r="G27" s="609"/>
      <c r="H27" s="752"/>
      <c r="I27" s="752"/>
      <c r="J27" s="603">
        <f t="shared" si="1"/>
        <v>0</v>
      </c>
      <c r="K27" s="594"/>
      <c r="L27" s="752"/>
      <c r="M27" s="604" t="str">
        <f t="shared" si="0"/>
        <v/>
      </c>
      <c r="N27" s="754"/>
      <c r="O27" s="471"/>
    </row>
    <row r="28" spans="1:15">
      <c r="A28" s="748"/>
      <c r="B28" s="748"/>
      <c r="C28" s="749"/>
      <c r="D28" s="749"/>
      <c r="E28" s="749"/>
      <c r="F28" s="749"/>
      <c r="G28" s="609"/>
      <c r="H28" s="752"/>
      <c r="I28" s="752"/>
      <c r="J28" s="603">
        <f t="shared" si="1"/>
        <v>0</v>
      </c>
      <c r="K28" s="594"/>
      <c r="L28" s="752"/>
      <c r="M28" s="604" t="str">
        <f t="shared" si="0"/>
        <v/>
      </c>
      <c r="N28" s="754"/>
      <c r="O28" s="471"/>
    </row>
    <row r="29" spans="1:15">
      <c r="A29" s="748"/>
      <c r="B29" s="748"/>
      <c r="C29" s="749"/>
      <c r="D29" s="749"/>
      <c r="E29" s="749"/>
      <c r="F29" s="749"/>
      <c r="G29" s="609"/>
      <c r="H29" s="752"/>
      <c r="I29" s="752"/>
      <c r="J29" s="603">
        <f t="shared" si="1"/>
        <v>0</v>
      </c>
      <c r="K29" s="594"/>
      <c r="L29" s="752"/>
      <c r="M29" s="604" t="str">
        <f t="shared" si="0"/>
        <v/>
      </c>
      <c r="N29" s="754"/>
      <c r="O29" s="471"/>
    </row>
    <row r="30" spans="1:15">
      <c r="A30" s="748"/>
      <c r="B30" s="748"/>
      <c r="C30" s="749"/>
      <c r="D30" s="749"/>
      <c r="E30" s="749"/>
      <c r="F30" s="749"/>
      <c r="G30" s="609"/>
      <c r="H30" s="752"/>
      <c r="I30" s="752"/>
      <c r="J30" s="603">
        <f t="shared" si="1"/>
        <v>0</v>
      </c>
      <c r="K30" s="594"/>
      <c r="L30" s="752"/>
      <c r="M30" s="604" t="str">
        <f t="shared" si="0"/>
        <v/>
      </c>
      <c r="N30" s="754"/>
      <c r="O30" s="471"/>
    </row>
    <row r="31" spans="1:15">
      <c r="A31" s="748"/>
      <c r="B31" s="748"/>
      <c r="C31" s="749"/>
      <c r="D31" s="749"/>
      <c r="E31" s="749"/>
      <c r="F31" s="749"/>
      <c r="G31" s="609"/>
      <c r="H31" s="752"/>
      <c r="I31" s="752"/>
      <c r="J31" s="603">
        <f t="shared" si="1"/>
        <v>0</v>
      </c>
      <c r="K31" s="594"/>
      <c r="L31" s="752"/>
      <c r="M31" s="604" t="str">
        <f t="shared" si="0"/>
        <v/>
      </c>
      <c r="N31" s="754"/>
      <c r="O31" s="471"/>
    </row>
    <row r="32" spans="1:15">
      <c r="A32" s="748"/>
      <c r="B32" s="748"/>
      <c r="C32" s="749"/>
      <c r="D32" s="749"/>
      <c r="E32" s="749"/>
      <c r="F32" s="749"/>
      <c r="G32" s="609"/>
      <c r="H32" s="752"/>
      <c r="I32" s="752"/>
      <c r="J32" s="603">
        <f t="shared" si="1"/>
        <v>0</v>
      </c>
      <c r="K32" s="594"/>
      <c r="L32" s="752"/>
      <c r="M32" s="604" t="str">
        <f t="shared" si="0"/>
        <v/>
      </c>
      <c r="N32" s="754"/>
      <c r="O32" s="471"/>
    </row>
    <row r="33" spans="1:15">
      <c r="A33" s="748"/>
      <c r="B33" s="748"/>
      <c r="C33" s="749"/>
      <c r="D33" s="749"/>
      <c r="E33" s="749"/>
      <c r="F33" s="749"/>
      <c r="G33" s="609"/>
      <c r="H33" s="752"/>
      <c r="I33" s="752"/>
      <c r="J33" s="603">
        <f t="shared" si="1"/>
        <v>0</v>
      </c>
      <c r="K33" s="594"/>
      <c r="L33" s="752"/>
      <c r="M33" s="604" t="str">
        <f t="shared" si="0"/>
        <v/>
      </c>
      <c r="N33" s="754"/>
      <c r="O33" s="471"/>
    </row>
    <row r="34" spans="1:15">
      <c r="A34" s="748"/>
      <c r="B34" s="748"/>
      <c r="C34" s="749"/>
      <c r="D34" s="749"/>
      <c r="E34" s="749"/>
      <c r="F34" s="749"/>
      <c r="G34" s="609"/>
      <c r="H34" s="752"/>
      <c r="I34" s="752"/>
      <c r="J34" s="603">
        <f t="shared" si="1"/>
        <v>0</v>
      </c>
      <c r="K34" s="594"/>
      <c r="L34" s="752"/>
      <c r="M34" s="604" t="str">
        <f t="shared" si="0"/>
        <v/>
      </c>
      <c r="N34" s="754"/>
      <c r="O34" s="471"/>
    </row>
    <row r="35" spans="1:15">
      <c r="A35" s="748"/>
      <c r="B35" s="748"/>
      <c r="C35" s="749"/>
      <c r="D35" s="749"/>
      <c r="E35" s="749"/>
      <c r="F35" s="749"/>
      <c r="G35" s="609"/>
      <c r="H35" s="752"/>
      <c r="I35" s="752"/>
      <c r="J35" s="603">
        <f t="shared" si="1"/>
        <v>0</v>
      </c>
      <c r="K35" s="594"/>
      <c r="L35" s="752"/>
      <c r="M35" s="604" t="str">
        <f t="shared" si="0"/>
        <v/>
      </c>
      <c r="N35" s="754"/>
      <c r="O35" s="471"/>
    </row>
    <row r="36" spans="1:15">
      <c r="A36" s="748"/>
      <c r="B36" s="748"/>
      <c r="C36" s="749"/>
      <c r="D36" s="749"/>
      <c r="E36" s="749"/>
      <c r="F36" s="749"/>
      <c r="G36" s="609"/>
      <c r="H36" s="752"/>
      <c r="I36" s="752"/>
      <c r="J36" s="603">
        <f t="shared" si="1"/>
        <v>0</v>
      </c>
      <c r="K36" s="594"/>
      <c r="L36" s="752"/>
      <c r="M36" s="604" t="str">
        <f t="shared" si="0"/>
        <v/>
      </c>
      <c r="N36" s="754"/>
      <c r="O36" s="471"/>
    </row>
    <row r="37" spans="1:15">
      <c r="A37" s="748"/>
      <c r="B37" s="748"/>
      <c r="C37" s="749"/>
      <c r="D37" s="749"/>
      <c r="E37" s="749"/>
      <c r="F37" s="749"/>
      <c r="G37" s="609"/>
      <c r="H37" s="752"/>
      <c r="I37" s="752"/>
      <c r="J37" s="603">
        <f t="shared" si="1"/>
        <v>0</v>
      </c>
      <c r="K37" s="594"/>
      <c r="L37" s="752"/>
      <c r="M37" s="604" t="str">
        <f t="shared" si="0"/>
        <v/>
      </c>
      <c r="N37" s="754"/>
      <c r="O37" s="471"/>
    </row>
    <row r="38" spans="1:15">
      <c r="A38" s="748"/>
      <c r="B38" s="748"/>
      <c r="C38" s="749"/>
      <c r="D38" s="749"/>
      <c r="E38" s="749"/>
      <c r="F38" s="749"/>
      <c r="G38" s="609"/>
      <c r="H38" s="752"/>
      <c r="I38" s="752"/>
      <c r="J38" s="603">
        <f t="shared" si="1"/>
        <v>0</v>
      </c>
      <c r="K38" s="594"/>
      <c r="L38" s="752"/>
      <c r="M38" s="604" t="str">
        <f t="shared" si="0"/>
        <v/>
      </c>
      <c r="N38" s="754"/>
      <c r="O38" s="471"/>
    </row>
    <row r="39" spans="1:15">
      <c r="A39" s="748"/>
      <c r="B39" s="748"/>
      <c r="C39" s="749"/>
      <c r="D39" s="749"/>
      <c r="E39" s="749"/>
      <c r="F39" s="749"/>
      <c r="G39" s="609"/>
      <c r="H39" s="752"/>
      <c r="I39" s="752"/>
      <c r="J39" s="603">
        <f t="shared" si="1"/>
        <v>0</v>
      </c>
      <c r="K39" s="594"/>
      <c r="L39" s="752"/>
      <c r="M39" s="604" t="str">
        <f t="shared" si="0"/>
        <v/>
      </c>
      <c r="N39" s="754"/>
      <c r="O39" s="471"/>
    </row>
    <row r="40" spans="1:15">
      <c r="A40" s="748"/>
      <c r="B40" s="748"/>
      <c r="C40" s="749"/>
      <c r="D40" s="749"/>
      <c r="E40" s="749"/>
      <c r="F40" s="749"/>
      <c r="G40" s="609"/>
      <c r="H40" s="752"/>
      <c r="I40" s="752"/>
      <c r="J40" s="603">
        <f t="shared" si="1"/>
        <v>0</v>
      </c>
      <c r="K40" s="594"/>
      <c r="L40" s="752"/>
      <c r="M40" s="604" t="str">
        <f t="shared" si="0"/>
        <v/>
      </c>
      <c r="N40" s="754"/>
      <c r="O40" s="471"/>
    </row>
    <row r="41" spans="1:15">
      <c r="A41" s="748"/>
      <c r="B41" s="748"/>
      <c r="C41" s="749"/>
      <c r="D41" s="749"/>
      <c r="E41" s="749"/>
      <c r="F41" s="749"/>
      <c r="G41" s="609"/>
      <c r="H41" s="752"/>
      <c r="I41" s="752"/>
      <c r="J41" s="603">
        <f t="shared" si="1"/>
        <v>0</v>
      </c>
      <c r="K41" s="594"/>
      <c r="L41" s="752"/>
      <c r="M41" s="604" t="str">
        <f t="shared" si="0"/>
        <v/>
      </c>
      <c r="N41" s="754"/>
      <c r="O41" s="471"/>
    </row>
    <row r="42" spans="1:15">
      <c r="A42" s="748"/>
      <c r="B42" s="748"/>
      <c r="C42" s="749"/>
      <c r="D42" s="749"/>
      <c r="E42" s="749"/>
      <c r="F42" s="749"/>
      <c r="G42" s="609"/>
      <c r="H42" s="752"/>
      <c r="I42" s="752"/>
      <c r="J42" s="603">
        <f t="shared" si="1"/>
        <v>0</v>
      </c>
      <c r="K42" s="594"/>
      <c r="L42" s="752"/>
      <c r="M42" s="604" t="str">
        <f t="shared" si="0"/>
        <v/>
      </c>
      <c r="N42" s="754"/>
      <c r="O42" s="471"/>
    </row>
    <row r="43" spans="1:15">
      <c r="A43" s="748"/>
      <c r="B43" s="748"/>
      <c r="C43" s="749"/>
      <c r="D43" s="749"/>
      <c r="E43" s="749"/>
      <c r="F43" s="749"/>
      <c r="G43" s="609"/>
      <c r="H43" s="752"/>
      <c r="I43" s="752"/>
      <c r="J43" s="603">
        <f t="shared" si="1"/>
        <v>0</v>
      </c>
      <c r="K43" s="594"/>
      <c r="L43" s="752"/>
      <c r="M43" s="604" t="str">
        <f t="shared" si="0"/>
        <v/>
      </c>
      <c r="N43" s="754"/>
      <c r="O43" s="471"/>
    </row>
    <row r="44" spans="1:15">
      <c r="A44" s="748"/>
      <c r="B44" s="748"/>
      <c r="C44" s="749"/>
      <c r="D44" s="749"/>
      <c r="E44" s="749"/>
      <c r="F44" s="749"/>
      <c r="G44" s="609"/>
      <c r="H44" s="752"/>
      <c r="I44" s="752"/>
      <c r="J44" s="603">
        <f t="shared" si="1"/>
        <v>0</v>
      </c>
      <c r="K44" s="594"/>
      <c r="L44" s="752"/>
      <c r="M44" s="604" t="str">
        <f t="shared" si="0"/>
        <v/>
      </c>
      <c r="N44" s="754"/>
      <c r="O44" s="471"/>
    </row>
    <row r="45" spans="1:15">
      <c r="A45" s="748"/>
      <c r="B45" s="748"/>
      <c r="C45" s="749"/>
      <c r="D45" s="749"/>
      <c r="E45" s="749"/>
      <c r="F45" s="749"/>
      <c r="G45" s="609"/>
      <c r="H45" s="752"/>
      <c r="I45" s="752"/>
      <c r="J45" s="603">
        <f t="shared" si="1"/>
        <v>0</v>
      </c>
      <c r="K45" s="594"/>
      <c r="L45" s="752"/>
      <c r="M45" s="604" t="str">
        <f t="shared" si="0"/>
        <v/>
      </c>
      <c r="N45" s="754"/>
      <c r="O45" s="471"/>
    </row>
    <row r="46" spans="1:15">
      <c r="A46" s="748"/>
      <c r="B46" s="748"/>
      <c r="C46" s="749"/>
      <c r="D46" s="749"/>
      <c r="E46" s="749"/>
      <c r="F46" s="749"/>
      <c r="G46" s="609"/>
      <c r="H46" s="752"/>
      <c r="I46" s="752"/>
      <c r="J46" s="603">
        <f t="shared" si="1"/>
        <v>0</v>
      </c>
      <c r="K46" s="594"/>
      <c r="L46" s="752"/>
      <c r="M46" s="604" t="str">
        <f t="shared" si="0"/>
        <v/>
      </c>
      <c r="N46" s="754"/>
      <c r="O46" s="471"/>
    </row>
    <row r="47" spans="1:15">
      <c r="A47" s="748"/>
      <c r="B47" s="748"/>
      <c r="C47" s="749"/>
      <c r="D47" s="749"/>
      <c r="E47" s="749"/>
      <c r="F47" s="749"/>
      <c r="G47" s="609"/>
      <c r="H47" s="752"/>
      <c r="I47" s="752"/>
      <c r="J47" s="603">
        <f t="shared" si="1"/>
        <v>0</v>
      </c>
      <c r="K47" s="594"/>
      <c r="L47" s="752"/>
      <c r="M47" s="604" t="str">
        <f t="shared" si="0"/>
        <v/>
      </c>
      <c r="N47" s="754"/>
      <c r="O47" s="471"/>
    </row>
    <row r="48" spans="1:15">
      <c r="A48" s="748"/>
      <c r="B48" s="748"/>
      <c r="C48" s="749"/>
      <c r="D48" s="749"/>
      <c r="E48" s="749"/>
      <c r="F48" s="749"/>
      <c r="G48" s="609"/>
      <c r="H48" s="752"/>
      <c r="I48" s="752"/>
      <c r="J48" s="603">
        <f t="shared" si="1"/>
        <v>0</v>
      </c>
      <c r="K48" s="594"/>
      <c r="L48" s="752"/>
      <c r="M48" s="604" t="str">
        <f t="shared" si="0"/>
        <v/>
      </c>
      <c r="N48" s="754"/>
      <c r="O48" s="471"/>
    </row>
    <row r="49" spans="1:15">
      <c r="A49" s="748"/>
      <c r="B49" s="748"/>
      <c r="C49" s="749"/>
      <c r="D49" s="749"/>
      <c r="E49" s="749"/>
      <c r="F49" s="749"/>
      <c r="G49" s="609"/>
      <c r="H49" s="752"/>
      <c r="I49" s="752"/>
      <c r="J49" s="603">
        <f t="shared" si="1"/>
        <v>0</v>
      </c>
      <c r="K49" s="594"/>
      <c r="L49" s="752"/>
      <c r="M49" s="604" t="str">
        <f t="shared" si="0"/>
        <v/>
      </c>
      <c r="N49" s="754"/>
      <c r="O49" s="471"/>
    </row>
    <row r="50" spans="1:15">
      <c r="A50" s="748"/>
      <c r="B50" s="748"/>
      <c r="C50" s="749"/>
      <c r="D50" s="749"/>
      <c r="E50" s="749"/>
      <c r="F50" s="749"/>
      <c r="G50" s="609"/>
      <c r="H50" s="752"/>
      <c r="I50" s="752"/>
      <c r="J50" s="603">
        <f t="shared" si="1"/>
        <v>0</v>
      </c>
      <c r="K50" s="594"/>
      <c r="L50" s="752"/>
      <c r="M50" s="604" t="str">
        <f t="shared" si="0"/>
        <v/>
      </c>
      <c r="N50" s="754"/>
      <c r="O50" s="471"/>
    </row>
    <row r="51" spans="1:15">
      <c r="A51" s="748"/>
      <c r="B51" s="748"/>
      <c r="C51" s="749"/>
      <c r="D51" s="749"/>
      <c r="E51" s="749"/>
      <c r="F51" s="749"/>
      <c r="G51" s="609"/>
      <c r="H51" s="752"/>
      <c r="I51" s="752"/>
      <c r="J51" s="603">
        <f t="shared" si="1"/>
        <v>0</v>
      </c>
      <c r="K51" s="594"/>
      <c r="L51" s="752"/>
      <c r="M51" s="604" t="str">
        <f t="shared" si="0"/>
        <v/>
      </c>
      <c r="N51" s="754"/>
      <c r="O51" s="471"/>
    </row>
    <row r="52" spans="1:15">
      <c r="A52" s="748"/>
      <c r="B52" s="748"/>
      <c r="C52" s="749"/>
      <c r="D52" s="749"/>
      <c r="E52" s="749"/>
      <c r="F52" s="749"/>
      <c r="G52" s="609"/>
      <c r="H52" s="752"/>
      <c r="I52" s="752"/>
      <c r="J52" s="603">
        <f t="shared" si="1"/>
        <v>0</v>
      </c>
      <c r="K52" s="594"/>
      <c r="L52" s="752"/>
      <c r="M52" s="604" t="str">
        <f t="shared" si="0"/>
        <v/>
      </c>
      <c r="N52" s="754"/>
      <c r="O52" s="471"/>
    </row>
    <row r="53" spans="1:15">
      <c r="A53" s="750"/>
      <c r="B53" s="750"/>
      <c r="C53" s="751"/>
      <c r="D53" s="751"/>
      <c r="E53" s="751"/>
      <c r="F53" s="751"/>
      <c r="G53" s="610"/>
      <c r="H53" s="753"/>
      <c r="I53" s="753"/>
      <c r="J53" s="603">
        <f t="shared" si="1"/>
        <v>0</v>
      </c>
      <c r="K53" s="601"/>
      <c r="L53" s="753"/>
      <c r="M53" s="605" t="str">
        <f t="shared" si="0"/>
        <v/>
      </c>
      <c r="N53" s="755"/>
      <c r="O53" s="471"/>
    </row>
    <row r="54" spans="1:15">
      <c r="A54" s="592"/>
      <c r="B54" s="592"/>
      <c r="C54" s="592"/>
      <c r="D54" s="592"/>
      <c r="E54" s="592"/>
      <c r="F54" s="592"/>
      <c r="G54" s="592"/>
      <c r="H54" s="592"/>
      <c r="I54" s="592"/>
      <c r="J54" s="592"/>
      <c r="K54" s="592"/>
      <c r="L54" s="592"/>
      <c r="M54" s="592"/>
      <c r="N54" s="592"/>
      <c r="O54" s="471"/>
    </row>
    <row r="55" spans="1:15">
      <c r="A55" s="594"/>
      <c r="B55" s="593" t="s">
        <v>670</v>
      </c>
      <c r="C55" s="594"/>
      <c r="D55" s="594"/>
      <c r="E55" s="594"/>
      <c r="F55" s="594"/>
      <c r="G55" s="594"/>
      <c r="H55" s="594"/>
      <c r="I55" s="594"/>
      <c r="J55" s="606">
        <f>SUMIF(C18:C53,1,J18:J53)</f>
        <v>0</v>
      </c>
      <c r="K55" s="594"/>
      <c r="L55" s="607">
        <f>SUMIF(C18:C53,1,L18:L53)</f>
        <v>0</v>
      </c>
      <c r="M55" s="608" t="str">
        <f>IF(SUMIF(C18:C53,1,H18:H53)=0,"",SUMIF(C18:C53,1,L18:L53)/SUMIF(C18:C53,1,H18:H53))</f>
        <v/>
      </c>
      <c r="N55" s="594"/>
      <c r="O55" s="471"/>
    </row>
    <row r="56" spans="1:15">
      <c r="A56" s="594"/>
      <c r="B56" s="593" t="s">
        <v>671</v>
      </c>
      <c r="C56" s="594"/>
      <c r="D56" s="594"/>
      <c r="E56" s="594"/>
      <c r="F56" s="594"/>
      <c r="G56" s="594"/>
      <c r="H56" s="594"/>
      <c r="I56" s="594"/>
      <c r="J56" s="606">
        <f>SUMIF(C18:C53,2,J18:J53)</f>
        <v>0</v>
      </c>
      <c r="K56" s="594"/>
      <c r="L56" s="607">
        <f>SUMIF(C18:C53,2,L18:L53)</f>
        <v>0</v>
      </c>
      <c r="M56" s="608" t="str">
        <f>IF(SUMIF(C18:C53,2,H18:H53)=0,"",SUMIF(C18:C53,2,L18:L53)/SUMIF(C18:C53,2,H18:H53))</f>
        <v/>
      </c>
      <c r="N56" s="594"/>
      <c r="O56" s="471"/>
    </row>
    <row r="57" spans="1:15">
      <c r="A57" s="594"/>
      <c r="B57" s="593" t="s">
        <v>672</v>
      </c>
      <c r="C57" s="594"/>
      <c r="D57" s="594"/>
      <c r="E57" s="594"/>
      <c r="F57" s="594"/>
      <c r="G57" s="594"/>
      <c r="H57" s="594"/>
      <c r="I57" s="594"/>
      <c r="J57" s="606">
        <f>(J55+J56)/1.5</f>
        <v>0</v>
      </c>
      <c r="K57" s="594"/>
      <c r="L57" s="594"/>
      <c r="M57" s="594"/>
      <c r="N57" s="594"/>
      <c r="O57" s="471"/>
    </row>
    <row r="58" spans="1:15">
      <c r="A58" s="471"/>
      <c r="B58" s="471"/>
      <c r="C58" s="471"/>
      <c r="D58" s="471"/>
      <c r="E58" s="471"/>
      <c r="F58" s="471"/>
      <c r="G58" s="471"/>
      <c r="H58" s="471"/>
      <c r="I58" s="471"/>
      <c r="J58" s="471"/>
      <c r="K58" s="471"/>
      <c r="L58" s="471"/>
      <c r="M58" s="471"/>
      <c r="N58" s="471"/>
      <c r="O58" s="471"/>
    </row>
    <row r="59" spans="1:15">
      <c r="A59" s="472" t="s">
        <v>325</v>
      </c>
      <c r="B59" s="471"/>
      <c r="C59" s="471"/>
      <c r="D59" s="471"/>
      <c r="E59" s="471"/>
      <c r="F59" s="471"/>
      <c r="G59" s="471"/>
      <c r="H59" s="471"/>
      <c r="I59" s="471"/>
      <c r="J59" s="471"/>
      <c r="K59" s="471"/>
      <c r="L59" s="471"/>
      <c r="M59" s="471"/>
      <c r="N59" s="471"/>
      <c r="O59" s="471"/>
    </row>
    <row r="60" spans="1:15" ht="42.6" customHeight="1">
      <c r="A60" s="851" t="s">
        <v>883</v>
      </c>
      <c r="B60" s="852"/>
      <c r="C60" s="852"/>
      <c r="D60" s="852"/>
      <c r="E60" s="852"/>
      <c r="F60" s="852"/>
      <c r="G60" s="852"/>
      <c r="H60" s="852"/>
      <c r="I60" s="852"/>
      <c r="J60" s="852"/>
      <c r="K60" s="471"/>
      <c r="L60" s="471"/>
      <c r="M60" s="471"/>
      <c r="N60" s="471"/>
      <c r="O60" s="471"/>
    </row>
    <row r="61" spans="1:15" ht="56.1" customHeight="1">
      <c r="A61" s="851" t="s">
        <v>879</v>
      </c>
      <c r="B61" s="852"/>
      <c r="C61" s="852"/>
      <c r="D61" s="852"/>
      <c r="E61" s="852"/>
      <c r="F61" s="852"/>
      <c r="G61" s="852"/>
      <c r="H61" s="852"/>
      <c r="I61" s="852"/>
      <c r="J61" s="852"/>
      <c r="K61" s="471"/>
      <c r="L61" s="471"/>
      <c r="M61" s="471"/>
      <c r="N61" s="471"/>
      <c r="O61" s="471"/>
    </row>
    <row r="62" spans="1:15" ht="39.6" customHeight="1">
      <c r="A62" s="851" t="s">
        <v>880</v>
      </c>
      <c r="B62" s="852"/>
      <c r="C62" s="852"/>
      <c r="D62" s="852"/>
      <c r="E62" s="852"/>
      <c r="F62" s="852"/>
      <c r="G62" s="852"/>
      <c r="H62" s="852"/>
      <c r="I62" s="852"/>
      <c r="J62" s="852"/>
      <c r="K62" s="471"/>
      <c r="L62" s="471"/>
      <c r="M62" s="471"/>
      <c r="N62" s="471"/>
      <c r="O62" s="471"/>
    </row>
    <row r="63" spans="1:15" ht="69" customHeight="1">
      <c r="A63" s="851" t="s">
        <v>881</v>
      </c>
      <c r="B63" s="852"/>
      <c r="C63" s="852"/>
      <c r="D63" s="852"/>
      <c r="E63" s="852"/>
      <c r="F63" s="852"/>
      <c r="G63" s="852"/>
      <c r="H63" s="852"/>
      <c r="I63" s="852"/>
      <c r="J63" s="852"/>
      <c r="K63" s="471"/>
      <c r="L63" s="471"/>
      <c r="M63" s="471"/>
      <c r="N63" s="471"/>
      <c r="O63" s="471"/>
    </row>
    <row r="64" spans="1:15" ht="67.5" customHeight="1">
      <c r="A64" s="851" t="s">
        <v>882</v>
      </c>
      <c r="B64" s="852"/>
      <c r="C64" s="852"/>
      <c r="D64" s="852"/>
      <c r="E64" s="852"/>
      <c r="F64" s="852"/>
      <c r="G64" s="852"/>
      <c r="H64" s="852"/>
      <c r="I64" s="852"/>
      <c r="J64" s="852"/>
      <c r="K64" s="471"/>
      <c r="L64" s="471"/>
      <c r="M64" s="471"/>
      <c r="N64" s="471"/>
      <c r="O64" s="471"/>
    </row>
    <row r="65" spans="1:15" ht="30.6" customHeight="1">
      <c r="A65" s="851"/>
      <c r="B65" s="852"/>
      <c r="C65" s="852"/>
      <c r="D65" s="852"/>
      <c r="E65" s="852"/>
      <c r="F65" s="852"/>
      <c r="G65" s="852"/>
      <c r="H65" s="852"/>
      <c r="I65" s="852"/>
      <c r="J65" s="852"/>
      <c r="K65" s="471"/>
      <c r="L65" s="471"/>
      <c r="M65" s="471"/>
      <c r="N65" s="471"/>
      <c r="O65" s="471"/>
    </row>
    <row r="66" spans="1:15">
      <c r="A66" s="471"/>
      <c r="B66" s="471"/>
      <c r="C66" s="471"/>
      <c r="D66" s="471"/>
      <c r="E66" s="471"/>
      <c r="F66" s="471"/>
      <c r="G66" s="471"/>
      <c r="H66" s="471"/>
      <c r="I66" s="471"/>
      <c r="J66" s="471"/>
      <c r="K66" s="471"/>
      <c r="L66" s="471"/>
      <c r="M66" s="471"/>
      <c r="N66" s="471"/>
      <c r="O66" s="471"/>
    </row>
    <row r="67" spans="1:15" hidden="1">
      <c r="A67" s="471"/>
      <c r="B67" s="471"/>
      <c r="C67" s="471"/>
      <c r="D67" s="471"/>
      <c r="E67" s="471"/>
      <c r="F67" s="471"/>
      <c r="G67" s="471"/>
      <c r="H67" s="471"/>
      <c r="I67" s="471"/>
      <c r="J67" s="471"/>
      <c r="K67" s="471"/>
      <c r="L67" s="471"/>
      <c r="M67" s="471"/>
      <c r="N67" s="471"/>
    </row>
    <row r="68" spans="1:15" hidden="1">
      <c r="A68" s="471"/>
      <c r="B68" s="471"/>
      <c r="C68" s="471"/>
      <c r="D68" s="471"/>
      <c r="E68" s="471"/>
      <c r="F68" s="471"/>
      <c r="G68" s="471"/>
      <c r="H68" s="471"/>
      <c r="I68" s="471"/>
      <c r="J68" s="471"/>
      <c r="K68" s="471"/>
      <c r="L68" s="471"/>
      <c r="M68" s="471"/>
      <c r="N68" s="471"/>
    </row>
    <row r="69" spans="1:15" hidden="1">
      <c r="A69" s="471"/>
      <c r="B69" s="471"/>
      <c r="C69" s="471"/>
      <c r="D69" s="471"/>
      <c r="E69" s="471"/>
      <c r="F69" s="471"/>
      <c r="G69" s="471"/>
      <c r="H69" s="471"/>
      <c r="I69" s="471"/>
      <c r="J69" s="471"/>
      <c r="K69" s="471"/>
      <c r="L69" s="471"/>
      <c r="M69" s="471"/>
      <c r="N69" s="471"/>
    </row>
    <row r="70" spans="1:15" hidden="1">
      <c r="A70" s="471"/>
      <c r="B70" s="471"/>
      <c r="C70" s="471"/>
      <c r="D70" s="471"/>
      <c r="E70" s="471"/>
      <c r="F70" s="471"/>
      <c r="G70" s="471"/>
      <c r="H70" s="471"/>
      <c r="I70" s="471"/>
      <c r="J70" s="471"/>
      <c r="K70" s="471"/>
      <c r="L70" s="471"/>
      <c r="M70" s="471"/>
      <c r="N70" s="471"/>
    </row>
    <row r="71" spans="1:15" hidden="1">
      <c r="A71" s="471"/>
      <c r="B71" s="471"/>
      <c r="C71" s="471"/>
      <c r="D71" s="471"/>
      <c r="E71" s="471"/>
      <c r="F71" s="471"/>
      <c r="G71" s="471"/>
      <c r="H71" s="471"/>
      <c r="I71" s="471"/>
      <c r="J71" s="471"/>
      <c r="K71" s="471"/>
      <c r="L71" s="471"/>
      <c r="M71" s="471"/>
      <c r="N71" s="471"/>
    </row>
    <row r="72" spans="1:15" hidden="1">
      <c r="A72" s="471"/>
      <c r="B72" s="471"/>
      <c r="C72" s="471"/>
      <c r="D72" s="471"/>
      <c r="E72" s="471"/>
      <c r="F72" s="471"/>
      <c r="G72" s="471"/>
      <c r="H72" s="471"/>
      <c r="I72" s="471"/>
      <c r="J72" s="471"/>
      <c r="K72" s="471"/>
      <c r="L72" s="471"/>
      <c r="M72" s="471"/>
      <c r="N72" s="471"/>
    </row>
    <row r="73" spans="1:15" hidden="1">
      <c r="A73" s="471"/>
      <c r="B73" s="471"/>
      <c r="C73" s="471"/>
      <c r="D73" s="471"/>
      <c r="E73" s="471"/>
      <c r="F73" s="471"/>
      <c r="G73" s="471"/>
      <c r="H73" s="471"/>
      <c r="I73" s="471"/>
      <c r="J73" s="471"/>
      <c r="K73" s="471"/>
      <c r="L73" s="471"/>
      <c r="M73" s="471"/>
      <c r="N73" s="471"/>
    </row>
    <row r="74" spans="1:15" hidden="1">
      <c r="A74" s="471"/>
      <c r="B74" s="471"/>
      <c r="C74" s="471"/>
      <c r="D74" s="471"/>
      <c r="E74" s="471"/>
      <c r="F74" s="471"/>
      <c r="G74" s="471"/>
      <c r="H74" s="471"/>
      <c r="I74" s="471"/>
      <c r="J74" s="471"/>
      <c r="K74" s="471"/>
      <c r="L74" s="471"/>
      <c r="M74" s="471"/>
      <c r="N74" s="471"/>
    </row>
    <row r="75" spans="1:15" hidden="1">
      <c r="A75" s="471"/>
      <c r="B75" s="471"/>
      <c r="C75" s="471"/>
      <c r="D75" s="471"/>
      <c r="E75" s="471"/>
      <c r="F75" s="471"/>
      <c r="G75" s="471"/>
      <c r="H75" s="471"/>
      <c r="I75" s="471"/>
      <c r="J75" s="471"/>
      <c r="K75" s="471"/>
      <c r="L75" s="471"/>
      <c r="M75" s="471"/>
      <c r="N75" s="471"/>
    </row>
    <row r="76" spans="1:15" hidden="1">
      <c r="A76" s="471"/>
      <c r="B76" s="471"/>
      <c r="C76" s="471"/>
      <c r="D76" s="471"/>
      <c r="E76" s="471"/>
      <c r="F76" s="471"/>
      <c r="G76" s="471"/>
      <c r="H76" s="471"/>
      <c r="I76" s="471"/>
      <c r="J76" s="471"/>
      <c r="K76" s="471"/>
      <c r="L76" s="471"/>
      <c r="M76" s="471"/>
      <c r="N76" s="471"/>
    </row>
    <row r="77" spans="1:15" hidden="1">
      <c r="A77" s="471"/>
      <c r="B77" s="471"/>
      <c r="C77" s="471"/>
      <c r="D77" s="471"/>
      <c r="E77" s="471"/>
      <c r="F77" s="471"/>
      <c r="G77" s="471"/>
      <c r="H77" s="471"/>
      <c r="I77" s="471"/>
      <c r="J77" s="471"/>
      <c r="K77" s="471"/>
      <c r="L77" s="471"/>
      <c r="M77" s="471"/>
      <c r="N77" s="471"/>
    </row>
    <row r="78" spans="1:15" hidden="1">
      <c r="A78" s="471"/>
      <c r="B78" s="471"/>
      <c r="C78" s="471"/>
      <c r="D78" s="471"/>
      <c r="E78" s="471"/>
      <c r="F78" s="471"/>
      <c r="G78" s="471"/>
      <c r="H78" s="471"/>
      <c r="I78" s="471"/>
      <c r="J78" s="471"/>
      <c r="K78" s="471"/>
      <c r="L78" s="471"/>
      <c r="M78" s="471"/>
      <c r="N78" s="471"/>
    </row>
    <row r="79" spans="1:15" hidden="1">
      <c r="A79" s="471"/>
      <c r="B79" s="471"/>
      <c r="C79" s="471"/>
      <c r="D79" s="471"/>
      <c r="E79" s="471"/>
      <c r="F79" s="471"/>
      <c r="G79" s="471"/>
      <c r="H79" s="471"/>
      <c r="I79" s="471"/>
      <c r="J79" s="471"/>
      <c r="K79" s="471"/>
      <c r="L79" s="471"/>
      <c r="M79" s="471"/>
      <c r="N79" s="471"/>
    </row>
    <row r="80" spans="1:15" hidden="1">
      <c r="A80" s="471"/>
      <c r="B80" s="471"/>
      <c r="C80" s="471"/>
      <c r="D80" s="471"/>
      <c r="E80" s="471"/>
      <c r="F80" s="471"/>
      <c r="G80" s="471"/>
      <c r="H80" s="471"/>
      <c r="I80" s="471"/>
      <c r="J80" s="471"/>
      <c r="K80" s="471"/>
      <c r="L80" s="471"/>
      <c r="M80" s="471"/>
      <c r="N80" s="471"/>
    </row>
    <row r="81" spans="1:14" hidden="1">
      <c r="A81" s="471"/>
      <c r="B81" s="471"/>
      <c r="C81" s="471"/>
      <c r="D81" s="471"/>
      <c r="E81" s="471"/>
      <c r="F81" s="471"/>
      <c r="G81" s="471"/>
      <c r="H81" s="471"/>
      <c r="I81" s="471"/>
      <c r="J81" s="471"/>
      <c r="K81" s="471"/>
      <c r="L81" s="471"/>
      <c r="M81" s="471"/>
      <c r="N81" s="471"/>
    </row>
    <row r="82" spans="1:14" hidden="1">
      <c r="A82" s="471"/>
      <c r="B82" s="471"/>
      <c r="C82" s="471"/>
      <c r="D82" s="471"/>
      <c r="E82" s="471"/>
      <c r="F82" s="471"/>
      <c r="G82" s="471"/>
      <c r="H82" s="471"/>
      <c r="I82" s="471"/>
      <c r="J82" s="471"/>
      <c r="K82" s="471"/>
      <c r="L82" s="471"/>
      <c r="M82" s="471"/>
      <c r="N82" s="471"/>
    </row>
    <row r="83" spans="1:14" hidden="1">
      <c r="A83" s="471"/>
      <c r="B83" s="471"/>
      <c r="C83" s="471"/>
      <c r="D83" s="471"/>
      <c r="E83" s="471"/>
      <c r="F83" s="471"/>
      <c r="G83" s="471"/>
      <c r="H83" s="471"/>
      <c r="I83" s="471"/>
      <c r="J83" s="471"/>
      <c r="K83" s="471"/>
      <c r="L83" s="471"/>
      <c r="M83" s="471"/>
      <c r="N83" s="471"/>
    </row>
    <row r="84" spans="1:14" hidden="1">
      <c r="A84" s="471"/>
      <c r="B84" s="471"/>
      <c r="C84" s="471"/>
      <c r="D84" s="471"/>
      <c r="E84" s="471"/>
      <c r="F84" s="471"/>
      <c r="G84" s="471"/>
      <c r="H84" s="471"/>
      <c r="I84" s="471"/>
      <c r="J84" s="471"/>
      <c r="K84" s="471"/>
      <c r="L84" s="471"/>
      <c r="M84" s="471"/>
      <c r="N84" s="471"/>
    </row>
    <row r="85" spans="1:14" hidden="1">
      <c r="A85" s="471"/>
      <c r="B85" s="471"/>
      <c r="C85" s="471"/>
      <c r="D85" s="471"/>
      <c r="E85" s="471"/>
      <c r="F85" s="471"/>
      <c r="G85" s="471"/>
      <c r="H85" s="471"/>
      <c r="I85" s="471"/>
      <c r="J85" s="471"/>
      <c r="K85" s="471"/>
      <c r="L85" s="471"/>
      <c r="M85" s="471"/>
      <c r="N85" s="471"/>
    </row>
    <row r="86" spans="1:14" hidden="1">
      <c r="A86" s="471"/>
      <c r="B86" s="471"/>
      <c r="C86" s="471"/>
      <c r="D86" s="471"/>
      <c r="E86" s="471"/>
      <c r="F86" s="471"/>
      <c r="G86" s="471"/>
      <c r="H86" s="471"/>
      <c r="I86" s="471"/>
      <c r="J86" s="471"/>
      <c r="K86" s="471"/>
      <c r="L86" s="471"/>
      <c r="M86" s="471"/>
      <c r="N86" s="471"/>
    </row>
    <row r="87" spans="1:14" hidden="1">
      <c r="A87" s="471"/>
      <c r="B87" s="471"/>
      <c r="C87" s="471"/>
      <c r="D87" s="471"/>
      <c r="E87" s="471"/>
      <c r="F87" s="471"/>
      <c r="G87" s="471"/>
      <c r="H87" s="471"/>
      <c r="I87" s="471"/>
      <c r="J87" s="471"/>
      <c r="K87" s="471"/>
      <c r="L87" s="471"/>
      <c r="M87" s="471"/>
      <c r="N87" s="471"/>
    </row>
    <row r="88" spans="1:14" hidden="1">
      <c r="A88" s="471"/>
      <c r="B88" s="471"/>
      <c r="C88" s="471"/>
      <c r="D88" s="471"/>
      <c r="E88" s="471"/>
      <c r="F88" s="471"/>
      <c r="G88" s="471"/>
      <c r="H88" s="471"/>
      <c r="I88" s="471"/>
      <c r="J88" s="471"/>
      <c r="K88" s="471"/>
      <c r="L88" s="471"/>
      <c r="M88" s="471"/>
      <c r="N88" s="471"/>
    </row>
  </sheetData>
  <sheetProtection algorithmName="SHA-512" hashValue="MB/0fZVpGf586QmMKwKiOACagYLMHIP07wENu9fBhi/STiSBKPoeq2AZdSELfoEkVytYr7tEpWTcEtiHAOaeBQ==" saltValue="YhMg5cg2nf58zVV16ZkWdA==" spinCount="100000" sheet="1" objects="1" scenarios="1"/>
  <mergeCells count="9">
    <mergeCell ref="A63:J63"/>
    <mergeCell ref="A64:J64"/>
    <mergeCell ref="A65:J65"/>
    <mergeCell ref="A9:J9"/>
    <mergeCell ref="A10:J10"/>
    <mergeCell ref="A11:J11"/>
    <mergeCell ref="A60:J60"/>
    <mergeCell ref="A61:J61"/>
    <mergeCell ref="A62:J62"/>
  </mergeCells>
  <dataValidations count="1">
    <dataValidation type="list" allowBlank="1" showInputMessage="1" showErrorMessage="1" errorTitle="Invalid sub-set designation" error="Sub-set designation must be 'lapse-sensitive' or 'lapse-supported' per Schedule 11 paragraph 6." sqref="G18:G59 G66:G88">
      <formula1>"lapse-sensitive,lapse-supported"</formula1>
    </dataValidation>
  </dataValidations>
  <hyperlinks>
    <hyperlink ref="C1" location="'40.010'!A1" display="40.033"/>
    <hyperlink ref="A1" location="'TABLE OF CONTENTS'!A1" display="TABLE OF CONTENTS"/>
  </hyperlinks>
  <pageMargins left="0.75" right="0.75" top="1" bottom="1" header="0.511811023622047" footer="0.511811023622047"/>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zoomScaleNormal="100" workbookViewId="0"/>
  </sheetViews>
  <sheetFormatPr defaultColWidth="6.77734375" defaultRowHeight="15"/>
  <cols>
    <col min="1" max="1" width="6.77734375" style="145" customWidth="1"/>
    <col min="2" max="2" width="20" style="145" customWidth="1"/>
    <col min="3" max="3" width="47.109375" style="145" customWidth="1"/>
    <col min="4" max="4" width="31.77734375" style="145" customWidth="1"/>
    <col min="5" max="5" width="27.44140625" style="145" customWidth="1"/>
    <col min="6" max="6" width="43.77734375" style="145" customWidth="1"/>
    <col min="7" max="7" width="6.77734375" style="145" customWidth="1"/>
    <col min="8" max="16384" width="6.77734375" style="145"/>
  </cols>
  <sheetData>
    <row r="1" spans="1:4">
      <c r="A1" s="146" t="s">
        <v>129</v>
      </c>
    </row>
    <row r="9" spans="1:4" ht="21" customHeight="1">
      <c r="C9" s="790" t="s">
        <v>130</v>
      </c>
      <c r="D9" s="791"/>
    </row>
    <row r="10" spans="1:4">
      <c r="C10" s="147" t="s">
        <v>131</v>
      </c>
      <c r="D10" s="148" t="s">
        <v>132</v>
      </c>
    </row>
    <row r="11" spans="1:4">
      <c r="C11" s="149" t="s">
        <v>133</v>
      </c>
      <c r="D11" s="150" t="s">
        <v>134</v>
      </c>
    </row>
    <row r="12" spans="1:4">
      <c r="C12" s="149" t="s">
        <v>135</v>
      </c>
      <c r="D12" s="150" t="s">
        <v>136</v>
      </c>
    </row>
    <row r="13" spans="1:4">
      <c r="C13" s="149" t="s">
        <v>137</v>
      </c>
      <c r="D13" s="150"/>
    </row>
    <row r="14" spans="1:4">
      <c r="C14" s="151" t="s">
        <v>138</v>
      </c>
      <c r="D14" s="152" t="s">
        <v>139</v>
      </c>
    </row>
    <row r="15" spans="1:4">
      <c r="C15" s="149" t="s">
        <v>140</v>
      </c>
      <c r="D15" s="150" t="s">
        <v>134</v>
      </c>
    </row>
    <row r="16" spans="1:4">
      <c r="C16" s="151" t="s">
        <v>141</v>
      </c>
      <c r="D16" s="152" t="s">
        <v>139</v>
      </c>
    </row>
    <row r="17" spans="3:4">
      <c r="C17" s="151"/>
      <c r="D17" s="150"/>
    </row>
    <row r="18" spans="3:4" ht="15" customHeight="1">
      <c r="C18" s="153" t="s">
        <v>142</v>
      </c>
      <c r="D18" s="154" t="s">
        <v>143</v>
      </c>
    </row>
  </sheetData>
  <sheetProtection algorithmName="SHA-512" hashValue="CF1llpu3Czj5DJChGw5n1RyaBv0Q+F+lHvNCQ2tba0+MX3y0p5ibS+dtn95c9QxGMjBCmctojJEMszu1s56tyA==" saltValue="YhPSYC3X2O3q1WI2//oQcw==" spinCount="100000" sheet="1" objects="1" scenarios="1"/>
  <mergeCells count="1">
    <mergeCell ref="C9:D9"/>
  </mergeCells>
  <hyperlinks>
    <hyperlink ref="A1" location="'TABLE OF CONTENTS'!A1" display="TABLE OF CONTENTS"/>
    <hyperlink ref="D14" r:id="rId1"/>
    <hyperlink ref="D16" r:id="rId2"/>
  </hyperlinks>
  <pageMargins left="0.7" right="0.7" top="0.75" bottom="0.75" header="0.511811023622047" footer="0.511811023622047"/>
  <pageSetup orientation="portrait" horizontalDpi="300" verticalDpi="300"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G23"/>
  <sheetViews>
    <sheetView zoomScaleNormal="100" workbookViewId="0">
      <selection activeCell="B17" sqref="B17"/>
    </sheetView>
  </sheetViews>
  <sheetFormatPr defaultColWidth="0" defaultRowHeight="12.75" zeroHeight="1"/>
  <cols>
    <col min="1" max="1" width="71.77734375" style="200" customWidth="1"/>
    <col min="2" max="2" width="16.109375" style="200" customWidth="1"/>
    <col min="3" max="3" width="12.77734375" style="200" customWidth="1"/>
    <col min="4" max="4" width="14.77734375" style="200" customWidth="1"/>
    <col min="5" max="5" width="8.77734375" style="200" hidden="1" customWidth="1"/>
    <col min="6" max="16384" width="8.77734375" style="200" hidden="1"/>
  </cols>
  <sheetData>
    <row r="1" spans="1:7" ht="15" customHeight="1">
      <c r="A1" s="166" t="s">
        <v>129</v>
      </c>
      <c r="B1" s="167">
        <v>40.033999999999999</v>
      </c>
      <c r="C1" s="124"/>
      <c r="D1" s="124"/>
      <c r="E1" s="246"/>
      <c r="F1" s="246"/>
      <c r="G1" s="246"/>
    </row>
    <row r="2" spans="1:7" ht="12.75" customHeight="1">
      <c r="A2" s="207"/>
      <c r="B2" s="203"/>
      <c r="C2" s="5"/>
      <c r="D2" s="199"/>
      <c r="E2" s="246"/>
      <c r="G2" s="246"/>
    </row>
    <row r="3" spans="1:7" ht="12.75" customHeight="1">
      <c r="A3" s="206" t="str">
        <f>Cover!$A$14</f>
        <v>Select Name of Insurer/ Financial Holding Company</v>
      </c>
      <c r="B3" s="203"/>
      <c r="C3" s="260"/>
      <c r="D3" s="169" t="s">
        <v>226</v>
      </c>
      <c r="E3" s="361"/>
      <c r="F3" s="484"/>
      <c r="G3" s="477"/>
    </row>
    <row r="4" spans="1:7" ht="12.75" customHeight="1">
      <c r="A4" s="207" t="s">
        <v>2</v>
      </c>
      <c r="B4" s="203"/>
      <c r="C4" s="203"/>
      <c r="D4" s="203"/>
      <c r="E4" s="485"/>
      <c r="F4" s="485"/>
    </row>
    <row r="5" spans="1:7" ht="12.75" customHeight="1">
      <c r="A5" s="207"/>
      <c r="B5" s="203"/>
      <c r="C5" s="203"/>
      <c r="D5" s="203"/>
      <c r="E5" s="485"/>
      <c r="F5" s="485"/>
    </row>
    <row r="6" spans="1:7" ht="12.75" customHeight="1">
      <c r="A6" s="207" t="s">
        <v>227</v>
      </c>
      <c r="B6" s="203"/>
      <c r="C6" s="203"/>
      <c r="D6" s="461"/>
      <c r="E6" s="485"/>
      <c r="F6" s="485"/>
    </row>
    <row r="7" spans="1:7" ht="12.75" customHeight="1">
      <c r="A7" s="208" t="s">
        <v>228</v>
      </c>
      <c r="B7" s="5"/>
      <c r="C7" s="5"/>
      <c r="D7" s="171">
        <f>Cover!$A$23</f>
        <v>46022</v>
      </c>
      <c r="E7" s="485"/>
      <c r="F7" s="485"/>
    </row>
    <row r="8" spans="1:7" ht="12.75" customHeight="1">
      <c r="A8" s="805"/>
      <c r="B8" s="807"/>
      <c r="C8" s="807"/>
      <c r="D8" s="807"/>
      <c r="E8" s="485"/>
      <c r="F8" s="485"/>
      <c r="G8" s="478"/>
    </row>
    <row r="9" spans="1:7" ht="12.75" customHeight="1">
      <c r="A9" s="805" t="s">
        <v>229</v>
      </c>
      <c r="B9" s="807"/>
      <c r="C9" s="807"/>
      <c r="D9" s="807"/>
      <c r="E9" s="246"/>
      <c r="F9" s="246"/>
      <c r="G9" s="246"/>
    </row>
    <row r="10" spans="1:7" ht="12.75" customHeight="1">
      <c r="A10" s="805" t="s">
        <v>347</v>
      </c>
      <c r="B10" s="807"/>
      <c r="C10" s="807"/>
      <c r="D10" s="807"/>
      <c r="E10" s="246"/>
      <c r="F10" s="246"/>
      <c r="G10" s="246"/>
    </row>
    <row r="11" spans="1:7" ht="12.75" customHeight="1">
      <c r="A11" s="808" t="s">
        <v>188</v>
      </c>
      <c r="B11" s="807"/>
      <c r="C11" s="807"/>
      <c r="D11" s="807"/>
      <c r="E11" s="246"/>
      <c r="F11" s="246"/>
      <c r="G11" s="246"/>
    </row>
    <row r="12" spans="1:7" ht="12.75" customHeight="1">
      <c r="A12" s="210"/>
      <c r="B12" s="210"/>
      <c r="C12" s="210"/>
      <c r="D12" s="210"/>
      <c r="E12" s="246"/>
      <c r="F12" s="246"/>
      <c r="G12" s="246"/>
    </row>
    <row r="13" spans="1:7" ht="25.5" customHeight="1">
      <c r="A13" s="828" t="s">
        <v>627</v>
      </c>
      <c r="B13" s="262" t="s">
        <v>675</v>
      </c>
      <c r="C13" s="262" t="s">
        <v>363</v>
      </c>
      <c r="D13" s="262" t="s">
        <v>676</v>
      </c>
    </row>
    <row r="14" spans="1:7" ht="12.75" customHeight="1">
      <c r="A14" s="829"/>
      <c r="B14" s="262" t="s">
        <v>253</v>
      </c>
      <c r="C14" s="262" t="s">
        <v>255</v>
      </c>
      <c r="D14" s="262" t="s">
        <v>260</v>
      </c>
    </row>
    <row r="15" spans="1:7" ht="12.75" customHeight="1">
      <c r="A15" s="830"/>
      <c r="B15" s="176" t="s">
        <v>225</v>
      </c>
      <c r="C15" s="176"/>
      <c r="D15" s="176" t="s">
        <v>225</v>
      </c>
    </row>
    <row r="16" spans="1:7" ht="25.5" customHeight="1">
      <c r="A16" s="270" t="s">
        <v>825</v>
      </c>
      <c r="B16" s="224"/>
      <c r="C16" s="407">
        <v>0</v>
      </c>
      <c r="D16" s="181">
        <f>+B16*C16</f>
        <v>0</v>
      </c>
    </row>
    <row r="17" spans="1:4" ht="25.5" customHeight="1">
      <c r="A17" s="270" t="s">
        <v>677</v>
      </c>
      <c r="B17" s="224"/>
      <c r="C17" s="407">
        <v>6.0000000000000001E-3</v>
      </c>
      <c r="D17" s="181">
        <f>+B17*C17</f>
        <v>0</v>
      </c>
    </row>
    <row r="18" spans="1:4" ht="12.75" customHeight="1">
      <c r="A18" s="179" t="s">
        <v>678</v>
      </c>
      <c r="B18" s="224"/>
      <c r="C18" s="407">
        <v>1.2E-2</v>
      </c>
      <c r="D18" s="181">
        <f>+B18*C18</f>
        <v>0</v>
      </c>
    </row>
    <row r="19" spans="1:4" ht="12.75" customHeight="1">
      <c r="A19" s="4" t="s">
        <v>674</v>
      </c>
      <c r="B19" s="310">
        <f>SUM(B16:B18)</f>
        <v>0</v>
      </c>
      <c r="C19" s="486"/>
      <c r="D19" s="181"/>
    </row>
    <row r="20" spans="1:4" ht="12.75" customHeight="1">
      <c r="A20" s="4" t="s">
        <v>679</v>
      </c>
      <c r="B20" s="179"/>
      <c r="C20" s="303"/>
      <c r="D20" s="310">
        <f>SUM(D16:D18)</f>
        <v>0</v>
      </c>
    </row>
    <row r="21" spans="1:4" ht="12" customHeight="1">
      <c r="A21" s="203"/>
      <c r="B21" s="203"/>
      <c r="C21" s="203"/>
      <c r="D21" s="203"/>
    </row>
    <row r="22" spans="1:4" ht="12" customHeight="1">
      <c r="A22" s="203"/>
      <c r="B22" s="203"/>
      <c r="C22" s="257"/>
      <c r="D22" s="243"/>
    </row>
    <row r="23" spans="1:4" ht="12" customHeight="1">
      <c r="A23" s="203"/>
      <c r="B23" s="203"/>
      <c r="C23" s="257"/>
      <c r="D23" s="245" t="s">
        <v>680</v>
      </c>
    </row>
  </sheetData>
  <sheetProtection algorithmName="SHA-512" hashValue="ClyzMpEsYbWOGhA+R6uRxMabm5oBTm/lVmImug5SWG1r/KyDZdiHEoFhLQGePQCLvJxrTHirZXeTtUZUalT/oQ==" saltValue="u41rZwSNwJO86ZQCMHDHHA==" spinCount="100000" sheet="1" objects="1" scenarios="1"/>
  <mergeCells count="5">
    <mergeCell ref="A9:D9"/>
    <mergeCell ref="A8:D8"/>
    <mergeCell ref="A11:D11"/>
    <mergeCell ref="A10:D10"/>
    <mergeCell ref="A13:A15"/>
  </mergeCells>
  <hyperlinks>
    <hyperlink ref="A1" location="'TABLE OF CONTENTS'!A1" display="TABLE OF CONTENTS"/>
    <hyperlink ref="B1" location="'40.010'!A1" display="#'40.010'.A1"/>
  </hyperlinks>
  <printOptions horizontalCentered="1"/>
  <pageMargins left="0.51180555555555596" right="0.51180555555555596" top="0.98402777777777795" bottom="0.59027777777777801" header="0.511811023622047" footer="0.511811023622047"/>
  <pageSetup paperSize="5"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G21"/>
  <sheetViews>
    <sheetView zoomScaleNormal="100" workbookViewId="0">
      <selection activeCell="D17" sqref="D17"/>
    </sheetView>
  </sheetViews>
  <sheetFormatPr defaultColWidth="0" defaultRowHeight="12.75" zeroHeight="1"/>
  <cols>
    <col min="1" max="1" width="73.77734375" style="200" customWidth="1"/>
    <col min="2" max="2" width="22.77734375" style="200" customWidth="1"/>
    <col min="3" max="3" width="8.77734375" style="200" customWidth="1"/>
    <col min="4" max="4" width="19" style="200" customWidth="1"/>
    <col min="5" max="5" width="8.77734375" style="200" hidden="1" customWidth="1"/>
    <col min="6" max="16384" width="8.77734375" style="200" hidden="1"/>
  </cols>
  <sheetData>
    <row r="1" spans="1:7" ht="15" customHeight="1">
      <c r="A1" s="166" t="s">
        <v>129</v>
      </c>
      <c r="B1" s="167">
        <v>40.034999999999997</v>
      </c>
      <c r="C1" s="124"/>
      <c r="D1" s="124"/>
    </row>
    <row r="2" spans="1:7" ht="12.75" customHeight="1">
      <c r="A2" s="808"/>
      <c r="B2" s="807"/>
      <c r="C2" s="807"/>
      <c r="D2" s="807"/>
      <c r="E2" s="246"/>
    </row>
    <row r="3" spans="1:7" ht="12.75" customHeight="1">
      <c r="A3" s="206" t="str">
        <f>Cover!$A$14</f>
        <v>Select Name of Insurer/ Financial Holding Company</v>
      </c>
      <c r="B3" s="203"/>
      <c r="C3" s="203"/>
      <c r="D3" s="169" t="s">
        <v>226</v>
      </c>
      <c r="F3" s="208"/>
      <c r="G3" s="203"/>
    </row>
    <row r="4" spans="1:7" ht="12.75" customHeight="1">
      <c r="A4" s="207" t="s">
        <v>2</v>
      </c>
      <c r="B4" s="203"/>
      <c r="C4" s="203"/>
      <c r="D4" s="203"/>
    </row>
    <row r="5" spans="1:7" ht="12.75" customHeight="1">
      <c r="A5" s="207"/>
      <c r="B5" s="203"/>
      <c r="C5" s="203"/>
      <c r="D5" s="203"/>
    </row>
    <row r="6" spans="1:7" ht="12.75" customHeight="1">
      <c r="A6" s="207" t="s">
        <v>227</v>
      </c>
      <c r="B6" s="203"/>
      <c r="C6" s="203"/>
      <c r="D6" s="461"/>
    </row>
    <row r="7" spans="1:7" ht="12.75" customHeight="1">
      <c r="A7" s="208" t="s">
        <v>228</v>
      </c>
      <c r="B7" s="5"/>
      <c r="C7" s="203"/>
      <c r="D7" s="171">
        <f>Cover!$A$23</f>
        <v>46022</v>
      </c>
    </row>
    <row r="8" spans="1:7" ht="12.75" customHeight="1">
      <c r="A8" s="808"/>
      <c r="B8" s="807"/>
      <c r="C8" s="807"/>
      <c r="D8" s="203"/>
    </row>
    <row r="9" spans="1:7" ht="12.75" customHeight="1">
      <c r="A9" s="805" t="s">
        <v>229</v>
      </c>
      <c r="B9" s="807"/>
      <c r="C9" s="807"/>
      <c r="D9" s="199"/>
    </row>
    <row r="10" spans="1:7" ht="12.75" customHeight="1">
      <c r="A10" s="805" t="s">
        <v>347</v>
      </c>
      <c r="B10" s="807"/>
      <c r="C10" s="807"/>
      <c r="D10" s="203"/>
    </row>
    <row r="11" spans="1:7" ht="12.75" customHeight="1">
      <c r="A11" s="808" t="s">
        <v>190</v>
      </c>
      <c r="B11" s="807"/>
      <c r="C11" s="807"/>
      <c r="D11" s="203"/>
    </row>
    <row r="12" spans="1:7" ht="12" customHeight="1">
      <c r="A12" s="203"/>
      <c r="B12" s="203"/>
      <c r="C12" s="203"/>
      <c r="D12" s="203"/>
    </row>
    <row r="13" spans="1:7" ht="39" customHeight="1">
      <c r="A13" s="262" t="s">
        <v>681</v>
      </c>
      <c r="B13" s="262" t="s">
        <v>682</v>
      </c>
      <c r="C13" s="262" t="s">
        <v>363</v>
      </c>
      <c r="D13" s="300" t="s">
        <v>683</v>
      </c>
    </row>
    <row r="14" spans="1:7" ht="12.75" customHeight="1">
      <c r="A14" s="179"/>
      <c r="B14" s="176" t="s">
        <v>253</v>
      </c>
      <c r="C14" s="176" t="s">
        <v>255</v>
      </c>
      <c r="D14" s="302" t="s">
        <v>260</v>
      </c>
    </row>
    <row r="15" spans="1:7" ht="12.75" customHeight="1">
      <c r="A15" s="4"/>
      <c r="B15" s="302" t="s">
        <v>224</v>
      </c>
      <c r="C15" s="311"/>
      <c r="D15" s="266" t="s">
        <v>224</v>
      </c>
    </row>
    <row r="16" spans="1:7" ht="12.75" customHeight="1">
      <c r="A16" s="404" t="s">
        <v>684</v>
      </c>
      <c r="B16" s="215">
        <f>'40.020'!F137+'40.021'!F51</f>
        <v>0</v>
      </c>
      <c r="C16" s="487">
        <v>0.01</v>
      </c>
      <c r="D16" s="215">
        <f>+B16*C16</f>
        <v>0</v>
      </c>
      <c r="E16" s="488"/>
    </row>
    <row r="17" spans="1:4" ht="12.75" customHeight="1">
      <c r="A17" s="177" t="s">
        <v>685</v>
      </c>
      <c r="B17" s="285"/>
      <c r="C17" s="307"/>
      <c r="D17" s="238">
        <f>SUM(D16:D16)</f>
        <v>0</v>
      </c>
    </row>
    <row r="18" spans="1:4" ht="12" customHeight="1">
      <c r="A18" s="203"/>
      <c r="B18" s="203"/>
      <c r="C18" s="203"/>
      <c r="D18" s="203"/>
    </row>
    <row r="19" spans="1:4" ht="12" customHeight="1">
      <c r="A19" s="203"/>
      <c r="B19" s="203"/>
      <c r="C19" s="203"/>
      <c r="D19" s="203"/>
    </row>
    <row r="20" spans="1:4" ht="12" customHeight="1">
      <c r="A20" s="203"/>
      <c r="B20" s="203"/>
      <c r="C20" s="257"/>
      <c r="D20" s="243"/>
    </row>
    <row r="21" spans="1:4" ht="12" customHeight="1">
      <c r="A21" s="203"/>
      <c r="B21" s="203"/>
      <c r="C21" s="257"/>
      <c r="D21" s="245" t="s">
        <v>686</v>
      </c>
    </row>
  </sheetData>
  <sheetProtection algorithmName="SHA-512" hashValue="xiKD1CJ7EujmJ1Ptv88ZA1zymbMhRAWUIhqHAYeM9tRYEV+c5RUE+bpraeYa7hNZKjRjXhVfzdZkQS2apfXYgA==" saltValue="r4Foav/8s0UT8RClmDpVyw==" spinCount="100000" sheet="1" objects="1" scenarios="1"/>
  <mergeCells count="5">
    <mergeCell ref="A10:C10"/>
    <mergeCell ref="A11:C11"/>
    <mergeCell ref="A8:C8"/>
    <mergeCell ref="A9:C9"/>
    <mergeCell ref="A2:D2"/>
  </mergeCells>
  <hyperlinks>
    <hyperlink ref="A1" location="'TABLE OF CONTENTS'!A1" display="TABLE OF CONTENTS"/>
    <hyperlink ref="B1" location="'40.010'!A1" display="#'40.010'.A1"/>
  </hyperlinks>
  <printOptions horizontalCentered="1"/>
  <pageMargins left="0.51180555555555596" right="0.51180555555555596" top="0.98402777777777795" bottom="0.59027777777777801" header="0.511811023622047" footer="0.511811023622047"/>
  <pageSetup paperSize="5" orientation="landscape"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I24"/>
  <sheetViews>
    <sheetView zoomScaleNormal="100" workbookViewId="0">
      <selection activeCell="D18" sqref="D18"/>
    </sheetView>
  </sheetViews>
  <sheetFormatPr defaultColWidth="0" defaultRowHeight="12.75" zeroHeight="1"/>
  <cols>
    <col min="1" max="1" width="73.77734375" style="200" customWidth="1"/>
    <col min="2" max="2" width="17.109375" style="200" customWidth="1"/>
    <col min="3" max="3" width="12.77734375" style="200" customWidth="1"/>
    <col min="4" max="4" width="17.77734375" style="200" customWidth="1"/>
    <col min="5" max="5" width="3.44140625" style="203" customWidth="1"/>
    <col min="6" max="6" width="18.5546875" style="200" customWidth="1"/>
    <col min="7" max="7" width="8.77734375" style="200" hidden="1" customWidth="1"/>
    <col min="8" max="16384" width="8.77734375" style="200" hidden="1"/>
  </cols>
  <sheetData>
    <row r="1" spans="1:9" ht="15" customHeight="1">
      <c r="A1" s="166" t="s">
        <v>129</v>
      </c>
      <c r="B1" s="167">
        <v>40.036000000000001</v>
      </c>
      <c r="C1" s="124"/>
      <c r="D1" s="124"/>
      <c r="E1" s="124"/>
      <c r="F1" s="5"/>
      <c r="G1" s="362"/>
      <c r="H1" s="362"/>
      <c r="I1" s="362"/>
    </row>
    <row r="2" spans="1:9" ht="12.75" customHeight="1">
      <c r="A2" s="207"/>
      <c r="B2" s="203"/>
      <c r="C2" s="5"/>
      <c r="D2" s="199"/>
      <c r="E2" s="199"/>
      <c r="F2" s="203"/>
      <c r="G2" s="246"/>
      <c r="I2" s="246"/>
    </row>
    <row r="3" spans="1:9" ht="12.75" customHeight="1">
      <c r="A3" s="206" t="str">
        <f>Cover!$A$14</f>
        <v>Select Name of Insurer/ Financial Holding Company</v>
      </c>
      <c r="B3" s="203"/>
      <c r="C3" s="203"/>
      <c r="D3" s="169" t="s">
        <v>226</v>
      </c>
      <c r="E3" s="169"/>
      <c r="F3" s="169"/>
      <c r="G3" s="361"/>
      <c r="H3" s="484"/>
      <c r="I3" s="477"/>
    </row>
    <row r="4" spans="1:9" ht="12.75" customHeight="1">
      <c r="A4" s="207" t="s">
        <v>2</v>
      </c>
      <c r="B4" s="203"/>
      <c r="C4" s="203"/>
      <c r="D4" s="203"/>
      <c r="F4" s="203"/>
      <c r="G4" s="485"/>
      <c r="H4" s="485"/>
    </row>
    <row r="5" spans="1:9" ht="12.75" customHeight="1">
      <c r="A5" s="207"/>
      <c r="B5" s="203"/>
      <c r="C5" s="203"/>
      <c r="D5" s="203"/>
      <c r="F5" s="203"/>
      <c r="G5" s="485"/>
      <c r="H5" s="485"/>
    </row>
    <row r="6" spans="1:9" ht="12.75" customHeight="1">
      <c r="A6" s="207" t="s">
        <v>227</v>
      </c>
      <c r="B6" s="203"/>
      <c r="C6" s="203"/>
      <c r="D6" s="461"/>
      <c r="E6" s="461"/>
      <c r="F6" s="461"/>
      <c r="G6" s="485"/>
      <c r="H6" s="485"/>
    </row>
    <row r="7" spans="1:9" ht="12.75" customHeight="1">
      <c r="A7" s="208" t="s">
        <v>228</v>
      </c>
      <c r="B7" s="5"/>
      <c r="C7" s="5"/>
      <c r="D7" s="171">
        <f>Cover!$A$23</f>
        <v>46022</v>
      </c>
      <c r="E7" s="299"/>
      <c r="F7" s="299"/>
      <c r="G7" s="485"/>
      <c r="H7" s="485"/>
    </row>
    <row r="8" spans="1:9" ht="12.75" customHeight="1">
      <c r="A8" s="805"/>
      <c r="B8" s="807"/>
      <c r="C8" s="807"/>
      <c r="D8" s="807"/>
      <c r="E8" s="6"/>
      <c r="F8" s="203"/>
      <c r="G8" s="485"/>
      <c r="H8" s="485"/>
      <c r="I8" s="478"/>
    </row>
    <row r="9" spans="1:9" ht="12.75" customHeight="1">
      <c r="A9" s="805" t="s">
        <v>229</v>
      </c>
      <c r="B9" s="807"/>
      <c r="C9" s="807"/>
      <c r="D9" s="807"/>
      <c r="E9" s="6"/>
      <c r="F9" s="199"/>
      <c r="G9" s="246"/>
      <c r="H9" s="246"/>
      <c r="I9" s="246"/>
    </row>
    <row r="10" spans="1:9" ht="12.75" customHeight="1">
      <c r="A10" s="805" t="s">
        <v>347</v>
      </c>
      <c r="B10" s="807"/>
      <c r="C10" s="807"/>
      <c r="D10" s="807"/>
      <c r="E10" s="6"/>
      <c r="F10" s="199"/>
      <c r="G10" s="246"/>
      <c r="H10" s="246"/>
      <c r="I10" s="246"/>
    </row>
    <row r="11" spans="1:9" ht="12.75" customHeight="1">
      <c r="A11" s="855" t="s">
        <v>192</v>
      </c>
      <c r="B11" s="807"/>
      <c r="C11" s="807"/>
      <c r="D11" s="807"/>
      <c r="E11" s="209"/>
      <c r="F11" s="199"/>
      <c r="G11" s="246"/>
      <c r="H11" s="246"/>
      <c r="I11" s="246"/>
    </row>
    <row r="12" spans="1:9" ht="12" customHeight="1">
      <c r="A12" s="203"/>
      <c r="B12" s="203"/>
      <c r="C12" s="203"/>
      <c r="D12" s="203"/>
      <c r="F12" s="203"/>
    </row>
    <row r="13" spans="1:9" ht="39" customHeight="1">
      <c r="A13" s="828" t="s">
        <v>627</v>
      </c>
      <c r="B13" s="262" t="s">
        <v>687</v>
      </c>
      <c r="C13" s="262" t="s">
        <v>363</v>
      </c>
      <c r="D13" s="300" t="s">
        <v>683</v>
      </c>
      <c r="E13" s="489"/>
      <c r="F13" s="481" t="s">
        <v>673</v>
      </c>
    </row>
    <row r="14" spans="1:9" ht="12.75" customHeight="1">
      <c r="A14" s="829"/>
      <c r="B14" s="176" t="s">
        <v>253</v>
      </c>
      <c r="C14" s="176" t="s">
        <v>255</v>
      </c>
      <c r="D14" s="302" t="s">
        <v>260</v>
      </c>
      <c r="E14" s="490"/>
      <c r="F14" s="176" t="s">
        <v>290</v>
      </c>
    </row>
    <row r="15" spans="1:9" ht="12.75" customHeight="1">
      <c r="A15" s="830"/>
      <c r="B15" s="176" t="s">
        <v>225</v>
      </c>
      <c r="C15" s="176"/>
      <c r="D15" s="302"/>
      <c r="E15" s="490"/>
      <c r="F15" s="176" t="s">
        <v>225</v>
      </c>
    </row>
    <row r="16" spans="1:9" ht="12.75" customHeight="1">
      <c r="A16" s="4"/>
      <c r="B16" s="285"/>
      <c r="C16" s="303"/>
      <c r="D16" s="223"/>
      <c r="E16" s="491"/>
      <c r="F16" s="179"/>
    </row>
    <row r="17" spans="1:6" ht="15" customHeight="1">
      <c r="A17" s="218" t="s">
        <v>877</v>
      </c>
      <c r="B17" s="215">
        <f>'40.031'!Q65+'40.031'!AI65</f>
        <v>0</v>
      </c>
      <c r="C17" s="492">
        <v>0.06</v>
      </c>
      <c r="D17" s="181">
        <f>+B17*C17</f>
        <v>0</v>
      </c>
      <c r="E17" s="483"/>
      <c r="F17" s="306"/>
    </row>
    <row r="18" spans="1:6" ht="12.75" customHeight="1">
      <c r="A18" s="316"/>
      <c r="B18" s="305"/>
      <c r="C18" s="493"/>
      <c r="D18" s="181">
        <f>+B18*C18</f>
        <v>0</v>
      </c>
      <c r="E18" s="483"/>
      <c r="F18" s="306"/>
    </row>
    <row r="19" spans="1:6" ht="12.75" customHeight="1">
      <c r="A19" s="177" t="s">
        <v>688</v>
      </c>
      <c r="B19" s="285"/>
      <c r="C19" s="303"/>
      <c r="D19" s="310">
        <f>SUM(D17:D18)</f>
        <v>0</v>
      </c>
      <c r="E19" s="442"/>
      <c r="F19" s="310">
        <f>SUM(F17:F18)</f>
        <v>0</v>
      </c>
    </row>
    <row r="20" spans="1:6" ht="12.75" customHeight="1">
      <c r="A20" s="208"/>
      <c r="B20" s="476"/>
      <c r="C20" s="494"/>
      <c r="D20" s="495"/>
      <c r="E20" s="495"/>
      <c r="F20" s="203"/>
    </row>
    <row r="21" spans="1:6" ht="12" customHeight="1">
      <c r="A21" s="203" t="s">
        <v>325</v>
      </c>
      <c r="B21" s="203"/>
      <c r="C21" s="203"/>
      <c r="D21" s="203"/>
      <c r="F21" s="203"/>
    </row>
    <row r="22" spans="1:6" ht="37.5" customHeight="1">
      <c r="A22" s="256" t="s">
        <v>689</v>
      </c>
      <c r="B22" s="203"/>
      <c r="C22" s="203"/>
      <c r="D22" s="203"/>
      <c r="F22" s="203"/>
    </row>
    <row r="23" spans="1:6" ht="12" customHeight="1">
      <c r="A23" s="203"/>
      <c r="B23" s="203"/>
      <c r="C23" s="257"/>
      <c r="D23" s="243"/>
      <c r="E23" s="243"/>
      <c r="F23" s="203"/>
    </row>
    <row r="24" spans="1:6" ht="12" customHeight="1">
      <c r="A24" s="203"/>
      <c r="B24" s="203"/>
      <c r="C24" s="257"/>
      <c r="D24" s="245" t="s">
        <v>690</v>
      </c>
      <c r="E24" s="245"/>
      <c r="F24" s="245"/>
    </row>
  </sheetData>
  <sheetProtection algorithmName="SHA-512" hashValue="XZ5yq8dfrBy7WmC94nvyDDHEsBd/9MjrNsRfMpmE3gi5SV3grhOu+En/IhE3MsxDuMPdmjNtrgVMffBQh02ZOg==" saltValue="EcfqjzprNpYHlhhH0Bey/g==" spinCount="100000" sheet="1" objects="1" scenarios="1"/>
  <mergeCells count="5">
    <mergeCell ref="A9:D9"/>
    <mergeCell ref="A8:D8"/>
    <mergeCell ref="A11:D11"/>
    <mergeCell ref="A10:D10"/>
    <mergeCell ref="A13:A15"/>
  </mergeCells>
  <hyperlinks>
    <hyperlink ref="A1" location="'TABLE OF CONTENTS'!A1" display="TABLE OF CONTENTS"/>
    <hyperlink ref="B1" location="'40.010'!A1" display="#'40.010'.A1"/>
  </hyperlinks>
  <printOptions horizontalCentered="1"/>
  <pageMargins left="0.51180555555555596" right="0.51180555555555596" top="0.98402777777777795" bottom="0.59027777777777801" header="0.511811023622047" footer="0.511811023622047"/>
  <pageSetup paperSize="5"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G34"/>
  <sheetViews>
    <sheetView zoomScaleNormal="100" workbookViewId="0">
      <selection activeCell="B23" sqref="B23"/>
    </sheetView>
  </sheetViews>
  <sheetFormatPr defaultColWidth="0" defaultRowHeight="12.75" zeroHeight="1"/>
  <cols>
    <col min="1" max="1" width="38.5546875" style="496" customWidth="1"/>
    <col min="2" max="2" width="16.109375" style="496" customWidth="1"/>
    <col min="3" max="3" width="9.109375" style="497" customWidth="1"/>
    <col min="4" max="4" width="16" style="496" customWidth="1"/>
    <col min="5" max="5" width="6.109375" style="496" hidden="1" customWidth="1"/>
    <col min="6" max="7" width="9.6640625" style="496" hidden="1" customWidth="1"/>
    <col min="8" max="8" width="6.109375" style="496" hidden="1" customWidth="1"/>
    <col min="9" max="16384" width="6.109375" style="496" hidden="1"/>
  </cols>
  <sheetData>
    <row r="1" spans="1:7" ht="15" customHeight="1">
      <c r="A1" s="166" t="s">
        <v>129</v>
      </c>
      <c r="B1" s="167" t="s">
        <v>249</v>
      </c>
      <c r="C1" s="124"/>
      <c r="D1" s="124"/>
    </row>
    <row r="2" spans="1:7" ht="12.75" customHeight="1">
      <c r="A2" s="475"/>
      <c r="B2" s="475"/>
      <c r="C2" s="474"/>
      <c r="D2" s="169" t="s">
        <v>226</v>
      </c>
      <c r="F2" s="361"/>
      <c r="G2" s="200"/>
    </row>
    <row r="3" spans="1:7" ht="12.75" customHeight="1">
      <c r="A3" s="856" t="str">
        <f>Cover!$A$14</f>
        <v>Select Name of Insurer/ Financial Holding Company</v>
      </c>
      <c r="B3" s="857"/>
      <c r="C3" s="472"/>
      <c r="D3" s="470"/>
    </row>
    <row r="4" spans="1:7" ht="12.75" customHeight="1">
      <c r="A4" s="499" t="s">
        <v>2</v>
      </c>
      <c r="B4" s="475"/>
      <c r="C4" s="472"/>
      <c r="D4" s="470"/>
    </row>
    <row r="5" spans="1:7" ht="12.75" customHeight="1">
      <c r="A5" s="499"/>
      <c r="B5" s="475"/>
      <c r="C5" s="332"/>
      <c r="D5" s="470"/>
    </row>
    <row r="6" spans="1:7" ht="12.75" customHeight="1">
      <c r="A6" s="207" t="s">
        <v>227</v>
      </c>
      <c r="B6" s="470"/>
      <c r="C6" s="472"/>
      <c r="D6" s="470"/>
    </row>
    <row r="7" spans="1:7" ht="12.75" customHeight="1">
      <c r="A7" s="208" t="s">
        <v>228</v>
      </c>
      <c r="B7" s="474"/>
      <c r="C7" s="474"/>
      <c r="D7" s="171">
        <f>Cover!$A$23</f>
        <v>46022</v>
      </c>
    </row>
    <row r="8" spans="1:7" ht="12.75" customHeight="1">
      <c r="A8" s="853"/>
      <c r="B8" s="857"/>
      <c r="C8" s="858"/>
      <c r="D8" s="299"/>
    </row>
    <row r="9" spans="1:7" ht="12.75" customHeight="1">
      <c r="A9" s="853" t="s">
        <v>229</v>
      </c>
      <c r="B9" s="857"/>
      <c r="C9" s="858"/>
      <c r="D9" s="857"/>
    </row>
    <row r="10" spans="1:7" ht="12.75" customHeight="1">
      <c r="A10" s="853" t="s">
        <v>691</v>
      </c>
      <c r="B10" s="857"/>
      <c r="C10" s="858"/>
      <c r="D10" s="857"/>
    </row>
    <row r="11" spans="1:7" ht="12.75" customHeight="1">
      <c r="A11" s="860" t="s">
        <v>925</v>
      </c>
      <c r="B11" s="857"/>
      <c r="C11" s="858"/>
      <c r="D11" s="857"/>
    </row>
    <row r="12" spans="1:7" ht="12.75" customHeight="1">
      <c r="A12" s="500"/>
      <c r="B12" s="475"/>
      <c r="C12" s="474"/>
      <c r="D12" s="470"/>
    </row>
    <row r="13" spans="1:7" ht="39" customHeight="1">
      <c r="A13" s="501" t="s">
        <v>692</v>
      </c>
      <c r="B13" s="739" t="s">
        <v>920</v>
      </c>
      <c r="C13" s="479" t="s">
        <v>693</v>
      </c>
      <c r="D13" s="479" t="s">
        <v>694</v>
      </c>
    </row>
    <row r="14" spans="1:7" ht="12.75" customHeight="1">
      <c r="A14" s="480"/>
      <c r="B14" s="479" t="s">
        <v>253</v>
      </c>
      <c r="C14" s="479" t="s">
        <v>255</v>
      </c>
      <c r="D14" s="479" t="s">
        <v>260</v>
      </c>
    </row>
    <row r="15" spans="1:7" ht="12.75" customHeight="1">
      <c r="A15" s="502"/>
      <c r="B15" s="479" t="s">
        <v>225</v>
      </c>
      <c r="C15" s="479"/>
      <c r="D15" s="479" t="s">
        <v>225</v>
      </c>
      <c r="E15" s="503"/>
    </row>
    <row r="16" spans="1:7" ht="15" customHeight="1">
      <c r="A16" s="504" t="s">
        <v>876</v>
      </c>
      <c r="B16" s="224"/>
      <c r="C16" s="505">
        <v>0.17</v>
      </c>
      <c r="D16" s="215">
        <f t="shared" ref="D16:D22" si="0">+B16*C16</f>
        <v>0</v>
      </c>
      <c r="E16" s="506"/>
      <c r="G16" s="507"/>
    </row>
    <row r="17" spans="1:7" ht="12.75" customHeight="1">
      <c r="A17" s="504" t="s">
        <v>695</v>
      </c>
      <c r="B17" s="224"/>
      <c r="C17" s="505">
        <v>0.11</v>
      </c>
      <c r="D17" s="215">
        <f t="shared" si="0"/>
        <v>0</v>
      </c>
      <c r="E17" s="506"/>
      <c r="G17" s="507"/>
    </row>
    <row r="18" spans="1:7" ht="12.75" customHeight="1">
      <c r="A18" s="504" t="s">
        <v>696</v>
      </c>
      <c r="B18" s="224"/>
      <c r="C18" s="505">
        <v>0.13</v>
      </c>
      <c r="D18" s="215">
        <f t="shared" si="0"/>
        <v>0</v>
      </c>
      <c r="E18" s="506"/>
      <c r="G18" s="507"/>
    </row>
    <row r="19" spans="1:7" ht="12.75" customHeight="1">
      <c r="A19" s="504" t="s">
        <v>697</v>
      </c>
      <c r="B19" s="224"/>
      <c r="C19" s="505">
        <v>0.22</v>
      </c>
      <c r="D19" s="215">
        <f t="shared" si="0"/>
        <v>0</v>
      </c>
      <c r="E19" s="506"/>
      <c r="G19" s="507"/>
    </row>
    <row r="20" spans="1:7" ht="15" customHeight="1">
      <c r="A20" s="504" t="s">
        <v>875</v>
      </c>
      <c r="B20" s="224"/>
      <c r="C20" s="505">
        <v>0.28000000000000003</v>
      </c>
      <c r="D20" s="215">
        <f t="shared" si="0"/>
        <v>0</v>
      </c>
      <c r="E20" s="506"/>
      <c r="G20" s="507"/>
    </row>
    <row r="21" spans="1:7" ht="15" customHeight="1">
      <c r="A21" s="504" t="s">
        <v>874</v>
      </c>
      <c r="B21" s="224"/>
      <c r="C21" s="505">
        <v>0.17</v>
      </c>
      <c r="D21" s="215">
        <f t="shared" si="0"/>
        <v>0</v>
      </c>
      <c r="E21" s="506"/>
      <c r="G21" s="507"/>
    </row>
    <row r="22" spans="1:7" ht="12.75" customHeight="1">
      <c r="A22" s="504" t="s">
        <v>698</v>
      </c>
      <c r="B22" s="224"/>
      <c r="C22" s="505">
        <v>0.2</v>
      </c>
      <c r="D22" s="215">
        <f t="shared" si="0"/>
        <v>0</v>
      </c>
      <c r="E22" s="506"/>
      <c r="G22" s="507"/>
    </row>
    <row r="23" spans="1:7" ht="12.75" customHeight="1">
      <c r="A23" s="508" t="s">
        <v>426</v>
      </c>
      <c r="B23" s="611">
        <f>SUM(B16:B22)</f>
        <v>0</v>
      </c>
      <c r="C23" s="509"/>
      <c r="D23" s="223"/>
    </row>
    <row r="24" spans="1:7" ht="25.5" customHeight="1">
      <c r="A24" s="510" t="s">
        <v>924</v>
      </c>
      <c r="B24" s="504"/>
      <c r="C24" s="511"/>
      <c r="D24" s="611">
        <f>SUM(D16:D22)</f>
        <v>0</v>
      </c>
    </row>
    <row r="25" spans="1:7" ht="12.75" customHeight="1">
      <c r="A25" s="470"/>
      <c r="B25" s="470"/>
      <c r="C25" s="472"/>
      <c r="D25" s="470"/>
    </row>
    <row r="26" spans="1:7" ht="12.75" customHeight="1">
      <c r="A26" s="470"/>
      <c r="B26" s="470"/>
      <c r="C26" s="472"/>
      <c r="D26" s="470"/>
    </row>
    <row r="27" spans="1:7" ht="12.75" customHeight="1">
      <c r="A27" s="470" t="s">
        <v>325</v>
      </c>
      <c r="B27" s="470"/>
      <c r="C27" s="472"/>
      <c r="D27" s="470"/>
    </row>
    <row r="28" spans="1:7" ht="26.25" customHeight="1">
      <c r="A28" s="861" t="s">
        <v>699</v>
      </c>
      <c r="B28" s="857"/>
      <c r="C28" s="858"/>
      <c r="D28" s="857"/>
    </row>
    <row r="29" spans="1:7" ht="14.25" customHeight="1">
      <c r="A29" s="859" t="s">
        <v>700</v>
      </c>
      <c r="B29" s="857"/>
      <c r="C29" s="858"/>
      <c r="D29" s="857"/>
    </row>
    <row r="30" spans="1:7" ht="14.25" customHeight="1">
      <c r="A30" s="859" t="s">
        <v>701</v>
      </c>
      <c r="B30" s="857"/>
      <c r="C30" s="858"/>
      <c r="D30" s="857"/>
    </row>
    <row r="31" spans="1:7" ht="12.75" customHeight="1">
      <c r="A31" s="512"/>
      <c r="B31" s="512"/>
      <c r="C31" s="499"/>
      <c r="D31" s="512"/>
    </row>
    <row r="32" spans="1:7" ht="12.75" customHeight="1">
      <c r="A32" s="470"/>
      <c r="B32" s="470"/>
      <c r="C32" s="472"/>
      <c r="D32" s="470"/>
    </row>
    <row r="33" spans="1:4" ht="12" customHeight="1">
      <c r="A33" s="470"/>
      <c r="B33" s="513"/>
      <c r="C33" s="514"/>
      <c r="D33" s="243"/>
    </row>
    <row r="34" spans="1:4" ht="12" customHeight="1">
      <c r="A34" s="470"/>
      <c r="B34" s="513"/>
      <c r="C34" s="514"/>
      <c r="D34" s="243" t="s">
        <v>702</v>
      </c>
    </row>
  </sheetData>
  <sheetProtection algorithmName="SHA-512" hashValue="HDws3b3qV75tMDibWwySz8a4pPXL11D3t1xIyaoOJoUm08VfzDuLe3aERRCQT1DmTAYUh19wspDEJjaYvnhriA==" saltValue="8OiQCATI8MtrCSWNt3LJcw==" spinCount="100000" sheet="1" objects="1" scenarios="1"/>
  <mergeCells count="8">
    <mergeCell ref="A3:B3"/>
    <mergeCell ref="A9:D9"/>
    <mergeCell ref="A8:C8"/>
    <mergeCell ref="A30:D30"/>
    <mergeCell ref="A29:D29"/>
    <mergeCell ref="A11:D11"/>
    <mergeCell ref="A10:D10"/>
    <mergeCell ref="A28:D28"/>
  </mergeCells>
  <hyperlinks>
    <hyperlink ref="A1" location="'TABLE OF CONTENTS'!A1" display="TABLE OF CONTENTS"/>
    <hyperlink ref="B1" location="'40.010'!A1" display="40.040"/>
  </hyperlinks>
  <printOptions horizontalCentered="1"/>
  <pageMargins left="0.51180555555555596" right="0.51180555555555596" top="0.98402777777777795" bottom="0.59027777777777801" header="0.511811023622047" footer="0.511811023622047"/>
  <pageSetup paperSize="5"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J34"/>
  <sheetViews>
    <sheetView zoomScaleNormal="100" workbookViewId="0">
      <selection activeCell="B20" sqref="B20"/>
    </sheetView>
  </sheetViews>
  <sheetFormatPr defaultColWidth="0" defaultRowHeight="12.75" zeroHeight="1"/>
  <cols>
    <col min="1" max="1" width="41.109375" style="496" customWidth="1"/>
    <col min="2" max="3" width="16.77734375" style="496" customWidth="1"/>
    <col min="4" max="4" width="6.109375" style="497" customWidth="1"/>
    <col min="5" max="5" width="17.5546875" style="496" customWidth="1"/>
    <col min="6" max="10" width="9.6640625" style="496" hidden="1" customWidth="1"/>
    <col min="11" max="11" width="6.109375" style="496" hidden="1" customWidth="1"/>
    <col min="12" max="16384" width="6.109375" style="496" hidden="1"/>
  </cols>
  <sheetData>
    <row r="1" spans="1:10" ht="15" customHeight="1">
      <c r="A1" s="166" t="s">
        <v>129</v>
      </c>
      <c r="B1" s="167" t="s">
        <v>207</v>
      </c>
      <c r="C1" s="167"/>
      <c r="D1" s="124"/>
      <c r="E1" s="124"/>
    </row>
    <row r="2" spans="1:10">
      <c r="A2" s="475"/>
      <c r="B2" s="475"/>
      <c r="C2" s="475"/>
      <c r="D2" s="474"/>
      <c r="E2" s="169" t="s">
        <v>226</v>
      </c>
      <c r="G2" s="361"/>
      <c r="H2" s="200"/>
    </row>
    <row r="3" spans="1:10">
      <c r="A3" s="856" t="str">
        <f>Cover!$A$14</f>
        <v>Select Name of Insurer/ Financial Holding Company</v>
      </c>
      <c r="B3" s="857"/>
      <c r="C3" s="498"/>
      <c r="D3" s="472"/>
      <c r="E3" s="470"/>
    </row>
    <row r="4" spans="1:10">
      <c r="A4" s="499" t="s">
        <v>2</v>
      </c>
      <c r="B4" s="475"/>
      <c r="C4" s="475"/>
      <c r="D4" s="472"/>
      <c r="E4" s="470"/>
    </row>
    <row r="5" spans="1:10">
      <c r="A5" s="499"/>
      <c r="B5" s="475"/>
      <c r="C5" s="475"/>
      <c r="D5" s="332"/>
      <c r="E5" s="470"/>
    </row>
    <row r="6" spans="1:10">
      <c r="A6" s="207" t="s">
        <v>227</v>
      </c>
      <c r="B6" s="470"/>
      <c r="C6" s="470"/>
      <c r="D6" s="472"/>
      <c r="E6" s="470"/>
    </row>
    <row r="7" spans="1:10">
      <c r="A7" s="208" t="s">
        <v>228</v>
      </c>
      <c r="B7" s="474"/>
      <c r="C7" s="474"/>
      <c r="D7" s="474"/>
      <c r="E7" s="171">
        <f>Cover!$A$23</f>
        <v>46022</v>
      </c>
    </row>
    <row r="8" spans="1:10">
      <c r="A8" s="853"/>
      <c r="B8" s="857"/>
      <c r="C8" s="857"/>
      <c r="D8" s="858"/>
      <c r="E8" s="299"/>
    </row>
    <row r="9" spans="1:10">
      <c r="A9" s="853" t="s">
        <v>229</v>
      </c>
      <c r="B9" s="857"/>
      <c r="C9" s="857"/>
      <c r="D9" s="858"/>
      <c r="E9" s="857"/>
    </row>
    <row r="10" spans="1:10">
      <c r="A10" s="853" t="s">
        <v>691</v>
      </c>
      <c r="B10" s="857"/>
      <c r="C10" s="857"/>
      <c r="D10" s="858"/>
      <c r="E10" s="857"/>
    </row>
    <row r="11" spans="1:10">
      <c r="A11" s="860" t="s">
        <v>926</v>
      </c>
      <c r="B11" s="862"/>
      <c r="C11" s="862"/>
      <c r="D11" s="863"/>
      <c r="E11" s="862"/>
    </row>
    <row r="12" spans="1:10">
      <c r="A12" s="474"/>
      <c r="B12" s="470"/>
      <c r="C12" s="470"/>
      <c r="D12" s="472"/>
      <c r="E12" s="470"/>
    </row>
    <row r="13" spans="1:10" ht="63.75" customHeight="1">
      <c r="A13" s="501" t="s">
        <v>692</v>
      </c>
      <c r="B13" s="739" t="s">
        <v>921</v>
      </c>
      <c r="C13" s="481" t="s">
        <v>922</v>
      </c>
      <c r="D13" s="479" t="s">
        <v>703</v>
      </c>
      <c r="E13" s="479" t="s">
        <v>704</v>
      </c>
    </row>
    <row r="14" spans="1:10">
      <c r="A14" s="480"/>
      <c r="B14" s="479" t="s">
        <v>253</v>
      </c>
      <c r="C14" s="479" t="s">
        <v>255</v>
      </c>
      <c r="D14" s="479" t="s">
        <v>260</v>
      </c>
      <c r="E14" s="479" t="s">
        <v>290</v>
      </c>
    </row>
    <row r="15" spans="1:10">
      <c r="A15" s="480"/>
      <c r="B15" s="480" t="s">
        <v>225</v>
      </c>
      <c r="C15" s="480" t="s">
        <v>225</v>
      </c>
      <c r="D15" s="480"/>
      <c r="E15" s="480" t="s">
        <v>225</v>
      </c>
      <c r="F15" s="503"/>
    </row>
    <row r="16" spans="1:10" ht="15" customHeight="1">
      <c r="A16" s="504" t="s">
        <v>876</v>
      </c>
      <c r="B16" s="224"/>
      <c r="C16" s="224"/>
      <c r="D16" s="505">
        <v>0.11</v>
      </c>
      <c r="E16" s="215">
        <f t="shared" ref="E16:E22" si="0">(B16-C16)*D16</f>
        <v>0</v>
      </c>
      <c r="F16" s="506"/>
      <c r="J16" s="507"/>
    </row>
    <row r="17" spans="1:10">
      <c r="A17" s="504" t="s">
        <v>695</v>
      </c>
      <c r="B17" s="224"/>
      <c r="C17" s="224"/>
      <c r="D17" s="505">
        <v>0.11</v>
      </c>
      <c r="E17" s="215">
        <f t="shared" si="0"/>
        <v>0</v>
      </c>
      <c r="F17" s="506"/>
      <c r="J17" s="507"/>
    </row>
    <row r="18" spans="1:10">
      <c r="A18" s="504" t="s">
        <v>696</v>
      </c>
      <c r="B18" s="224"/>
      <c r="C18" s="224"/>
      <c r="D18" s="515">
        <v>0.13</v>
      </c>
      <c r="E18" s="215">
        <f t="shared" si="0"/>
        <v>0</v>
      </c>
      <c r="F18" s="516"/>
      <c r="J18" s="507"/>
    </row>
    <row r="19" spans="1:10">
      <c r="A19" s="504" t="s">
        <v>697</v>
      </c>
      <c r="B19" s="224"/>
      <c r="C19" s="224"/>
      <c r="D19" s="515">
        <v>0.17</v>
      </c>
      <c r="E19" s="215">
        <f t="shared" si="0"/>
        <v>0</v>
      </c>
      <c r="F19" s="516"/>
      <c r="J19" s="507"/>
    </row>
    <row r="20" spans="1:10" ht="15" customHeight="1">
      <c r="A20" s="504" t="s">
        <v>875</v>
      </c>
      <c r="B20" s="224"/>
      <c r="C20" s="224"/>
      <c r="D20" s="515">
        <v>0.17</v>
      </c>
      <c r="E20" s="215">
        <f t="shared" si="0"/>
        <v>0</v>
      </c>
      <c r="F20" s="516"/>
      <c r="J20" s="507"/>
    </row>
    <row r="21" spans="1:10" ht="15" customHeight="1">
      <c r="A21" s="504" t="s">
        <v>874</v>
      </c>
      <c r="B21" s="224"/>
      <c r="C21" s="224"/>
      <c r="D21" s="515">
        <v>0.13</v>
      </c>
      <c r="E21" s="215">
        <f t="shared" si="0"/>
        <v>0</v>
      </c>
      <c r="F21" s="516"/>
      <c r="J21" s="507"/>
    </row>
    <row r="22" spans="1:10">
      <c r="A22" s="504" t="s">
        <v>698</v>
      </c>
      <c r="B22" s="224"/>
      <c r="C22" s="224"/>
      <c r="D22" s="515">
        <v>0.13</v>
      </c>
      <c r="E22" s="215">
        <f t="shared" si="0"/>
        <v>0</v>
      </c>
      <c r="F22" s="516"/>
      <c r="J22" s="507"/>
    </row>
    <row r="23" spans="1:10">
      <c r="A23" s="508" t="s">
        <v>426</v>
      </c>
      <c r="B23" s="611">
        <f>SUM(B16:B22)</f>
        <v>0</v>
      </c>
      <c r="C23" s="611">
        <f>SUM(C16:C22)</f>
        <v>0</v>
      </c>
      <c r="D23" s="482"/>
      <c r="E23" s="223"/>
      <c r="F23" s="516"/>
    </row>
    <row r="24" spans="1:10" ht="25.5" customHeight="1">
      <c r="A24" s="510" t="s">
        <v>923</v>
      </c>
      <c r="B24" s="223"/>
      <c r="C24" s="223"/>
      <c r="D24" s="482"/>
      <c r="E24" s="612">
        <f>SUM(E16:E22)</f>
        <v>0</v>
      </c>
      <c r="F24" s="503"/>
    </row>
    <row r="25" spans="1:10">
      <c r="A25" s="472"/>
      <c r="B25" s="495"/>
      <c r="C25" s="495"/>
      <c r="D25" s="474"/>
      <c r="E25" s="517"/>
    </row>
    <row r="26" spans="1:10">
      <c r="A26" s="470" t="s">
        <v>325</v>
      </c>
      <c r="B26" s="470"/>
      <c r="C26" s="470"/>
      <c r="D26" s="472"/>
      <c r="E26" s="470"/>
    </row>
    <row r="27" spans="1:10">
      <c r="A27" s="518" t="s">
        <v>705</v>
      </c>
      <c r="B27" s="470"/>
      <c r="C27" s="470"/>
      <c r="D27" s="472"/>
      <c r="E27" s="470"/>
    </row>
    <row r="28" spans="1:10" ht="12" customHeight="1">
      <c r="A28" s="861" t="s">
        <v>699</v>
      </c>
      <c r="B28" s="857"/>
      <c r="C28" s="857"/>
      <c r="D28" s="858"/>
      <c r="E28" s="857"/>
    </row>
    <row r="29" spans="1:10" ht="14.25" customHeight="1">
      <c r="A29" s="859" t="s">
        <v>700</v>
      </c>
      <c r="B29" s="857"/>
      <c r="C29" s="857"/>
      <c r="D29" s="858"/>
      <c r="E29" s="857"/>
    </row>
    <row r="30" spans="1:10" ht="14.25" customHeight="1">
      <c r="A30" s="859" t="s">
        <v>701</v>
      </c>
      <c r="B30" s="857"/>
      <c r="C30" s="857"/>
      <c r="D30" s="858"/>
      <c r="E30" s="857"/>
    </row>
    <row r="31" spans="1:10">
      <c r="A31" s="470"/>
      <c r="B31" s="470"/>
      <c r="C31" s="470"/>
      <c r="D31" s="472"/>
      <c r="E31" s="470"/>
    </row>
    <row r="32" spans="1:10">
      <c r="A32" s="470"/>
      <c r="B32" s="470"/>
      <c r="C32" s="470"/>
      <c r="D32" s="472"/>
      <c r="E32" s="470"/>
    </row>
    <row r="33" spans="1:5" ht="12" customHeight="1">
      <c r="A33" s="470"/>
      <c r="B33" s="513"/>
      <c r="C33" s="513"/>
      <c r="D33" s="514"/>
      <c r="E33" s="243"/>
    </row>
    <row r="34" spans="1:5" ht="12" customHeight="1">
      <c r="A34" s="470"/>
      <c r="B34" s="513"/>
      <c r="C34" s="513"/>
      <c r="D34" s="514"/>
      <c r="E34" s="243" t="s">
        <v>706</v>
      </c>
    </row>
  </sheetData>
  <sheetProtection algorithmName="SHA-512" hashValue="0rJ5vwZMlzdtz3QHLgngPHAFaR53ziFAR/UaVwVBpDB8dGWoaOa7KD2QrD0sgxQWgdnpGAp8b9PnBEczyZl78A==" saltValue="j+/giMgHoHLdu9pnDxJ9QA==" spinCount="100000" sheet="1" objects="1" scenarios="1"/>
  <mergeCells count="8">
    <mergeCell ref="A3:B3"/>
    <mergeCell ref="A9:E9"/>
    <mergeCell ref="A30:E30"/>
    <mergeCell ref="A29:E29"/>
    <mergeCell ref="A8:D8"/>
    <mergeCell ref="A10:E10"/>
    <mergeCell ref="A28:E28"/>
    <mergeCell ref="A11:E11"/>
  </mergeCells>
  <hyperlinks>
    <hyperlink ref="A1" location="'TABLE OF CONTENTS'!A1" display="TABLE OF CONTENTS"/>
    <hyperlink ref="B1" location="'40.010'!A1" display="40.041"/>
  </hyperlinks>
  <printOptions horizontalCentered="1"/>
  <pageMargins left="0.51180555555555596" right="0.51180555555555596" top="0.98402777777777795" bottom="0.59027777777777801" header="0.511811023622047" footer="0.511811023622047"/>
  <pageSetup paperSize="5"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G40"/>
  <sheetViews>
    <sheetView zoomScaleNormal="100" workbookViewId="0">
      <selection activeCell="B33" sqref="B33"/>
    </sheetView>
  </sheetViews>
  <sheetFormatPr defaultColWidth="0" defaultRowHeight="12.75" zeroHeight="1"/>
  <cols>
    <col min="1" max="1" width="53.109375" style="496" customWidth="1"/>
    <col min="2" max="2" width="18.109375" style="496" customWidth="1"/>
    <col min="3" max="3" width="6.109375" style="496" hidden="1" customWidth="1"/>
    <col min="4" max="4" width="15.77734375" style="496" hidden="1" customWidth="1"/>
    <col min="5" max="7" width="9.6640625" style="496" hidden="1" customWidth="1"/>
    <col min="8" max="8" width="6.109375" style="496" hidden="1" customWidth="1"/>
    <col min="9" max="16384" width="6.109375" style="496" hidden="1"/>
  </cols>
  <sheetData>
    <row r="1" spans="1:6" ht="12.75" customHeight="1">
      <c r="A1" s="166" t="s">
        <v>129</v>
      </c>
      <c r="B1" s="167" t="s">
        <v>210</v>
      </c>
      <c r="C1" s="519"/>
      <c r="D1" s="519"/>
    </row>
    <row r="2" spans="1:6" ht="12.75" customHeight="1">
      <c r="A2" s="475"/>
      <c r="B2" s="169" t="s">
        <v>226</v>
      </c>
      <c r="C2" s="519"/>
      <c r="D2" s="519"/>
    </row>
    <row r="3" spans="1:6" ht="12.75" customHeight="1">
      <c r="A3" s="856" t="str">
        <f>Cover!$A$14</f>
        <v>Select Name of Insurer/ Financial Holding Company</v>
      </c>
      <c r="B3" s="857"/>
    </row>
    <row r="4" spans="1:6" ht="12.75" customHeight="1">
      <c r="A4" s="499" t="s">
        <v>2</v>
      </c>
      <c r="B4" s="475"/>
    </row>
    <row r="5" spans="1:6" ht="12.75" customHeight="1">
      <c r="A5" s="499"/>
      <c r="B5" s="475"/>
      <c r="C5" s="519"/>
      <c r="D5" s="519"/>
    </row>
    <row r="6" spans="1:6" ht="12.75" customHeight="1">
      <c r="A6" s="207" t="s">
        <v>227</v>
      </c>
      <c r="B6" s="470"/>
      <c r="D6" s="520"/>
    </row>
    <row r="7" spans="1:6" ht="12.75" customHeight="1">
      <c r="A7" s="208" t="s">
        <v>228</v>
      </c>
      <c r="B7" s="171">
        <f>Cover!$A$23</f>
        <v>46022</v>
      </c>
      <c r="C7" s="520"/>
      <c r="D7" s="520"/>
    </row>
    <row r="8" spans="1:6" ht="12.75" customHeight="1">
      <c r="A8" s="853"/>
      <c r="B8" s="857"/>
      <c r="C8" s="520"/>
      <c r="D8" s="520"/>
    </row>
    <row r="9" spans="1:6" ht="12.75" customHeight="1">
      <c r="A9" s="853" t="s">
        <v>229</v>
      </c>
      <c r="B9" s="857"/>
      <c r="C9" s="521"/>
      <c r="D9" s="521"/>
      <c r="E9" s="521"/>
      <c r="F9" s="521"/>
    </row>
    <row r="10" spans="1:6" ht="12.75" customHeight="1">
      <c r="A10" s="853" t="s">
        <v>691</v>
      </c>
      <c r="B10" s="857"/>
    </row>
    <row r="11" spans="1:6" ht="12.75" customHeight="1">
      <c r="A11" s="854" t="s">
        <v>707</v>
      </c>
      <c r="B11" s="857"/>
    </row>
    <row r="12" spans="1:6" ht="12.75" customHeight="1">
      <c r="A12" s="504"/>
      <c r="B12" s="522" t="s">
        <v>225</v>
      </c>
    </row>
    <row r="13" spans="1:6" ht="12.75" customHeight="1">
      <c r="A13" s="864" t="s">
        <v>708</v>
      </c>
      <c r="B13" s="800"/>
    </row>
    <row r="14" spans="1:6" ht="12" customHeight="1">
      <c r="A14" s="523" t="s">
        <v>709</v>
      </c>
      <c r="B14" s="224"/>
    </row>
    <row r="15" spans="1:6" ht="12" customHeight="1">
      <c r="A15" s="523" t="s">
        <v>710</v>
      </c>
      <c r="B15" s="224"/>
    </row>
    <row r="16" spans="1:6" ht="12" customHeight="1">
      <c r="A16" s="470"/>
      <c r="B16" s="495"/>
    </row>
    <row r="17" spans="1:2" ht="12.75" customHeight="1">
      <c r="A17" s="864" t="s">
        <v>711</v>
      </c>
      <c r="B17" s="800"/>
    </row>
    <row r="18" spans="1:2" ht="12" customHeight="1">
      <c r="A18" s="523" t="s">
        <v>712</v>
      </c>
      <c r="B18" s="309"/>
    </row>
    <row r="19" spans="1:2" ht="12" customHeight="1">
      <c r="A19" s="523" t="s">
        <v>713</v>
      </c>
      <c r="B19" s="215">
        <f>B15*B18</f>
        <v>0</v>
      </c>
    </row>
    <row r="20" spans="1:2" ht="12" customHeight="1">
      <c r="A20" s="470"/>
      <c r="B20" s="495"/>
    </row>
    <row r="21" spans="1:2" ht="12.75" customHeight="1">
      <c r="A21" s="864" t="s">
        <v>714</v>
      </c>
      <c r="B21" s="800"/>
    </row>
    <row r="22" spans="1:2" ht="12" customHeight="1">
      <c r="A22" s="523" t="s">
        <v>715</v>
      </c>
      <c r="B22" s="524"/>
    </row>
    <row r="23" spans="1:2" ht="12" customHeight="1">
      <c r="A23" s="523" t="s">
        <v>716</v>
      </c>
      <c r="B23" s="224"/>
    </row>
    <row r="24" spans="1:2" ht="12" customHeight="1">
      <c r="A24" s="523" t="s">
        <v>717</v>
      </c>
      <c r="B24" s="224"/>
    </row>
    <row r="25" spans="1:2" ht="14.25" customHeight="1">
      <c r="A25" s="523" t="s">
        <v>873</v>
      </c>
      <c r="B25" s="224"/>
    </row>
    <row r="26" spans="1:2" ht="12" customHeight="1">
      <c r="A26" s="525"/>
      <c r="B26" s="495"/>
    </row>
    <row r="27" spans="1:2" ht="12.75" customHeight="1">
      <c r="A27" s="864" t="s">
        <v>718</v>
      </c>
      <c r="B27" s="800"/>
    </row>
    <row r="28" spans="1:2" ht="12" customHeight="1">
      <c r="A28" s="523" t="s">
        <v>719</v>
      </c>
      <c r="B28" s="215">
        <f>+MAX(B19-B24,0)</f>
        <v>0</v>
      </c>
    </row>
    <row r="29" spans="1:2" ht="12" customHeight="1">
      <c r="A29" s="523" t="s">
        <v>716</v>
      </c>
      <c r="B29" s="215">
        <f>B23</f>
        <v>0</v>
      </c>
    </row>
    <row r="30" spans="1:2" ht="12" customHeight="1">
      <c r="A30" s="523" t="s">
        <v>720</v>
      </c>
      <c r="B30" s="215">
        <f>B25</f>
        <v>0</v>
      </c>
    </row>
    <row r="31" spans="1:2" ht="12" customHeight="1">
      <c r="A31" s="470"/>
      <c r="B31" s="495"/>
    </row>
    <row r="32" spans="1:2" ht="12" customHeight="1">
      <c r="A32" s="470"/>
      <c r="B32" s="470"/>
    </row>
    <row r="33" spans="1:2" ht="12.75" customHeight="1">
      <c r="A33" s="508" t="s">
        <v>721</v>
      </c>
      <c r="B33" s="611">
        <f>SUM(B28:B32)/1.5</f>
        <v>0</v>
      </c>
    </row>
    <row r="34" spans="1:2" ht="12" customHeight="1">
      <c r="A34" s="470"/>
      <c r="B34" s="470"/>
    </row>
    <row r="35" spans="1:2" ht="12" customHeight="1">
      <c r="A35" s="470"/>
      <c r="B35" s="470"/>
    </row>
    <row r="36" spans="1:2" ht="12" customHeight="1">
      <c r="A36" s="470" t="s">
        <v>325</v>
      </c>
      <c r="B36" s="475"/>
    </row>
    <row r="37" spans="1:2" ht="37.5" customHeight="1">
      <c r="A37" s="865" t="s">
        <v>722</v>
      </c>
      <c r="B37" s="857"/>
    </row>
    <row r="38" spans="1:2" ht="12" customHeight="1">
      <c r="A38" s="526"/>
      <c r="B38" s="527"/>
    </row>
    <row r="39" spans="1:2" ht="12" customHeight="1">
      <c r="A39" s="528"/>
      <c r="B39" s="243"/>
    </row>
    <row r="40" spans="1:2" ht="12" customHeight="1">
      <c r="A40" s="513"/>
      <c r="B40" s="243" t="s">
        <v>723</v>
      </c>
    </row>
  </sheetData>
  <sheetProtection algorithmName="SHA-512" hashValue="pPtmDXlyZI2V89Y/R4x7GvPbrpbOao877C5Sheq2D8OsatSoh8SLZHfPLYBr3jhXyG8/rHnD77ATfAjeJ0A70Q==" saltValue="LyZg+33lzeXxkDLUelywcA==" spinCount="100000" sheet="1" objects="1" scenarios="1"/>
  <mergeCells count="10">
    <mergeCell ref="A37:B37"/>
    <mergeCell ref="A13:B13"/>
    <mergeCell ref="A17:B17"/>
    <mergeCell ref="A9:B9"/>
    <mergeCell ref="A27:B27"/>
    <mergeCell ref="A8:B8"/>
    <mergeCell ref="A3:B3"/>
    <mergeCell ref="A21:B21"/>
    <mergeCell ref="A11:B11"/>
    <mergeCell ref="A10:B10"/>
  </mergeCells>
  <hyperlinks>
    <hyperlink ref="A1" location="'TABLE OF CONTENTS'!A1" display="TABLE OF CONTENTS"/>
    <hyperlink ref="B1" location="'40.010'!A1" display="40.042"/>
  </hyperlinks>
  <printOptions horizontalCentered="1"/>
  <pageMargins left="0.51180555555555596" right="0.51180555555555596" top="0.98402777777777795" bottom="0.59027777777777801" header="0.511811023622047" footer="0.511811023622047"/>
  <pageSetup paperSize="5"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XFC63"/>
  <sheetViews>
    <sheetView zoomScale="80" zoomScaleNormal="80" workbookViewId="0">
      <selection activeCell="I37" sqref="I37"/>
    </sheetView>
  </sheetViews>
  <sheetFormatPr defaultColWidth="8.77734375" defaultRowHeight="12.75" zeroHeight="1"/>
  <cols>
    <col min="1" max="1" width="20.77734375" style="200" customWidth="1"/>
    <col min="2" max="3" width="12.77734375" style="200" customWidth="1"/>
    <col min="4" max="4" width="8.77734375" style="200" customWidth="1"/>
    <col min="5" max="5" width="20.77734375" style="200" customWidth="1"/>
    <col min="6" max="9" width="12.77734375" style="200" customWidth="1"/>
    <col min="10" max="10" width="17.109375" style="200" hidden="1" customWidth="1"/>
    <col min="11" max="16383" width="8.77734375" style="200" hidden="1" customWidth="1"/>
    <col min="16384" max="16384" width="0.109375" style="200" hidden="1" customWidth="1"/>
  </cols>
  <sheetData>
    <row r="1" spans="1:13" ht="15" customHeight="1">
      <c r="A1" s="166" t="s">
        <v>129</v>
      </c>
      <c r="B1" s="124"/>
      <c r="C1" s="124"/>
      <c r="D1" s="167" t="s">
        <v>724</v>
      </c>
      <c r="E1" s="124"/>
      <c r="F1" s="124"/>
      <c r="G1" s="124"/>
      <c r="H1" s="124"/>
      <c r="I1" s="124"/>
    </row>
    <row r="2" spans="1:13" ht="12.75" customHeight="1">
      <c r="A2" s="207"/>
      <c r="B2" s="203"/>
      <c r="C2" s="5"/>
      <c r="D2" s="199"/>
      <c r="E2" s="203"/>
      <c r="F2" s="199"/>
      <c r="G2" s="203"/>
      <c r="H2" s="199"/>
      <c r="I2" s="203"/>
    </row>
    <row r="3" spans="1:13" ht="12.75" customHeight="1">
      <c r="A3" s="206" t="str">
        <f>Cover!$A$14</f>
        <v>Select Name of Insurer/ Financial Holding Company</v>
      </c>
      <c r="B3" s="203"/>
      <c r="C3" s="203"/>
      <c r="D3" s="203"/>
      <c r="E3" s="203"/>
      <c r="F3" s="476"/>
      <c r="G3" s="476"/>
      <c r="H3" s="169" t="s">
        <v>226</v>
      </c>
      <c r="I3" s="476"/>
    </row>
    <row r="4" spans="1:13" ht="12.75" customHeight="1">
      <c r="A4" s="207" t="s">
        <v>2</v>
      </c>
      <c r="B4" s="203"/>
      <c r="C4" s="203"/>
      <c r="D4" s="203"/>
      <c r="E4" s="203"/>
      <c r="F4" s="476"/>
      <c r="G4" s="476"/>
      <c r="H4" s="203"/>
      <c r="I4" s="476"/>
    </row>
    <row r="5" spans="1:13" ht="12.75" customHeight="1">
      <c r="A5" s="207"/>
      <c r="B5" s="203"/>
      <c r="C5" s="203"/>
      <c r="D5" s="203"/>
      <c r="E5" s="203"/>
      <c r="F5" s="476"/>
      <c r="G5" s="476"/>
      <c r="H5" s="203"/>
      <c r="I5" s="476"/>
    </row>
    <row r="6" spans="1:13" ht="12.75" customHeight="1">
      <c r="A6" s="207" t="s">
        <v>227</v>
      </c>
      <c r="B6" s="203"/>
      <c r="C6" s="203"/>
      <c r="D6" s="461"/>
      <c r="E6" s="203"/>
      <c r="F6" s="476"/>
      <c r="G6" s="476"/>
      <c r="H6" s="203"/>
      <c r="I6" s="476"/>
    </row>
    <row r="7" spans="1:13" ht="12.75" customHeight="1">
      <c r="A7" s="208" t="s">
        <v>228</v>
      </c>
      <c r="B7" s="5"/>
      <c r="C7" s="5"/>
      <c r="D7" s="203"/>
      <c r="E7" s="203"/>
      <c r="F7" s="476"/>
      <c r="G7" s="171">
        <f>Cover!$A$23</f>
        <v>46022</v>
      </c>
      <c r="H7" s="203"/>
      <c r="I7" s="476"/>
    </row>
    <row r="8" spans="1:13" ht="12" customHeight="1">
      <c r="A8" s="74"/>
      <c r="B8" s="203"/>
      <c r="C8" s="203"/>
      <c r="D8" s="203"/>
      <c r="E8" s="203"/>
      <c r="F8" s="476"/>
      <c r="G8" s="476"/>
      <c r="H8" s="529"/>
      <c r="I8" s="476"/>
    </row>
    <row r="9" spans="1:13" ht="12.75" customHeight="1">
      <c r="A9" s="805" t="s">
        <v>229</v>
      </c>
      <c r="B9" s="807"/>
      <c r="C9" s="807"/>
      <c r="D9" s="807"/>
      <c r="E9" s="807"/>
      <c r="F9" s="807"/>
      <c r="G9" s="807"/>
      <c r="H9" s="807"/>
      <c r="I9" s="476"/>
    </row>
    <row r="10" spans="1:13" ht="12.75" customHeight="1">
      <c r="A10" s="210"/>
      <c r="B10" s="210"/>
      <c r="C10" s="210"/>
      <c r="D10" s="210"/>
      <c r="E10" s="199"/>
      <c r="F10" s="199"/>
      <c r="G10" s="199"/>
      <c r="H10" s="199"/>
      <c r="I10" s="476"/>
    </row>
    <row r="11" spans="1:13" ht="15" customHeight="1">
      <c r="A11" s="808" t="s">
        <v>200</v>
      </c>
      <c r="B11" s="807"/>
      <c r="C11" s="807"/>
      <c r="D11" s="807"/>
      <c r="E11" s="807"/>
      <c r="F11" s="807"/>
      <c r="G11" s="807"/>
      <c r="H11" s="807"/>
      <c r="I11" s="476"/>
    </row>
    <row r="12" spans="1:13" ht="12.75" customHeight="1">
      <c r="A12" s="210"/>
      <c r="B12" s="210"/>
      <c r="C12" s="210"/>
      <c r="D12" s="210"/>
      <c r="E12" s="199"/>
      <c r="F12" s="199"/>
      <c r="G12" s="199"/>
      <c r="H12" s="199"/>
      <c r="I12" s="476"/>
      <c r="M12" s="200" t="s">
        <v>725</v>
      </c>
    </row>
    <row r="13" spans="1:13" ht="15" customHeight="1">
      <c r="A13" s="530" t="s">
        <v>826</v>
      </c>
      <c r="B13" s="531"/>
      <c r="C13" s="531"/>
      <c r="D13" s="531"/>
      <c r="E13" s="199"/>
      <c r="F13" s="199"/>
      <c r="G13" s="199"/>
      <c r="H13" s="199"/>
      <c r="I13" s="199"/>
      <c r="K13" s="200" t="s">
        <v>726</v>
      </c>
      <c r="M13" s="200" t="s">
        <v>727</v>
      </c>
    </row>
    <row r="14" spans="1:13" ht="12.75" customHeight="1">
      <c r="A14" s="208"/>
      <c r="B14" s="203"/>
      <c r="C14" s="203"/>
      <c r="D14" s="203"/>
      <c r="E14" s="199"/>
      <c r="F14" s="199"/>
      <c r="G14" s="199"/>
      <c r="H14" s="199"/>
      <c r="I14" s="199"/>
      <c r="K14" s="200" t="s">
        <v>728</v>
      </c>
      <c r="M14" s="200" t="s">
        <v>729</v>
      </c>
    </row>
    <row r="15" spans="1:13" ht="39" customHeight="1">
      <c r="A15" s="866" t="s">
        <v>730</v>
      </c>
      <c r="B15" s="263" t="s">
        <v>731</v>
      </c>
      <c r="C15" s="263" t="s">
        <v>732</v>
      </c>
      <c r="D15" s="866" t="s">
        <v>733</v>
      </c>
      <c r="E15" s="866" t="s">
        <v>734</v>
      </c>
      <c r="F15" s="213" t="s">
        <v>735</v>
      </c>
      <c r="G15" s="213" t="s">
        <v>736</v>
      </c>
      <c r="H15" s="263" t="s">
        <v>737</v>
      </c>
      <c r="I15" s="263" t="s">
        <v>738</v>
      </c>
    </row>
    <row r="16" spans="1:13" ht="12.75" customHeight="1">
      <c r="A16" s="830"/>
      <c r="B16" s="213" t="s">
        <v>739</v>
      </c>
      <c r="C16" s="213" t="s">
        <v>739</v>
      </c>
      <c r="D16" s="830"/>
      <c r="E16" s="830"/>
      <c r="F16" s="213" t="s">
        <v>225</v>
      </c>
      <c r="G16" s="213"/>
      <c r="H16" s="213" t="s">
        <v>225</v>
      </c>
      <c r="I16" s="213"/>
    </row>
    <row r="17" spans="1:9" ht="12.75" customHeight="1">
      <c r="A17" s="532" t="s">
        <v>740</v>
      </c>
      <c r="B17" s="533"/>
      <c r="C17" s="533"/>
      <c r="D17" s="179"/>
      <c r="E17" s="179"/>
      <c r="F17" s="179"/>
      <c r="G17" s="179"/>
      <c r="H17" s="179"/>
      <c r="I17" s="179"/>
    </row>
    <row r="18" spans="1:9" ht="12.75" customHeight="1">
      <c r="A18" s="280"/>
      <c r="B18" s="534"/>
      <c r="C18" s="534"/>
      <c r="D18" s="535"/>
      <c r="E18" s="535"/>
      <c r="F18" s="305"/>
      <c r="G18" s="305"/>
      <c r="H18" s="292">
        <f t="shared" ref="H18:H32" si="0">IF(I18="Cost Model",0,IF(G18&gt;F18,G18-F18,0))</f>
        <v>0</v>
      </c>
      <c r="I18" s="305" t="s">
        <v>725</v>
      </c>
    </row>
    <row r="19" spans="1:9" ht="12.75" customHeight="1">
      <c r="A19" s="535"/>
      <c r="B19" s="534"/>
      <c r="C19" s="534"/>
      <c r="D19" s="535"/>
      <c r="E19" s="535"/>
      <c r="F19" s="305"/>
      <c r="G19" s="305"/>
      <c r="H19" s="292">
        <f t="shared" si="0"/>
        <v>0</v>
      </c>
      <c r="I19" s="305" t="s">
        <v>725</v>
      </c>
    </row>
    <row r="20" spans="1:9" ht="12.75" customHeight="1">
      <c r="A20" s="535"/>
      <c r="B20" s="534"/>
      <c r="C20" s="534"/>
      <c r="D20" s="535"/>
      <c r="E20" s="535"/>
      <c r="F20" s="305"/>
      <c r="G20" s="305"/>
      <c r="H20" s="292">
        <f t="shared" si="0"/>
        <v>0</v>
      </c>
      <c r="I20" s="305" t="s">
        <v>725</v>
      </c>
    </row>
    <row r="21" spans="1:9" ht="12.75" customHeight="1">
      <c r="A21" s="535"/>
      <c r="B21" s="534"/>
      <c r="C21" s="534"/>
      <c r="D21" s="535"/>
      <c r="E21" s="535"/>
      <c r="F21" s="305"/>
      <c r="G21" s="305"/>
      <c r="H21" s="292">
        <f t="shared" si="0"/>
        <v>0</v>
      </c>
      <c r="I21" s="305" t="s">
        <v>727</v>
      </c>
    </row>
    <row r="22" spans="1:9" ht="12.75" customHeight="1">
      <c r="A22" s="535"/>
      <c r="B22" s="534"/>
      <c r="C22" s="534"/>
      <c r="D22" s="535"/>
      <c r="E22" s="535"/>
      <c r="F22" s="305"/>
      <c r="G22" s="305"/>
      <c r="H22" s="292">
        <f t="shared" si="0"/>
        <v>0</v>
      </c>
      <c r="I22" s="305" t="s">
        <v>727</v>
      </c>
    </row>
    <row r="23" spans="1:9" ht="12.75" customHeight="1">
      <c r="A23" s="535"/>
      <c r="B23" s="534"/>
      <c r="C23" s="534"/>
      <c r="D23" s="535"/>
      <c r="E23" s="535"/>
      <c r="F23" s="305"/>
      <c r="G23" s="305"/>
      <c r="H23" s="292">
        <f t="shared" si="0"/>
        <v>0</v>
      </c>
      <c r="I23" s="305" t="s">
        <v>727</v>
      </c>
    </row>
    <row r="24" spans="1:9" ht="12.75" customHeight="1">
      <c r="A24" s="535"/>
      <c r="B24" s="534"/>
      <c r="C24" s="534"/>
      <c r="D24" s="535"/>
      <c r="E24" s="535"/>
      <c r="F24" s="305"/>
      <c r="G24" s="305"/>
      <c r="H24" s="292">
        <f t="shared" si="0"/>
        <v>0</v>
      </c>
      <c r="I24" s="305" t="s">
        <v>729</v>
      </c>
    </row>
    <row r="25" spans="1:9" ht="12.75" customHeight="1">
      <c r="A25" s="535"/>
      <c r="B25" s="534"/>
      <c r="C25" s="534"/>
      <c r="D25" s="535"/>
      <c r="E25" s="535"/>
      <c r="F25" s="305"/>
      <c r="G25" s="305"/>
      <c r="H25" s="292">
        <f t="shared" si="0"/>
        <v>0</v>
      </c>
      <c r="I25" s="305" t="s">
        <v>729</v>
      </c>
    </row>
    <row r="26" spans="1:9" ht="12.75" customHeight="1">
      <c r="A26" s="535"/>
      <c r="B26" s="534"/>
      <c r="C26" s="534"/>
      <c r="D26" s="535"/>
      <c r="E26" s="535"/>
      <c r="F26" s="305"/>
      <c r="G26" s="305"/>
      <c r="H26" s="292">
        <f t="shared" si="0"/>
        <v>0</v>
      </c>
      <c r="I26" s="305" t="s">
        <v>729</v>
      </c>
    </row>
    <row r="27" spans="1:9" ht="12.75" customHeight="1">
      <c r="A27" s="535"/>
      <c r="B27" s="534"/>
      <c r="C27" s="534"/>
      <c r="D27" s="535"/>
      <c r="E27" s="535"/>
      <c r="F27" s="305"/>
      <c r="G27" s="305"/>
      <c r="H27" s="292">
        <f t="shared" si="0"/>
        <v>0</v>
      </c>
      <c r="I27" s="305"/>
    </row>
    <row r="28" spans="1:9" ht="12.75" customHeight="1">
      <c r="A28" s="535"/>
      <c r="B28" s="534"/>
      <c r="C28" s="534"/>
      <c r="D28" s="535"/>
      <c r="E28" s="535"/>
      <c r="F28" s="305"/>
      <c r="G28" s="305"/>
      <c r="H28" s="292">
        <f t="shared" si="0"/>
        <v>0</v>
      </c>
      <c r="I28" s="305"/>
    </row>
    <row r="29" spans="1:9" ht="12.75" customHeight="1">
      <c r="A29" s="535"/>
      <c r="B29" s="534"/>
      <c r="C29" s="534"/>
      <c r="D29" s="535"/>
      <c r="E29" s="535"/>
      <c r="F29" s="305"/>
      <c r="G29" s="305"/>
      <c r="H29" s="292">
        <f t="shared" si="0"/>
        <v>0</v>
      </c>
      <c r="I29" s="305"/>
    </row>
    <row r="30" spans="1:9" ht="12.75" customHeight="1">
      <c r="A30" s="535"/>
      <c r="B30" s="534"/>
      <c r="C30" s="534"/>
      <c r="D30" s="535"/>
      <c r="E30" s="535"/>
      <c r="F30" s="305"/>
      <c r="G30" s="305"/>
      <c r="H30" s="292">
        <f t="shared" si="0"/>
        <v>0</v>
      </c>
      <c r="I30" s="305"/>
    </row>
    <row r="31" spans="1:9" ht="12.75" customHeight="1">
      <c r="A31" s="535"/>
      <c r="B31" s="534"/>
      <c r="C31" s="534"/>
      <c r="D31" s="535"/>
      <c r="E31" s="535"/>
      <c r="F31" s="305"/>
      <c r="G31" s="305"/>
      <c r="H31" s="292">
        <f t="shared" si="0"/>
        <v>0</v>
      </c>
      <c r="I31" s="305"/>
    </row>
    <row r="32" spans="1:9" ht="12.75" customHeight="1">
      <c r="A32" s="535"/>
      <c r="B32" s="534"/>
      <c r="C32" s="534"/>
      <c r="D32" s="535"/>
      <c r="E32" s="535"/>
      <c r="F32" s="305"/>
      <c r="G32" s="305"/>
      <c r="H32" s="292">
        <f t="shared" si="0"/>
        <v>0</v>
      </c>
      <c r="I32" s="305"/>
    </row>
    <row r="33" spans="1:9" ht="12.75" customHeight="1">
      <c r="A33" s="803" t="s">
        <v>741</v>
      </c>
      <c r="B33" s="804"/>
      <c r="C33" s="804"/>
      <c r="D33" s="804"/>
      <c r="E33" s="804"/>
      <c r="F33" s="804"/>
      <c r="G33" s="800"/>
      <c r="H33" s="238">
        <f>SUM(H18:H32)</f>
        <v>0</v>
      </c>
      <c r="I33" s="179"/>
    </row>
    <row r="34" spans="1:9" ht="12.75" customHeight="1">
      <c r="A34" s="532" t="s">
        <v>742</v>
      </c>
      <c r="B34" s="533"/>
      <c r="C34" s="533"/>
      <c r="D34" s="179"/>
      <c r="E34" s="179"/>
      <c r="F34" s="179"/>
      <c r="G34" s="179"/>
      <c r="H34" s="179"/>
      <c r="I34" s="179"/>
    </row>
    <row r="35" spans="1:9" ht="12.75" customHeight="1">
      <c r="A35" s="535"/>
      <c r="B35" s="536"/>
      <c r="C35" s="535"/>
      <c r="D35" s="535"/>
      <c r="E35" s="535"/>
      <c r="F35" s="305"/>
      <c r="G35" s="305"/>
      <c r="H35" s="292">
        <f t="shared" ref="H35:H49" si="1">IF(I35="Cost Model",0,IF(G35&gt;F35,G35-F35,0))</f>
        <v>0</v>
      </c>
      <c r="I35" s="305" t="s">
        <v>725</v>
      </c>
    </row>
    <row r="36" spans="1:9" ht="12.75" customHeight="1">
      <c r="A36" s="535"/>
      <c r="B36" s="536"/>
      <c r="C36" s="535"/>
      <c r="D36" s="535"/>
      <c r="E36" s="535"/>
      <c r="F36" s="305"/>
      <c r="G36" s="305"/>
      <c r="H36" s="292">
        <f t="shared" si="1"/>
        <v>0</v>
      </c>
      <c r="I36" s="305" t="s">
        <v>725</v>
      </c>
    </row>
    <row r="37" spans="1:9" ht="12.75" customHeight="1">
      <c r="A37" s="535"/>
      <c r="B37" s="536"/>
      <c r="C37" s="535"/>
      <c r="D37" s="535"/>
      <c r="E37" s="535"/>
      <c r="F37" s="305"/>
      <c r="G37" s="305"/>
      <c r="H37" s="292">
        <f t="shared" si="1"/>
        <v>0</v>
      </c>
      <c r="I37" s="305" t="s">
        <v>725</v>
      </c>
    </row>
    <row r="38" spans="1:9" ht="12.75" customHeight="1">
      <c r="A38" s="535"/>
      <c r="B38" s="536"/>
      <c r="C38" s="535"/>
      <c r="D38" s="535"/>
      <c r="E38" s="535"/>
      <c r="F38" s="305"/>
      <c r="G38" s="305"/>
      <c r="H38" s="292">
        <f t="shared" si="1"/>
        <v>0</v>
      </c>
      <c r="I38" s="305" t="s">
        <v>727</v>
      </c>
    </row>
    <row r="39" spans="1:9" ht="12.75" customHeight="1">
      <c r="A39" s="535"/>
      <c r="B39" s="536"/>
      <c r="C39" s="535"/>
      <c r="D39" s="535"/>
      <c r="E39" s="535"/>
      <c r="F39" s="305"/>
      <c r="G39" s="305"/>
      <c r="H39" s="292">
        <f t="shared" si="1"/>
        <v>0</v>
      </c>
      <c r="I39" s="305" t="s">
        <v>727</v>
      </c>
    </row>
    <row r="40" spans="1:9" ht="12.75" customHeight="1">
      <c r="A40" s="535"/>
      <c r="B40" s="536"/>
      <c r="C40" s="535"/>
      <c r="D40" s="535"/>
      <c r="E40" s="535"/>
      <c r="F40" s="305"/>
      <c r="G40" s="305"/>
      <c r="H40" s="292">
        <f t="shared" si="1"/>
        <v>0</v>
      </c>
      <c r="I40" s="305" t="s">
        <v>727</v>
      </c>
    </row>
    <row r="41" spans="1:9" ht="12.75" customHeight="1">
      <c r="A41" s="535"/>
      <c r="B41" s="536"/>
      <c r="C41" s="535"/>
      <c r="D41" s="535"/>
      <c r="E41" s="535"/>
      <c r="F41" s="305"/>
      <c r="G41" s="305"/>
      <c r="H41" s="292">
        <f t="shared" si="1"/>
        <v>0</v>
      </c>
      <c r="I41" s="305" t="s">
        <v>729</v>
      </c>
    </row>
    <row r="42" spans="1:9" ht="12.75" customHeight="1">
      <c r="A42" s="535"/>
      <c r="B42" s="536"/>
      <c r="C42" s="535"/>
      <c r="D42" s="535"/>
      <c r="E42" s="535"/>
      <c r="F42" s="305"/>
      <c r="G42" s="305"/>
      <c r="H42" s="292">
        <f t="shared" si="1"/>
        <v>0</v>
      </c>
      <c r="I42" s="305" t="s">
        <v>729</v>
      </c>
    </row>
    <row r="43" spans="1:9" ht="12.75" customHeight="1">
      <c r="A43" s="535"/>
      <c r="B43" s="536"/>
      <c r="C43" s="535"/>
      <c r="D43" s="535"/>
      <c r="E43" s="535"/>
      <c r="F43" s="305"/>
      <c r="G43" s="305"/>
      <c r="H43" s="292">
        <f t="shared" si="1"/>
        <v>0</v>
      </c>
      <c r="I43" s="305" t="s">
        <v>729</v>
      </c>
    </row>
    <row r="44" spans="1:9" ht="12.75" customHeight="1">
      <c r="A44" s="535"/>
      <c r="B44" s="536"/>
      <c r="C44" s="535"/>
      <c r="D44" s="535"/>
      <c r="E44" s="535"/>
      <c r="F44" s="537"/>
      <c r="G44" s="537"/>
      <c r="H44" s="292">
        <f t="shared" si="1"/>
        <v>0</v>
      </c>
      <c r="I44" s="537"/>
    </row>
    <row r="45" spans="1:9" ht="12.75" customHeight="1">
      <c r="A45" s="535"/>
      <c r="B45" s="536"/>
      <c r="C45" s="535"/>
      <c r="D45" s="535"/>
      <c r="E45" s="535"/>
      <c r="F45" s="537"/>
      <c r="G45" s="537"/>
      <c r="H45" s="292">
        <f t="shared" si="1"/>
        <v>0</v>
      </c>
      <c r="I45" s="537"/>
    </row>
    <row r="46" spans="1:9" ht="12.75" customHeight="1">
      <c r="A46" s="535"/>
      <c r="B46" s="536"/>
      <c r="C46" s="535"/>
      <c r="D46" s="535"/>
      <c r="E46" s="535"/>
      <c r="F46" s="537"/>
      <c r="G46" s="537"/>
      <c r="H46" s="292">
        <f t="shared" si="1"/>
        <v>0</v>
      </c>
      <c r="I46" s="537"/>
    </row>
    <row r="47" spans="1:9" ht="12.75" customHeight="1">
      <c r="A47" s="535"/>
      <c r="B47" s="536"/>
      <c r="C47" s="535"/>
      <c r="D47" s="535"/>
      <c r="E47" s="535"/>
      <c r="F47" s="537"/>
      <c r="G47" s="537"/>
      <c r="H47" s="292">
        <f t="shared" si="1"/>
        <v>0</v>
      </c>
      <c r="I47" s="537"/>
    </row>
    <row r="48" spans="1:9" ht="12.75" customHeight="1">
      <c r="A48" s="535"/>
      <c r="B48" s="536"/>
      <c r="C48" s="535"/>
      <c r="D48" s="535"/>
      <c r="E48" s="535"/>
      <c r="F48" s="537"/>
      <c r="G48" s="537"/>
      <c r="H48" s="292">
        <f t="shared" si="1"/>
        <v>0</v>
      </c>
      <c r="I48" s="537"/>
    </row>
    <row r="49" spans="1:9" ht="12.75" customHeight="1">
      <c r="A49" s="535"/>
      <c r="B49" s="535"/>
      <c r="C49" s="535"/>
      <c r="D49" s="535"/>
      <c r="E49" s="535"/>
      <c r="F49" s="537"/>
      <c r="G49" s="537"/>
      <c r="H49" s="292">
        <f t="shared" si="1"/>
        <v>0</v>
      </c>
      <c r="I49" s="537"/>
    </row>
    <row r="50" spans="1:9" ht="12.75" customHeight="1">
      <c r="A50" s="535"/>
      <c r="B50" s="535"/>
      <c r="C50" s="535"/>
      <c r="D50" s="535"/>
      <c r="E50" s="535"/>
      <c r="F50" s="537"/>
      <c r="G50" s="537"/>
      <c r="H50" s="292">
        <f t="shared" ref="H50:H56" si="2">IF(G50&gt;F50,G50-F50,0)</f>
        <v>0</v>
      </c>
      <c r="I50" s="537"/>
    </row>
    <row r="51" spans="1:9" ht="12.75" customHeight="1">
      <c r="A51" s="535"/>
      <c r="B51" s="535"/>
      <c r="C51" s="535"/>
      <c r="D51" s="535"/>
      <c r="E51" s="535"/>
      <c r="F51" s="537"/>
      <c r="G51" s="537"/>
      <c r="H51" s="292">
        <f t="shared" si="2"/>
        <v>0</v>
      </c>
      <c r="I51" s="537"/>
    </row>
    <row r="52" spans="1:9" ht="12.75" customHeight="1">
      <c r="A52" s="538"/>
      <c r="B52" s="535"/>
      <c r="C52" s="535"/>
      <c r="D52" s="535"/>
      <c r="E52" s="535"/>
      <c r="F52" s="537"/>
      <c r="G52" s="537"/>
      <c r="H52" s="292">
        <f t="shared" si="2"/>
        <v>0</v>
      </c>
      <c r="I52" s="537"/>
    </row>
    <row r="53" spans="1:9" ht="12.75" customHeight="1">
      <c r="A53" s="535"/>
      <c r="B53" s="535"/>
      <c r="C53" s="535"/>
      <c r="D53" s="535"/>
      <c r="E53" s="535"/>
      <c r="F53" s="537"/>
      <c r="G53" s="537"/>
      <c r="H53" s="292">
        <f t="shared" si="2"/>
        <v>0</v>
      </c>
      <c r="I53" s="537"/>
    </row>
    <row r="54" spans="1:9" ht="12" customHeight="1">
      <c r="A54" s="280"/>
      <c r="B54" s="280"/>
      <c r="C54" s="280"/>
      <c r="D54" s="280"/>
      <c r="E54" s="280"/>
      <c r="F54" s="305"/>
      <c r="G54" s="305"/>
      <c r="H54" s="292">
        <f t="shared" si="2"/>
        <v>0</v>
      </c>
      <c r="I54" s="305"/>
    </row>
    <row r="55" spans="1:9" ht="12" customHeight="1">
      <c r="A55" s="280"/>
      <c r="B55" s="280"/>
      <c r="C55" s="280"/>
      <c r="D55" s="280"/>
      <c r="E55" s="280"/>
      <c r="F55" s="305"/>
      <c r="G55" s="305"/>
      <c r="H55" s="292">
        <f t="shared" si="2"/>
        <v>0</v>
      </c>
      <c r="I55" s="305"/>
    </row>
    <row r="56" spans="1:9" ht="12" customHeight="1">
      <c r="A56" s="280"/>
      <c r="B56" s="280"/>
      <c r="C56" s="280"/>
      <c r="D56" s="280"/>
      <c r="E56" s="280"/>
      <c r="F56" s="305"/>
      <c r="G56" s="305"/>
      <c r="H56" s="292">
        <f t="shared" si="2"/>
        <v>0</v>
      </c>
      <c r="I56" s="305"/>
    </row>
    <row r="57" spans="1:9" ht="12.75" customHeight="1">
      <c r="A57" s="803" t="s">
        <v>741</v>
      </c>
      <c r="B57" s="804"/>
      <c r="C57" s="804"/>
      <c r="D57" s="804"/>
      <c r="E57" s="804"/>
      <c r="F57" s="804"/>
      <c r="G57" s="800"/>
      <c r="H57" s="238">
        <f>SUM(H35:H56)</f>
        <v>0</v>
      </c>
      <c r="I57" s="179"/>
    </row>
    <row r="58" spans="1:9" ht="12" customHeight="1">
      <c r="A58" s="203"/>
      <c r="B58" s="203"/>
      <c r="C58" s="203"/>
      <c r="D58" s="203"/>
      <c r="E58" s="203"/>
      <c r="F58" s="203"/>
      <c r="G58" s="203"/>
      <c r="H58" s="203"/>
      <c r="I58" s="203"/>
    </row>
    <row r="59" spans="1:9" ht="12" customHeight="1">
      <c r="A59" s="203" t="s">
        <v>447</v>
      </c>
      <c r="B59" s="203"/>
      <c r="C59" s="203"/>
      <c r="D59" s="203"/>
      <c r="E59" s="203"/>
      <c r="F59" s="203"/>
      <c r="G59" s="203"/>
      <c r="H59" s="203"/>
      <c r="I59" s="203"/>
    </row>
    <row r="60" spans="1:9" ht="14.25" customHeight="1">
      <c r="A60" s="203" t="s">
        <v>743</v>
      </c>
      <c r="B60" s="203"/>
      <c r="C60" s="203"/>
      <c r="D60" s="203"/>
      <c r="E60" s="203"/>
      <c r="F60" s="203"/>
      <c r="G60" s="203"/>
      <c r="H60" s="203"/>
      <c r="I60" s="203"/>
    </row>
    <row r="61" spans="1:9" ht="12" customHeight="1">
      <c r="A61" s="531"/>
      <c r="B61" s="203"/>
      <c r="C61" s="203"/>
      <c r="D61" s="203"/>
      <c r="E61" s="203"/>
      <c r="F61" s="203"/>
      <c r="G61" s="203"/>
      <c r="H61" s="203"/>
      <c r="I61" s="203"/>
    </row>
    <row r="62" spans="1:9" ht="12" customHeight="1">
      <c r="A62" s="203"/>
      <c r="B62" s="203"/>
      <c r="C62" s="203"/>
      <c r="D62" s="203"/>
      <c r="E62" s="203"/>
      <c r="F62" s="203"/>
      <c r="G62" s="257"/>
      <c r="H62" s="243"/>
      <c r="I62" s="257"/>
    </row>
    <row r="63" spans="1:9" ht="12" customHeight="1">
      <c r="A63" s="203"/>
      <c r="B63" s="531"/>
      <c r="C63" s="203"/>
      <c r="D63" s="203"/>
      <c r="E63" s="203"/>
      <c r="F63" s="203"/>
      <c r="G63" s="257"/>
      <c r="H63" s="245" t="s">
        <v>744</v>
      </c>
      <c r="I63" s="257"/>
    </row>
  </sheetData>
  <sheetProtection algorithmName="SHA-512" hashValue="zQdcAuKhe24Jw+5LeZNhGyjYSIQo9dQQqV8jN/qmshCatlSVSNi4GFa1UaDb/lo2dEA0dYKgB5ILjnmwKXi/sQ==" saltValue="X459/DWuhdYxj/KS8gtfKA==" spinCount="100000" sheet="1" objects="1" scenarios="1"/>
  <mergeCells count="7">
    <mergeCell ref="A57:G57"/>
    <mergeCell ref="A33:G33"/>
    <mergeCell ref="A9:H9"/>
    <mergeCell ref="D15:D16"/>
    <mergeCell ref="A15:A16"/>
    <mergeCell ref="E15:E16"/>
    <mergeCell ref="A11:H11"/>
  </mergeCells>
  <dataValidations count="2">
    <dataValidation type="list" allowBlank="1" showInputMessage="1" showErrorMessage="1" sqref="D18:D33 D35:D55">
      <formula1>$K$13:$K$14</formula1>
      <formula2>0</formula2>
    </dataValidation>
    <dataValidation type="list" allowBlank="1" showInputMessage="1" showErrorMessage="1" sqref="I18:I32 I35:I56">
      <formula1>$M$12:$M$14</formula1>
      <formula2>0</formula2>
    </dataValidation>
  </dataValidations>
  <hyperlinks>
    <hyperlink ref="A1" location="'TABLE OF CONTENTS'!A1" display="TABLE OF CONTENTS"/>
    <hyperlink ref="D1" location="'40.010'!A1" display="40.050"/>
  </hyperlinks>
  <printOptions horizontalCentered="1"/>
  <pageMargins left="0.51180555555555596" right="0.51180555555555596" top="0.98402777777777795" bottom="0.59027777777777801" header="0.511811023622047" footer="0.511811023622047"/>
  <pageSetup paperSize="5" scale="65"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K167"/>
  <sheetViews>
    <sheetView zoomScaleNormal="100" workbookViewId="0">
      <selection activeCell="F164" sqref="F164"/>
    </sheetView>
  </sheetViews>
  <sheetFormatPr defaultColWidth="0" defaultRowHeight="12.75" zeroHeight="1"/>
  <cols>
    <col min="1" max="1" width="36.77734375" style="200" customWidth="1"/>
    <col min="2" max="4" width="15.77734375" style="200" customWidth="1"/>
    <col min="5" max="5" width="5.109375" style="203" customWidth="1"/>
    <col min="6" max="6" width="15.77734375" style="200" customWidth="1"/>
    <col min="7" max="11" width="9.6640625" style="200" hidden="1" customWidth="1"/>
    <col min="12" max="12" width="8.77734375" style="200" hidden="1" customWidth="1"/>
    <col min="13" max="16384" width="8.77734375" style="200" hidden="1"/>
  </cols>
  <sheetData>
    <row r="1" spans="1:10" ht="15" customHeight="1">
      <c r="A1" s="166" t="s">
        <v>129</v>
      </c>
      <c r="B1" s="124"/>
      <c r="C1" s="167">
        <v>40.051000000000002</v>
      </c>
      <c r="D1" s="124"/>
      <c r="E1" s="124"/>
      <c r="F1" s="124"/>
      <c r="G1" s="246"/>
      <c r="H1" s="246"/>
      <c r="I1" s="246"/>
      <c r="J1" s="246"/>
    </row>
    <row r="2" spans="1:10" ht="12.75" customHeight="1">
      <c r="A2" s="207"/>
      <c r="B2" s="203"/>
      <c r="C2" s="5"/>
      <c r="D2" s="5"/>
      <c r="E2" s="5"/>
      <c r="F2" s="169" t="s">
        <v>226</v>
      </c>
      <c r="H2" s="246"/>
      <c r="J2" s="246"/>
    </row>
    <row r="3" spans="1:10" ht="12.75" customHeight="1">
      <c r="A3" s="206" t="str">
        <f>Cover!$A$14</f>
        <v>Select Name of Insurer/ Financial Holding Company</v>
      </c>
      <c r="B3" s="203"/>
      <c r="C3" s="203"/>
      <c r="D3" s="203"/>
      <c r="F3" s="203"/>
      <c r="H3" s="485"/>
      <c r="I3" s="485"/>
      <c r="J3" s="477"/>
    </row>
    <row r="4" spans="1:10" ht="12.75" customHeight="1">
      <c r="A4" s="207" t="s">
        <v>2</v>
      </c>
      <c r="B4" s="203"/>
      <c r="C4" s="203"/>
      <c r="D4" s="203"/>
      <c r="F4" s="203"/>
      <c r="H4" s="485"/>
      <c r="I4" s="485"/>
    </row>
    <row r="5" spans="1:10" ht="12.75" customHeight="1">
      <c r="A5" s="207"/>
      <c r="B5" s="203"/>
      <c r="C5" s="203"/>
      <c r="D5" s="203"/>
      <c r="F5" s="203"/>
      <c r="H5" s="485"/>
      <c r="I5" s="485"/>
    </row>
    <row r="6" spans="1:10" ht="12.75" customHeight="1">
      <c r="A6" s="207" t="s">
        <v>227</v>
      </c>
      <c r="B6" s="203"/>
      <c r="C6" s="203"/>
      <c r="D6" s="203"/>
      <c r="F6" s="461"/>
      <c r="H6" s="485"/>
      <c r="I6" s="485"/>
    </row>
    <row r="7" spans="1:10" ht="12.75" customHeight="1">
      <c r="A7" s="208" t="s">
        <v>228</v>
      </c>
      <c r="B7" s="5"/>
      <c r="C7" s="5"/>
      <c r="D7" s="5"/>
      <c r="E7" s="5"/>
      <c r="F7" s="171">
        <f>Cover!$A$23</f>
        <v>46022</v>
      </c>
      <c r="H7" s="485"/>
      <c r="I7" s="485"/>
    </row>
    <row r="8" spans="1:10" ht="12" customHeight="1">
      <c r="A8" s="74"/>
      <c r="B8" s="203"/>
      <c r="C8" s="203"/>
      <c r="D8" s="203"/>
      <c r="F8" s="203"/>
      <c r="H8" s="485"/>
      <c r="I8" s="485"/>
      <c r="J8" s="478"/>
    </row>
    <row r="9" spans="1:10" ht="12.75" customHeight="1">
      <c r="A9" s="805" t="s">
        <v>229</v>
      </c>
      <c r="B9" s="807"/>
      <c r="C9" s="807"/>
      <c r="D9" s="807"/>
      <c r="E9" s="810"/>
      <c r="F9" s="807"/>
      <c r="G9" s="539"/>
      <c r="H9" s="539"/>
      <c r="I9" s="539"/>
      <c r="J9" s="539"/>
    </row>
    <row r="10" spans="1:10" ht="12" customHeight="1">
      <c r="A10" s="203"/>
      <c r="B10" s="203"/>
      <c r="C10" s="203"/>
      <c r="D10" s="203"/>
      <c r="F10" s="203"/>
    </row>
    <row r="11" spans="1:10" ht="12.75" customHeight="1">
      <c r="A11" s="808" t="s">
        <v>202</v>
      </c>
      <c r="B11" s="807"/>
      <c r="C11" s="807"/>
      <c r="D11" s="807"/>
      <c r="E11" s="810"/>
      <c r="F11" s="807"/>
    </row>
    <row r="12" spans="1:10" ht="12" customHeight="1">
      <c r="A12" s="203"/>
      <c r="B12" s="203"/>
      <c r="C12" s="203"/>
      <c r="D12" s="203"/>
      <c r="F12" s="203"/>
    </row>
    <row r="13" spans="1:10" ht="15" customHeight="1">
      <c r="A13" s="208" t="s">
        <v>827</v>
      </c>
      <c r="B13" s="203"/>
      <c r="C13" s="203"/>
      <c r="D13" s="203"/>
      <c r="F13" s="203"/>
    </row>
    <row r="14" spans="1:10" ht="39" customHeight="1">
      <c r="A14" s="540"/>
      <c r="B14" s="540"/>
      <c r="C14" s="540"/>
      <c r="D14" s="541"/>
      <c r="F14" s="262" t="s">
        <v>362</v>
      </c>
    </row>
    <row r="15" spans="1:10" ht="12.75" customHeight="1">
      <c r="A15" s="866" t="s">
        <v>745</v>
      </c>
      <c r="B15" s="213" t="s">
        <v>746</v>
      </c>
      <c r="C15" s="213" t="s">
        <v>747</v>
      </c>
      <c r="D15" s="213" t="s">
        <v>364</v>
      </c>
      <c r="E15" s="209"/>
      <c r="F15" s="213" t="s">
        <v>364</v>
      </c>
    </row>
    <row r="16" spans="1:10" ht="12.75" customHeight="1">
      <c r="A16" s="830"/>
      <c r="B16" s="213" t="s">
        <v>739</v>
      </c>
      <c r="C16" s="213" t="s">
        <v>739</v>
      </c>
      <c r="D16" s="213" t="s">
        <v>225</v>
      </c>
      <c r="E16" s="209"/>
      <c r="F16" s="213" t="s">
        <v>225</v>
      </c>
    </row>
    <row r="17" spans="1:6" ht="12" customHeight="1">
      <c r="A17" s="280"/>
      <c r="B17" s="280"/>
      <c r="C17" s="280"/>
      <c r="D17" s="306">
        <v>0</v>
      </c>
      <c r="F17" s="306">
        <v>0</v>
      </c>
    </row>
    <row r="18" spans="1:6" ht="12" customHeight="1">
      <c r="A18" s="280"/>
      <c r="B18" s="280"/>
      <c r="C18" s="280"/>
      <c r="D18" s="306">
        <v>0</v>
      </c>
      <c r="F18" s="306">
        <v>0</v>
      </c>
    </row>
    <row r="19" spans="1:6" ht="12" customHeight="1">
      <c r="A19" s="280"/>
      <c r="B19" s="280"/>
      <c r="C19" s="280"/>
      <c r="D19" s="306">
        <v>0</v>
      </c>
      <c r="F19" s="306">
        <v>0</v>
      </c>
    </row>
    <row r="20" spans="1:6" ht="12" customHeight="1">
      <c r="A20" s="280"/>
      <c r="B20" s="280"/>
      <c r="C20" s="280"/>
      <c r="D20" s="306">
        <v>0</v>
      </c>
      <c r="F20" s="306">
        <v>0</v>
      </c>
    </row>
    <row r="21" spans="1:6" ht="12" customHeight="1">
      <c r="A21" s="280"/>
      <c r="B21" s="280"/>
      <c r="C21" s="280"/>
      <c r="D21" s="306">
        <v>0</v>
      </c>
      <c r="F21" s="306">
        <v>0</v>
      </c>
    </row>
    <row r="22" spans="1:6" ht="12" customHeight="1">
      <c r="A22" s="280"/>
      <c r="B22" s="280"/>
      <c r="C22" s="280"/>
      <c r="D22" s="306">
        <v>0</v>
      </c>
      <c r="F22" s="306">
        <v>0</v>
      </c>
    </row>
    <row r="23" spans="1:6" ht="12" customHeight="1">
      <c r="A23" s="280"/>
      <c r="B23" s="280"/>
      <c r="C23" s="280"/>
      <c r="D23" s="306">
        <v>0</v>
      </c>
      <c r="F23" s="306">
        <v>0</v>
      </c>
    </row>
    <row r="24" spans="1:6" ht="12" customHeight="1">
      <c r="A24" s="280"/>
      <c r="B24" s="280"/>
      <c r="C24" s="280"/>
      <c r="D24" s="306">
        <v>0</v>
      </c>
      <c r="F24" s="306">
        <v>0</v>
      </c>
    </row>
    <row r="25" spans="1:6" ht="12" customHeight="1">
      <c r="A25" s="280"/>
      <c r="B25" s="280"/>
      <c r="C25" s="280"/>
      <c r="D25" s="306">
        <v>0</v>
      </c>
      <c r="F25" s="306">
        <v>0</v>
      </c>
    </row>
    <row r="26" spans="1:6" ht="12" customHeight="1">
      <c r="A26" s="280"/>
      <c r="B26" s="280"/>
      <c r="C26" s="280"/>
      <c r="D26" s="306">
        <v>0</v>
      </c>
      <c r="F26" s="306">
        <v>0</v>
      </c>
    </row>
    <row r="27" spans="1:6" ht="12" customHeight="1">
      <c r="A27" s="280"/>
      <c r="B27" s="280"/>
      <c r="C27" s="280"/>
      <c r="D27" s="306">
        <v>0</v>
      </c>
      <c r="F27" s="306">
        <v>0</v>
      </c>
    </row>
    <row r="28" spans="1:6" ht="12" customHeight="1">
      <c r="A28" s="280"/>
      <c r="B28" s="280"/>
      <c r="C28" s="280"/>
      <c r="D28" s="306">
        <v>0</v>
      </c>
      <c r="F28" s="306">
        <v>0</v>
      </c>
    </row>
    <row r="29" spans="1:6" ht="12" customHeight="1">
      <c r="A29" s="280"/>
      <c r="B29" s="280"/>
      <c r="C29" s="280"/>
      <c r="D29" s="306">
        <v>0</v>
      </c>
      <c r="F29" s="306">
        <v>0</v>
      </c>
    </row>
    <row r="30" spans="1:6" ht="12" customHeight="1">
      <c r="A30" s="280"/>
      <c r="B30" s="280"/>
      <c r="C30" s="280"/>
      <c r="D30" s="306">
        <v>0</v>
      </c>
      <c r="F30" s="306">
        <v>0</v>
      </c>
    </row>
    <row r="31" spans="1:6" ht="12" customHeight="1">
      <c r="A31" s="280"/>
      <c r="B31" s="280"/>
      <c r="C31" s="280"/>
      <c r="D31" s="306">
        <v>0</v>
      </c>
      <c r="F31" s="306">
        <v>0</v>
      </c>
    </row>
    <row r="32" spans="1:6" ht="12" customHeight="1">
      <c r="A32" s="280"/>
      <c r="B32" s="280"/>
      <c r="C32" s="280"/>
      <c r="D32" s="306">
        <v>0</v>
      </c>
      <c r="F32" s="306">
        <v>0</v>
      </c>
    </row>
    <row r="33" spans="1:6" ht="12" customHeight="1">
      <c r="A33" s="280"/>
      <c r="B33" s="280"/>
      <c r="C33" s="280"/>
      <c r="D33" s="306">
        <v>0</v>
      </c>
      <c r="F33" s="306">
        <v>0</v>
      </c>
    </row>
    <row r="34" spans="1:6" ht="12" customHeight="1">
      <c r="A34" s="280"/>
      <c r="B34" s="280"/>
      <c r="C34" s="280"/>
      <c r="D34" s="306">
        <v>0</v>
      </c>
      <c r="F34" s="306">
        <v>0</v>
      </c>
    </row>
    <row r="35" spans="1:6" ht="12" customHeight="1">
      <c r="A35" s="280"/>
      <c r="B35" s="280"/>
      <c r="C35" s="280"/>
      <c r="D35" s="306">
        <v>0</v>
      </c>
      <c r="F35" s="306">
        <v>0</v>
      </c>
    </row>
    <row r="36" spans="1:6" ht="12" customHeight="1">
      <c r="A36" s="280"/>
      <c r="B36" s="280"/>
      <c r="C36" s="280"/>
      <c r="D36" s="306">
        <v>0</v>
      </c>
      <c r="F36" s="306">
        <v>0</v>
      </c>
    </row>
    <row r="37" spans="1:6" ht="12" customHeight="1">
      <c r="A37" s="280"/>
      <c r="B37" s="280"/>
      <c r="C37" s="280"/>
      <c r="D37" s="306">
        <v>0</v>
      </c>
      <c r="F37" s="306">
        <v>0</v>
      </c>
    </row>
    <row r="38" spans="1:6" ht="12" customHeight="1">
      <c r="A38" s="280"/>
      <c r="B38" s="280"/>
      <c r="C38" s="280"/>
      <c r="D38" s="306">
        <v>0</v>
      </c>
      <c r="F38" s="306">
        <v>0</v>
      </c>
    </row>
    <row r="39" spans="1:6" ht="12" customHeight="1">
      <c r="A39" s="280"/>
      <c r="B39" s="280"/>
      <c r="C39" s="280"/>
      <c r="D39" s="306">
        <v>0</v>
      </c>
      <c r="F39" s="306">
        <v>0</v>
      </c>
    </row>
    <row r="40" spans="1:6" ht="12" customHeight="1">
      <c r="A40" s="280"/>
      <c r="B40" s="280"/>
      <c r="C40" s="280"/>
      <c r="D40" s="306">
        <v>0</v>
      </c>
      <c r="F40" s="306">
        <v>0</v>
      </c>
    </row>
    <row r="41" spans="1:6" ht="12" customHeight="1">
      <c r="A41" s="280"/>
      <c r="B41" s="280"/>
      <c r="C41" s="280"/>
      <c r="D41" s="306">
        <v>0</v>
      </c>
      <c r="F41" s="306">
        <v>0</v>
      </c>
    </row>
    <row r="42" spans="1:6" ht="12" customHeight="1">
      <c r="A42" s="280"/>
      <c r="B42" s="280"/>
      <c r="C42" s="280"/>
      <c r="D42" s="306">
        <v>0</v>
      </c>
      <c r="F42" s="306">
        <v>0</v>
      </c>
    </row>
    <row r="43" spans="1:6" ht="12" customHeight="1">
      <c r="A43" s="280"/>
      <c r="B43" s="280"/>
      <c r="C43" s="280"/>
      <c r="D43" s="306">
        <v>0</v>
      </c>
      <c r="F43" s="306">
        <v>0</v>
      </c>
    </row>
    <row r="44" spans="1:6" ht="12" customHeight="1">
      <c r="A44" s="280"/>
      <c r="B44" s="280"/>
      <c r="C44" s="280"/>
      <c r="D44" s="306">
        <v>0</v>
      </c>
      <c r="F44" s="306">
        <v>0</v>
      </c>
    </row>
    <row r="45" spans="1:6" ht="12" customHeight="1">
      <c r="A45" s="280"/>
      <c r="B45" s="280"/>
      <c r="C45" s="280"/>
      <c r="D45" s="306">
        <v>0</v>
      </c>
      <c r="F45" s="306">
        <v>0</v>
      </c>
    </row>
    <row r="46" spans="1:6" ht="12" customHeight="1">
      <c r="A46" s="280"/>
      <c r="B46" s="280"/>
      <c r="C46" s="280"/>
      <c r="D46" s="306">
        <v>0</v>
      </c>
      <c r="F46" s="306">
        <v>0</v>
      </c>
    </row>
    <row r="47" spans="1:6" ht="12" customHeight="1">
      <c r="A47" s="280"/>
      <c r="B47" s="280"/>
      <c r="C47" s="280"/>
      <c r="D47" s="306">
        <v>0</v>
      </c>
      <c r="F47" s="306">
        <v>0</v>
      </c>
    </row>
    <row r="48" spans="1:6" ht="12" customHeight="1">
      <c r="A48" s="280"/>
      <c r="B48" s="280"/>
      <c r="C48" s="280"/>
      <c r="D48" s="306">
        <v>0</v>
      </c>
      <c r="F48" s="306">
        <v>0</v>
      </c>
    </row>
    <row r="49" spans="1:6" ht="12" customHeight="1">
      <c r="A49" s="280"/>
      <c r="B49" s="280"/>
      <c r="C49" s="280"/>
      <c r="D49" s="306">
        <v>0</v>
      </c>
      <c r="F49" s="306">
        <v>0</v>
      </c>
    </row>
    <row r="50" spans="1:6" ht="12" customHeight="1">
      <c r="A50" s="280"/>
      <c r="B50" s="280"/>
      <c r="C50" s="280"/>
      <c r="D50" s="306">
        <v>0</v>
      </c>
      <c r="F50" s="306">
        <v>0</v>
      </c>
    </row>
    <row r="51" spans="1:6" ht="12" customHeight="1">
      <c r="A51" s="280"/>
      <c r="B51" s="280"/>
      <c r="C51" s="280"/>
      <c r="D51" s="306">
        <v>0</v>
      </c>
      <c r="F51" s="306">
        <v>0</v>
      </c>
    </row>
    <row r="52" spans="1:6" ht="12" customHeight="1">
      <c r="A52" s="280"/>
      <c r="B52" s="280"/>
      <c r="C52" s="280"/>
      <c r="D52" s="306">
        <v>0</v>
      </c>
      <c r="F52" s="306">
        <v>0</v>
      </c>
    </row>
    <row r="53" spans="1:6" ht="12" customHeight="1">
      <c r="A53" s="280"/>
      <c r="B53" s="280"/>
      <c r="C53" s="280"/>
      <c r="D53" s="306">
        <v>0</v>
      </c>
      <c r="F53" s="306">
        <v>0</v>
      </c>
    </row>
    <row r="54" spans="1:6" ht="12" customHeight="1">
      <c r="A54" s="280"/>
      <c r="B54" s="280"/>
      <c r="C54" s="280"/>
      <c r="D54" s="306">
        <v>0</v>
      </c>
      <c r="F54" s="306">
        <v>0</v>
      </c>
    </row>
    <row r="55" spans="1:6" ht="12" customHeight="1">
      <c r="A55" s="280"/>
      <c r="B55" s="280"/>
      <c r="C55" s="280"/>
      <c r="D55" s="306">
        <v>0</v>
      </c>
      <c r="F55" s="306">
        <v>0</v>
      </c>
    </row>
    <row r="56" spans="1:6" ht="12" customHeight="1">
      <c r="A56" s="280"/>
      <c r="B56" s="280"/>
      <c r="C56" s="280"/>
      <c r="D56" s="306">
        <v>0</v>
      </c>
      <c r="F56" s="306">
        <v>0</v>
      </c>
    </row>
    <row r="57" spans="1:6" ht="12" customHeight="1">
      <c r="A57" s="280"/>
      <c r="B57" s="280"/>
      <c r="C57" s="280"/>
      <c r="D57" s="306">
        <v>0</v>
      </c>
      <c r="F57" s="306">
        <v>0</v>
      </c>
    </row>
    <row r="58" spans="1:6" ht="12" customHeight="1">
      <c r="A58" s="280"/>
      <c r="B58" s="280"/>
      <c r="C58" s="280"/>
      <c r="D58" s="306">
        <v>0</v>
      </c>
      <c r="F58" s="306">
        <v>0</v>
      </c>
    </row>
    <row r="59" spans="1:6" ht="12" customHeight="1">
      <c r="A59" s="280"/>
      <c r="B59" s="280"/>
      <c r="C59" s="280"/>
      <c r="D59" s="306">
        <v>0</v>
      </c>
      <c r="F59" s="306">
        <v>0</v>
      </c>
    </row>
    <row r="60" spans="1:6" ht="12" customHeight="1">
      <c r="A60" s="280"/>
      <c r="B60" s="280"/>
      <c r="C60" s="280"/>
      <c r="D60" s="306">
        <v>0</v>
      </c>
      <c r="F60" s="306">
        <v>0</v>
      </c>
    </row>
    <row r="61" spans="1:6" ht="12" customHeight="1">
      <c r="A61" s="280"/>
      <c r="B61" s="280"/>
      <c r="C61" s="280"/>
      <c r="D61" s="306">
        <v>0</v>
      </c>
      <c r="F61" s="306">
        <v>0</v>
      </c>
    </row>
    <row r="62" spans="1:6" ht="12" customHeight="1">
      <c r="A62" s="280"/>
      <c r="B62" s="280"/>
      <c r="C62" s="280"/>
      <c r="D62" s="306">
        <v>0</v>
      </c>
      <c r="F62" s="306">
        <v>0</v>
      </c>
    </row>
    <row r="63" spans="1:6" ht="12" customHeight="1">
      <c r="A63" s="280"/>
      <c r="B63" s="280"/>
      <c r="C63" s="280"/>
      <c r="D63" s="306">
        <v>0</v>
      </c>
      <c r="F63" s="306">
        <v>0</v>
      </c>
    </row>
    <row r="64" spans="1:6" ht="12" customHeight="1">
      <c r="A64" s="280"/>
      <c r="B64" s="280"/>
      <c r="C64" s="280"/>
      <c r="D64" s="306">
        <v>0</v>
      </c>
      <c r="F64" s="306">
        <v>0</v>
      </c>
    </row>
    <row r="65" spans="1:6" ht="12" customHeight="1">
      <c r="A65" s="280"/>
      <c r="B65" s="280"/>
      <c r="C65" s="280"/>
      <c r="D65" s="306">
        <v>0</v>
      </c>
      <c r="F65" s="306">
        <v>0</v>
      </c>
    </row>
    <row r="66" spans="1:6" ht="12" customHeight="1">
      <c r="A66" s="280"/>
      <c r="B66" s="280"/>
      <c r="C66" s="280"/>
      <c r="D66" s="306">
        <v>0</v>
      </c>
      <c r="F66" s="306">
        <v>0</v>
      </c>
    </row>
    <row r="67" spans="1:6" ht="12" customHeight="1">
      <c r="A67" s="280"/>
      <c r="B67" s="280"/>
      <c r="C67" s="280"/>
      <c r="D67" s="306">
        <v>0</v>
      </c>
      <c r="F67" s="306">
        <v>0</v>
      </c>
    </row>
    <row r="68" spans="1:6" ht="12" customHeight="1">
      <c r="A68" s="280"/>
      <c r="B68" s="280"/>
      <c r="C68" s="280"/>
      <c r="D68" s="306">
        <v>0</v>
      </c>
      <c r="F68" s="306">
        <v>0</v>
      </c>
    </row>
    <row r="69" spans="1:6" ht="12" customHeight="1">
      <c r="A69" s="280"/>
      <c r="B69" s="280"/>
      <c r="C69" s="280"/>
      <c r="D69" s="306">
        <v>0</v>
      </c>
      <c r="F69" s="306">
        <v>0</v>
      </c>
    </row>
    <row r="70" spans="1:6" ht="12" customHeight="1">
      <c r="A70" s="280"/>
      <c r="B70" s="280"/>
      <c r="C70" s="280"/>
      <c r="D70" s="306">
        <v>0</v>
      </c>
      <c r="F70" s="306">
        <v>0</v>
      </c>
    </row>
    <row r="71" spans="1:6" ht="12" customHeight="1">
      <c r="A71" s="280"/>
      <c r="B71" s="280"/>
      <c r="C71" s="280"/>
      <c r="D71" s="306">
        <v>0</v>
      </c>
      <c r="F71" s="306">
        <v>0</v>
      </c>
    </row>
    <row r="72" spans="1:6" ht="12" customHeight="1">
      <c r="A72" s="280"/>
      <c r="B72" s="280"/>
      <c r="C72" s="280"/>
      <c r="D72" s="306">
        <v>0</v>
      </c>
      <c r="F72" s="306">
        <v>0</v>
      </c>
    </row>
    <row r="73" spans="1:6" ht="12" customHeight="1">
      <c r="A73" s="280"/>
      <c r="B73" s="280"/>
      <c r="C73" s="280"/>
      <c r="D73" s="306">
        <v>0</v>
      </c>
      <c r="F73" s="306">
        <v>0</v>
      </c>
    </row>
    <row r="74" spans="1:6" ht="12" customHeight="1">
      <c r="A74" s="280"/>
      <c r="B74" s="280"/>
      <c r="C74" s="280"/>
      <c r="D74" s="306">
        <v>0</v>
      </c>
      <c r="F74" s="306">
        <v>0</v>
      </c>
    </row>
    <row r="75" spans="1:6" ht="12" customHeight="1">
      <c r="A75" s="280"/>
      <c r="B75" s="280"/>
      <c r="C75" s="280"/>
      <c r="D75" s="306">
        <v>0</v>
      </c>
      <c r="F75" s="306">
        <v>0</v>
      </c>
    </row>
    <row r="76" spans="1:6" ht="12" customHeight="1">
      <c r="A76" s="280"/>
      <c r="B76" s="280"/>
      <c r="C76" s="280"/>
      <c r="D76" s="306">
        <v>0</v>
      </c>
      <c r="F76" s="306">
        <v>0</v>
      </c>
    </row>
    <row r="77" spans="1:6" ht="12" customHeight="1">
      <c r="A77" s="280"/>
      <c r="B77" s="280"/>
      <c r="C77" s="280"/>
      <c r="D77" s="306">
        <v>0</v>
      </c>
      <c r="F77" s="306">
        <v>0</v>
      </c>
    </row>
    <row r="78" spans="1:6" ht="12" customHeight="1">
      <c r="A78" s="280"/>
      <c r="B78" s="280"/>
      <c r="C78" s="280"/>
      <c r="D78" s="306">
        <v>0</v>
      </c>
      <c r="F78" s="306">
        <v>0</v>
      </c>
    </row>
    <row r="79" spans="1:6" ht="12" customHeight="1">
      <c r="A79" s="280"/>
      <c r="B79" s="280"/>
      <c r="C79" s="280"/>
      <c r="D79" s="306">
        <v>0</v>
      </c>
      <c r="F79" s="306">
        <v>0</v>
      </c>
    </row>
    <row r="80" spans="1:6" ht="12" customHeight="1">
      <c r="A80" s="280"/>
      <c r="B80" s="280"/>
      <c r="C80" s="280"/>
      <c r="D80" s="306">
        <v>0</v>
      </c>
      <c r="F80" s="306">
        <v>0</v>
      </c>
    </row>
    <row r="81" spans="1:6" ht="12" customHeight="1">
      <c r="A81" s="280"/>
      <c r="B81" s="280"/>
      <c r="C81" s="280"/>
      <c r="D81" s="306">
        <v>0</v>
      </c>
      <c r="F81" s="306">
        <v>0</v>
      </c>
    </row>
    <row r="82" spans="1:6" ht="12" customHeight="1">
      <c r="A82" s="280"/>
      <c r="B82" s="280"/>
      <c r="C82" s="280"/>
      <c r="D82" s="306">
        <v>0</v>
      </c>
      <c r="F82" s="306">
        <v>0</v>
      </c>
    </row>
    <row r="83" spans="1:6" ht="12" customHeight="1">
      <c r="A83" s="280"/>
      <c r="B83" s="280"/>
      <c r="C83" s="280"/>
      <c r="D83" s="306">
        <v>0</v>
      </c>
      <c r="F83" s="306">
        <v>0</v>
      </c>
    </row>
    <row r="84" spans="1:6" ht="12" customHeight="1">
      <c r="A84" s="280"/>
      <c r="B84" s="280"/>
      <c r="C84" s="280"/>
      <c r="D84" s="306">
        <v>0</v>
      </c>
      <c r="F84" s="306">
        <v>0</v>
      </c>
    </row>
    <row r="85" spans="1:6" ht="12" customHeight="1">
      <c r="A85" s="280"/>
      <c r="B85" s="280"/>
      <c r="C85" s="280"/>
      <c r="D85" s="306">
        <v>0</v>
      </c>
      <c r="F85" s="306">
        <v>0</v>
      </c>
    </row>
    <row r="86" spans="1:6" ht="12" customHeight="1">
      <c r="A86" s="280"/>
      <c r="B86" s="280"/>
      <c r="C86" s="280"/>
      <c r="D86" s="306">
        <v>0</v>
      </c>
      <c r="F86" s="306">
        <v>0</v>
      </c>
    </row>
    <row r="87" spans="1:6" ht="12" customHeight="1">
      <c r="A87" s="280"/>
      <c r="B87" s="280"/>
      <c r="C87" s="280"/>
      <c r="D87" s="306">
        <v>0</v>
      </c>
      <c r="F87" s="306">
        <v>0</v>
      </c>
    </row>
    <row r="88" spans="1:6" ht="12" customHeight="1">
      <c r="A88" s="280"/>
      <c r="B88" s="280"/>
      <c r="C88" s="280"/>
      <c r="D88" s="306">
        <v>0</v>
      </c>
      <c r="F88" s="306">
        <v>0</v>
      </c>
    </row>
    <row r="89" spans="1:6" ht="12" customHeight="1">
      <c r="A89" s="280"/>
      <c r="B89" s="280"/>
      <c r="C89" s="280"/>
      <c r="D89" s="306">
        <v>0</v>
      </c>
      <c r="F89" s="306">
        <v>0</v>
      </c>
    </row>
    <row r="90" spans="1:6" ht="12" customHeight="1">
      <c r="A90" s="280"/>
      <c r="B90" s="280"/>
      <c r="C90" s="280"/>
      <c r="D90" s="306">
        <v>0</v>
      </c>
      <c r="F90" s="306">
        <v>0</v>
      </c>
    </row>
    <row r="91" spans="1:6" ht="12" customHeight="1">
      <c r="A91" s="280"/>
      <c r="B91" s="280"/>
      <c r="C91" s="280"/>
      <c r="D91" s="306">
        <v>0</v>
      </c>
      <c r="F91" s="306">
        <v>0</v>
      </c>
    </row>
    <row r="92" spans="1:6" ht="12" customHeight="1">
      <c r="A92" s="280"/>
      <c r="B92" s="280"/>
      <c r="C92" s="280"/>
      <c r="D92" s="306">
        <v>0</v>
      </c>
      <c r="F92" s="306">
        <v>0</v>
      </c>
    </row>
    <row r="93" spans="1:6" ht="12" customHeight="1">
      <c r="A93" s="280"/>
      <c r="B93" s="280"/>
      <c r="C93" s="280"/>
      <c r="D93" s="306">
        <v>0</v>
      </c>
      <c r="F93" s="306">
        <v>0</v>
      </c>
    </row>
    <row r="94" spans="1:6" ht="12" customHeight="1">
      <c r="A94" s="280"/>
      <c r="B94" s="280"/>
      <c r="C94" s="280"/>
      <c r="D94" s="306">
        <v>0</v>
      </c>
      <c r="F94" s="306">
        <v>0</v>
      </c>
    </row>
    <row r="95" spans="1:6" ht="12" customHeight="1">
      <c r="A95" s="280"/>
      <c r="B95" s="280"/>
      <c r="C95" s="280"/>
      <c r="D95" s="306">
        <v>0</v>
      </c>
      <c r="F95" s="306">
        <v>0</v>
      </c>
    </row>
    <row r="96" spans="1:6" ht="12" customHeight="1">
      <c r="A96" s="280"/>
      <c r="B96" s="280"/>
      <c r="C96" s="280"/>
      <c r="D96" s="306">
        <v>0</v>
      </c>
      <c r="F96" s="306">
        <v>0</v>
      </c>
    </row>
    <row r="97" spans="1:6" ht="12" customHeight="1">
      <c r="A97" s="280"/>
      <c r="B97" s="280"/>
      <c r="C97" s="280"/>
      <c r="D97" s="306">
        <v>0</v>
      </c>
      <c r="F97" s="306">
        <v>0</v>
      </c>
    </row>
    <row r="98" spans="1:6" ht="12" customHeight="1">
      <c r="A98" s="280"/>
      <c r="B98" s="280"/>
      <c r="C98" s="280"/>
      <c r="D98" s="306">
        <v>0</v>
      </c>
      <c r="F98" s="306">
        <v>0</v>
      </c>
    </row>
    <row r="99" spans="1:6" ht="12" customHeight="1">
      <c r="A99" s="280"/>
      <c r="B99" s="280"/>
      <c r="C99" s="280"/>
      <c r="D99" s="306">
        <v>0</v>
      </c>
      <c r="F99" s="306">
        <v>0</v>
      </c>
    </row>
    <row r="100" spans="1:6" ht="12" customHeight="1">
      <c r="A100" s="280"/>
      <c r="B100" s="280"/>
      <c r="C100" s="280"/>
      <c r="D100" s="306">
        <v>0</v>
      </c>
      <c r="F100" s="306">
        <v>0</v>
      </c>
    </row>
    <row r="101" spans="1:6" ht="12" customHeight="1">
      <c r="A101" s="280"/>
      <c r="B101" s="280"/>
      <c r="C101" s="280"/>
      <c r="D101" s="306">
        <v>0</v>
      </c>
      <c r="F101" s="306">
        <v>0</v>
      </c>
    </row>
    <row r="102" spans="1:6" ht="12" customHeight="1">
      <c r="A102" s="280"/>
      <c r="B102" s="280"/>
      <c r="C102" s="280"/>
      <c r="D102" s="306">
        <v>0</v>
      </c>
      <c r="F102" s="306">
        <v>0</v>
      </c>
    </row>
    <row r="103" spans="1:6" ht="12" customHeight="1">
      <c r="A103" s="280"/>
      <c r="B103" s="280"/>
      <c r="C103" s="280"/>
      <c r="D103" s="306">
        <v>0</v>
      </c>
      <c r="F103" s="306">
        <v>0</v>
      </c>
    </row>
    <row r="104" spans="1:6" ht="12" customHeight="1">
      <c r="A104" s="280"/>
      <c r="B104" s="280"/>
      <c r="C104" s="280"/>
      <c r="D104" s="306">
        <v>0</v>
      </c>
      <c r="F104" s="306">
        <v>0</v>
      </c>
    </row>
    <row r="105" spans="1:6" ht="12" customHeight="1">
      <c r="A105" s="280"/>
      <c r="B105" s="280"/>
      <c r="C105" s="280"/>
      <c r="D105" s="306">
        <v>0</v>
      </c>
      <c r="F105" s="306">
        <v>0</v>
      </c>
    </row>
    <row r="106" spans="1:6" ht="12" customHeight="1">
      <c r="A106" s="280"/>
      <c r="B106" s="280"/>
      <c r="C106" s="280"/>
      <c r="D106" s="306">
        <v>0</v>
      </c>
      <c r="F106" s="306">
        <v>0</v>
      </c>
    </row>
    <row r="107" spans="1:6" ht="12" customHeight="1">
      <c r="A107" s="280"/>
      <c r="B107" s="280"/>
      <c r="C107" s="280"/>
      <c r="D107" s="306">
        <v>0</v>
      </c>
      <c r="F107" s="306">
        <v>0</v>
      </c>
    </row>
    <row r="108" spans="1:6" ht="12" customHeight="1">
      <c r="A108" s="280"/>
      <c r="B108" s="280"/>
      <c r="C108" s="280"/>
      <c r="D108" s="306">
        <v>0</v>
      </c>
      <c r="F108" s="306">
        <v>0</v>
      </c>
    </row>
    <row r="109" spans="1:6" ht="12" customHeight="1">
      <c r="A109" s="280"/>
      <c r="B109" s="280"/>
      <c r="C109" s="280"/>
      <c r="D109" s="306">
        <v>0</v>
      </c>
      <c r="F109" s="306">
        <v>0</v>
      </c>
    </row>
    <row r="110" spans="1:6" ht="12" customHeight="1">
      <c r="A110" s="280"/>
      <c r="B110" s="280"/>
      <c r="C110" s="280"/>
      <c r="D110" s="306">
        <v>0</v>
      </c>
      <c r="F110" s="306">
        <v>0</v>
      </c>
    </row>
    <row r="111" spans="1:6" ht="12" customHeight="1">
      <c r="A111" s="280"/>
      <c r="B111" s="280"/>
      <c r="C111" s="280"/>
      <c r="D111" s="306">
        <v>0</v>
      </c>
      <c r="F111" s="306">
        <v>0</v>
      </c>
    </row>
    <row r="112" spans="1:6" ht="12" customHeight="1">
      <c r="A112" s="280"/>
      <c r="B112" s="280"/>
      <c r="C112" s="280"/>
      <c r="D112" s="306">
        <v>0</v>
      </c>
      <c r="F112" s="306">
        <v>0</v>
      </c>
    </row>
    <row r="113" spans="1:6" ht="12" customHeight="1">
      <c r="A113" s="280"/>
      <c r="B113" s="280"/>
      <c r="C113" s="280"/>
      <c r="D113" s="306">
        <v>0</v>
      </c>
      <c r="F113" s="306">
        <v>0</v>
      </c>
    </row>
    <row r="114" spans="1:6" ht="12" customHeight="1">
      <c r="A114" s="280"/>
      <c r="B114" s="280"/>
      <c r="C114" s="280"/>
      <c r="D114" s="306">
        <v>0</v>
      </c>
      <c r="F114" s="306">
        <v>0</v>
      </c>
    </row>
    <row r="115" spans="1:6" ht="12" customHeight="1">
      <c r="A115" s="280"/>
      <c r="B115" s="280"/>
      <c r="C115" s="280"/>
      <c r="D115" s="306">
        <v>0</v>
      </c>
      <c r="F115" s="306">
        <v>0</v>
      </c>
    </row>
    <row r="116" spans="1:6" ht="12" customHeight="1">
      <c r="A116" s="280"/>
      <c r="B116" s="280"/>
      <c r="C116" s="280"/>
      <c r="D116" s="306">
        <v>0</v>
      </c>
      <c r="F116" s="306">
        <v>0</v>
      </c>
    </row>
    <row r="117" spans="1:6" ht="12" customHeight="1">
      <c r="A117" s="280"/>
      <c r="B117" s="280"/>
      <c r="C117" s="280"/>
      <c r="D117" s="306">
        <v>0</v>
      </c>
      <c r="F117" s="306">
        <v>0</v>
      </c>
    </row>
    <row r="118" spans="1:6" ht="12" customHeight="1">
      <c r="A118" s="280"/>
      <c r="B118" s="280"/>
      <c r="C118" s="280"/>
      <c r="D118" s="306">
        <v>0</v>
      </c>
      <c r="F118" s="306">
        <v>0</v>
      </c>
    </row>
    <row r="119" spans="1:6" ht="12" customHeight="1">
      <c r="A119" s="280"/>
      <c r="B119" s="280"/>
      <c r="C119" s="280"/>
      <c r="D119" s="306">
        <v>0</v>
      </c>
      <c r="F119" s="306">
        <v>0</v>
      </c>
    </row>
    <row r="120" spans="1:6" ht="12" customHeight="1">
      <c r="A120" s="280"/>
      <c r="B120" s="280"/>
      <c r="C120" s="280"/>
      <c r="D120" s="306">
        <v>0</v>
      </c>
      <c r="F120" s="306">
        <v>0</v>
      </c>
    </row>
    <row r="121" spans="1:6" ht="12" customHeight="1">
      <c r="A121" s="280"/>
      <c r="B121" s="280"/>
      <c r="C121" s="280"/>
      <c r="D121" s="306">
        <v>0</v>
      </c>
      <c r="F121" s="306">
        <v>0</v>
      </c>
    </row>
    <row r="122" spans="1:6" ht="12" customHeight="1">
      <c r="A122" s="280"/>
      <c r="B122" s="280"/>
      <c r="C122" s="280"/>
      <c r="D122" s="306">
        <v>0</v>
      </c>
      <c r="F122" s="306">
        <v>0</v>
      </c>
    </row>
    <row r="123" spans="1:6" ht="12" customHeight="1">
      <c r="A123" s="280"/>
      <c r="B123" s="280"/>
      <c r="C123" s="280"/>
      <c r="D123" s="306">
        <v>0</v>
      </c>
      <c r="F123" s="306">
        <v>0</v>
      </c>
    </row>
    <row r="124" spans="1:6" ht="12" customHeight="1">
      <c r="A124" s="280"/>
      <c r="B124" s="280"/>
      <c r="C124" s="280"/>
      <c r="D124" s="306">
        <v>0</v>
      </c>
      <c r="F124" s="306">
        <v>0</v>
      </c>
    </row>
    <row r="125" spans="1:6" ht="12" customHeight="1">
      <c r="A125" s="280"/>
      <c r="B125" s="280"/>
      <c r="C125" s="280"/>
      <c r="D125" s="306">
        <v>0</v>
      </c>
      <c r="F125" s="306">
        <v>0</v>
      </c>
    </row>
    <row r="126" spans="1:6" ht="12" customHeight="1">
      <c r="A126" s="280"/>
      <c r="B126" s="280"/>
      <c r="C126" s="280"/>
      <c r="D126" s="306">
        <v>0</v>
      </c>
      <c r="F126" s="306">
        <v>0</v>
      </c>
    </row>
    <row r="127" spans="1:6" ht="12" customHeight="1">
      <c r="A127" s="280"/>
      <c r="B127" s="280"/>
      <c r="C127" s="280"/>
      <c r="D127" s="306">
        <v>0</v>
      </c>
      <c r="F127" s="306">
        <v>0</v>
      </c>
    </row>
    <row r="128" spans="1:6" ht="12" customHeight="1">
      <c r="A128" s="280"/>
      <c r="B128" s="280"/>
      <c r="C128" s="280"/>
      <c r="D128" s="306">
        <v>0</v>
      </c>
      <c r="F128" s="306">
        <v>0</v>
      </c>
    </row>
    <row r="129" spans="1:6" ht="12" customHeight="1">
      <c r="A129" s="280"/>
      <c r="B129" s="280"/>
      <c r="C129" s="280"/>
      <c r="D129" s="306">
        <v>0</v>
      </c>
      <c r="F129" s="306">
        <v>0</v>
      </c>
    </row>
    <row r="130" spans="1:6" ht="12" customHeight="1">
      <c r="A130" s="280"/>
      <c r="B130" s="280"/>
      <c r="C130" s="280"/>
      <c r="D130" s="306">
        <v>0</v>
      </c>
      <c r="F130" s="306">
        <v>0</v>
      </c>
    </row>
    <row r="131" spans="1:6" ht="12" customHeight="1">
      <c r="A131" s="280"/>
      <c r="B131" s="280"/>
      <c r="C131" s="280"/>
      <c r="D131" s="306">
        <v>0</v>
      </c>
      <c r="F131" s="306">
        <v>0</v>
      </c>
    </row>
    <row r="132" spans="1:6" ht="12" customHeight="1">
      <c r="A132" s="280"/>
      <c r="B132" s="280"/>
      <c r="C132" s="280"/>
      <c r="D132" s="306">
        <v>0</v>
      </c>
      <c r="F132" s="306">
        <v>0</v>
      </c>
    </row>
    <row r="133" spans="1:6" ht="12" customHeight="1">
      <c r="A133" s="280"/>
      <c r="B133" s="280"/>
      <c r="C133" s="280"/>
      <c r="D133" s="306">
        <v>0</v>
      </c>
      <c r="F133" s="306">
        <v>0</v>
      </c>
    </row>
    <row r="134" spans="1:6" ht="12" customHeight="1">
      <c r="A134" s="280"/>
      <c r="B134" s="280"/>
      <c r="C134" s="280"/>
      <c r="D134" s="306">
        <v>0</v>
      </c>
      <c r="F134" s="306">
        <v>0</v>
      </c>
    </row>
    <row r="135" spans="1:6" ht="12" customHeight="1">
      <c r="A135" s="280"/>
      <c r="B135" s="280"/>
      <c r="C135" s="280"/>
      <c r="D135" s="306">
        <v>0</v>
      </c>
      <c r="F135" s="306">
        <v>0</v>
      </c>
    </row>
    <row r="136" spans="1:6" ht="12" customHeight="1">
      <c r="A136" s="280"/>
      <c r="B136" s="280"/>
      <c r="C136" s="280"/>
      <c r="D136" s="306">
        <v>0</v>
      </c>
      <c r="F136" s="306">
        <v>0</v>
      </c>
    </row>
    <row r="137" spans="1:6" ht="12" customHeight="1">
      <c r="A137" s="280"/>
      <c r="B137" s="280"/>
      <c r="C137" s="280"/>
      <c r="D137" s="306">
        <v>0</v>
      </c>
      <c r="F137" s="306">
        <v>0</v>
      </c>
    </row>
    <row r="138" spans="1:6" ht="12" customHeight="1">
      <c r="A138" s="280"/>
      <c r="B138" s="280"/>
      <c r="C138" s="280"/>
      <c r="D138" s="306">
        <v>0</v>
      </c>
      <c r="F138" s="306">
        <v>0</v>
      </c>
    </row>
    <row r="139" spans="1:6" ht="12" customHeight="1">
      <c r="A139" s="280"/>
      <c r="B139" s="280"/>
      <c r="C139" s="280"/>
      <c r="D139" s="306">
        <v>0</v>
      </c>
      <c r="F139" s="306">
        <v>0</v>
      </c>
    </row>
    <row r="140" spans="1:6" ht="12" customHeight="1">
      <c r="A140" s="280"/>
      <c r="B140" s="280"/>
      <c r="C140" s="280"/>
      <c r="D140" s="306">
        <v>0</v>
      </c>
      <c r="F140" s="306">
        <v>0</v>
      </c>
    </row>
    <row r="141" spans="1:6" ht="12" customHeight="1">
      <c r="A141" s="280"/>
      <c r="B141" s="280"/>
      <c r="C141" s="280"/>
      <c r="D141" s="306">
        <v>0</v>
      </c>
      <c r="F141" s="306">
        <v>0</v>
      </c>
    </row>
    <row r="142" spans="1:6" ht="12" customHeight="1">
      <c r="A142" s="280"/>
      <c r="B142" s="280"/>
      <c r="C142" s="280"/>
      <c r="D142" s="306">
        <v>0</v>
      </c>
      <c r="F142" s="306">
        <v>0</v>
      </c>
    </row>
    <row r="143" spans="1:6" ht="12" customHeight="1">
      <c r="A143" s="280"/>
      <c r="B143" s="280"/>
      <c r="C143" s="280"/>
      <c r="D143" s="306">
        <v>0</v>
      </c>
      <c r="F143" s="306">
        <v>0</v>
      </c>
    </row>
    <row r="144" spans="1:6" ht="12" customHeight="1">
      <c r="A144" s="280"/>
      <c r="B144" s="280"/>
      <c r="C144" s="280"/>
      <c r="D144" s="306">
        <v>0</v>
      </c>
      <c r="F144" s="306">
        <v>0</v>
      </c>
    </row>
    <row r="145" spans="1:6" ht="12" customHeight="1">
      <c r="A145" s="280"/>
      <c r="B145" s="280"/>
      <c r="C145" s="280"/>
      <c r="D145" s="306">
        <v>0</v>
      </c>
      <c r="F145" s="306">
        <v>0</v>
      </c>
    </row>
    <row r="146" spans="1:6" ht="12" customHeight="1">
      <c r="A146" s="280"/>
      <c r="B146" s="280"/>
      <c r="C146" s="280"/>
      <c r="D146" s="306">
        <v>0</v>
      </c>
      <c r="F146" s="306">
        <v>0</v>
      </c>
    </row>
    <row r="147" spans="1:6" ht="12" customHeight="1">
      <c r="A147" s="280"/>
      <c r="B147" s="280"/>
      <c r="C147" s="280"/>
      <c r="D147" s="306">
        <v>0</v>
      </c>
      <c r="F147" s="306">
        <v>0</v>
      </c>
    </row>
    <row r="148" spans="1:6" ht="12" customHeight="1">
      <c r="A148" s="280"/>
      <c r="B148" s="280"/>
      <c r="C148" s="280"/>
      <c r="D148" s="306">
        <v>0</v>
      </c>
      <c r="F148" s="306">
        <v>0</v>
      </c>
    </row>
    <row r="149" spans="1:6" ht="12" customHeight="1">
      <c r="A149" s="280"/>
      <c r="B149" s="280"/>
      <c r="C149" s="280"/>
      <c r="D149" s="306">
        <v>0</v>
      </c>
      <c r="F149" s="306">
        <v>0</v>
      </c>
    </row>
    <row r="150" spans="1:6" ht="12" customHeight="1">
      <c r="A150" s="280"/>
      <c r="B150" s="280"/>
      <c r="C150" s="280"/>
      <c r="D150" s="306">
        <v>0</v>
      </c>
      <c r="F150" s="306">
        <v>0</v>
      </c>
    </row>
    <row r="151" spans="1:6" ht="12" customHeight="1">
      <c r="A151" s="280"/>
      <c r="B151" s="280"/>
      <c r="C151" s="280"/>
      <c r="D151" s="306">
        <v>0</v>
      </c>
      <c r="F151" s="306">
        <v>0</v>
      </c>
    </row>
    <row r="152" spans="1:6" ht="12" customHeight="1">
      <c r="A152" s="280"/>
      <c r="B152" s="280"/>
      <c r="C152" s="280"/>
      <c r="D152" s="306">
        <v>0</v>
      </c>
      <c r="F152" s="306">
        <v>0</v>
      </c>
    </row>
    <row r="153" spans="1:6" ht="12" customHeight="1">
      <c r="A153" s="280"/>
      <c r="B153" s="280"/>
      <c r="C153" s="280"/>
      <c r="D153" s="306">
        <v>0</v>
      </c>
      <c r="F153" s="306">
        <v>0</v>
      </c>
    </row>
    <row r="154" spans="1:6" ht="12" customHeight="1">
      <c r="A154" s="280"/>
      <c r="B154" s="280"/>
      <c r="C154" s="280"/>
      <c r="D154" s="306">
        <v>0</v>
      </c>
      <c r="F154" s="306">
        <v>0</v>
      </c>
    </row>
    <row r="155" spans="1:6" ht="12" customHeight="1">
      <c r="A155" s="280"/>
      <c r="B155" s="280"/>
      <c r="C155" s="280"/>
      <c r="D155" s="306">
        <v>0</v>
      </c>
      <c r="F155" s="306">
        <v>0</v>
      </c>
    </row>
    <row r="156" spans="1:6" ht="12" customHeight="1">
      <c r="A156" s="280"/>
      <c r="B156" s="280"/>
      <c r="C156" s="280"/>
      <c r="D156" s="306">
        <v>0</v>
      </c>
      <c r="F156" s="306">
        <v>0</v>
      </c>
    </row>
    <row r="157" spans="1:6" ht="12" customHeight="1">
      <c r="A157" s="280"/>
      <c r="B157" s="280"/>
      <c r="C157" s="280"/>
      <c r="D157" s="306">
        <v>0</v>
      </c>
      <c r="F157" s="306">
        <v>0</v>
      </c>
    </row>
    <row r="158" spans="1:6" ht="12" customHeight="1">
      <c r="A158" s="280"/>
      <c r="B158" s="280"/>
      <c r="C158" s="280"/>
      <c r="D158" s="306">
        <v>0</v>
      </c>
      <c r="F158" s="306">
        <v>0</v>
      </c>
    </row>
    <row r="159" spans="1:6" ht="12" customHeight="1">
      <c r="A159" s="280"/>
      <c r="B159" s="280"/>
      <c r="C159" s="280"/>
      <c r="D159" s="306">
        <v>0</v>
      </c>
      <c r="F159" s="306">
        <v>0</v>
      </c>
    </row>
    <row r="160" spans="1:6" ht="12" customHeight="1">
      <c r="A160" s="280"/>
      <c r="B160" s="280"/>
      <c r="C160" s="280"/>
      <c r="D160" s="306">
        <v>0</v>
      </c>
      <c r="F160" s="306">
        <v>0</v>
      </c>
    </row>
    <row r="161" spans="1:6" ht="12" customHeight="1">
      <c r="A161" s="280"/>
      <c r="B161" s="280"/>
      <c r="C161" s="280"/>
      <c r="D161" s="306">
        <v>0</v>
      </c>
      <c r="F161" s="306">
        <v>0</v>
      </c>
    </row>
    <row r="162" spans="1:6" ht="12" customHeight="1">
      <c r="A162" s="280"/>
      <c r="B162" s="280"/>
      <c r="C162" s="280"/>
      <c r="D162" s="306">
        <v>0</v>
      </c>
      <c r="F162" s="306">
        <v>0</v>
      </c>
    </row>
    <row r="163" spans="1:6" ht="12" customHeight="1">
      <c r="A163" s="280"/>
      <c r="B163" s="280"/>
      <c r="C163" s="280"/>
      <c r="D163" s="306">
        <v>0</v>
      </c>
      <c r="F163" s="306">
        <v>0</v>
      </c>
    </row>
    <row r="164" spans="1:6" ht="12.75" customHeight="1">
      <c r="A164" s="803" t="s">
        <v>426</v>
      </c>
      <c r="B164" s="804"/>
      <c r="C164" s="800"/>
      <c r="D164" s="184">
        <f>SUM(D17:D163)</f>
        <v>0</v>
      </c>
      <c r="E164" s="207"/>
      <c r="F164" s="184">
        <f>SUM(F17:F163)</f>
        <v>0</v>
      </c>
    </row>
    <row r="165" spans="1:6" ht="12" customHeight="1">
      <c r="A165" s="542"/>
      <c r="B165" s="542"/>
      <c r="C165" s="542"/>
      <c r="D165" s="543"/>
      <c r="F165" s="542"/>
    </row>
    <row r="166" spans="1:6" ht="12" customHeight="1">
      <c r="A166" s="203" t="s">
        <v>447</v>
      </c>
      <c r="B166" s="203"/>
      <c r="C166" s="203"/>
      <c r="D166" s="203"/>
      <c r="E166" s="257"/>
      <c r="F166" s="243"/>
    </row>
    <row r="167" spans="1:6" ht="14.25" customHeight="1">
      <c r="A167" s="203" t="s">
        <v>748</v>
      </c>
      <c r="B167" s="203"/>
      <c r="C167" s="203"/>
      <c r="D167" s="203"/>
      <c r="E167" s="257"/>
      <c r="F167" s="245" t="s">
        <v>749</v>
      </c>
    </row>
  </sheetData>
  <sheetProtection algorithmName="SHA-512" hashValue="05E6wjfO/pG8KpIMu8aozepSPhAm+JnSPTRwIRmOsJknpHNrd0fTT1y3MzRII2WLGfA94794X9h+1zRUVMCarw==" saltValue="MEgAow0q/UQH7MaAGKMKrw==" spinCount="100000" sheet="1" objects="1" scenarios="1"/>
  <mergeCells count="4">
    <mergeCell ref="A15:A16"/>
    <mergeCell ref="A11:F11"/>
    <mergeCell ref="A164:C164"/>
    <mergeCell ref="A9:F9"/>
  </mergeCells>
  <hyperlinks>
    <hyperlink ref="A1" location="'TABLE OF CONTENTS'!A1" display="TABLE OF CONTENTS"/>
    <hyperlink ref="C1" location="'40.010'!A1" display="#'40.010'.A1"/>
  </hyperlinks>
  <printOptions horizontalCentered="1"/>
  <pageMargins left="0.51180555555555596" right="0.51180555555555596" top="0.98402777777777795" bottom="0.59027777777777801" header="0.511811023622047" footer="0.511811023622047"/>
  <pageSetup paperSize="5" scale="75"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H166"/>
  <sheetViews>
    <sheetView zoomScaleNormal="100" workbookViewId="0">
      <selection activeCell="C24" sqref="C24"/>
    </sheetView>
  </sheetViews>
  <sheetFormatPr defaultColWidth="0" defaultRowHeight="12.75" zeroHeight="1"/>
  <cols>
    <col min="1" max="1" width="36.77734375" style="200" customWidth="1"/>
    <col min="2" max="4" width="12.77734375" style="200" customWidth="1"/>
    <col min="5" max="5" width="17.6640625" style="200" customWidth="1"/>
    <col min="6" max="6" width="1.77734375" style="200" customWidth="1"/>
    <col min="7" max="7" width="12.77734375" style="200" customWidth="1"/>
    <col min="8" max="8" width="17.33203125" style="200" customWidth="1"/>
    <col min="9" max="9" width="8.77734375" style="200" hidden="1" customWidth="1"/>
    <col min="10" max="16384" width="8.77734375" style="200" hidden="1"/>
  </cols>
  <sheetData>
    <row r="1" spans="1:8" ht="15" customHeight="1">
      <c r="A1" s="166" t="s">
        <v>129</v>
      </c>
      <c r="B1" s="124"/>
      <c r="C1" s="167">
        <v>40.052</v>
      </c>
      <c r="D1" s="124"/>
      <c r="E1" s="124"/>
      <c r="F1" s="124"/>
      <c r="G1" s="124"/>
      <c r="H1" s="124"/>
    </row>
    <row r="2" spans="1:8" ht="12.75" customHeight="1">
      <c r="A2" s="207"/>
      <c r="B2" s="203"/>
      <c r="C2" s="5"/>
      <c r="D2" s="199"/>
      <c r="E2" s="203"/>
      <c r="F2" s="199"/>
      <c r="G2" s="203"/>
      <c r="H2" s="199"/>
    </row>
    <row r="3" spans="1:8" ht="12.75" customHeight="1">
      <c r="A3" s="206" t="str">
        <f>Cover!$A$14</f>
        <v>Select Name of Insurer/ Financial Holding Company</v>
      </c>
      <c r="B3" s="203"/>
      <c r="C3" s="203"/>
      <c r="D3" s="203"/>
      <c r="E3" s="203"/>
      <c r="F3" s="476"/>
      <c r="G3" s="169" t="s">
        <v>226</v>
      </c>
      <c r="H3" s="467"/>
    </row>
    <row r="4" spans="1:8" ht="12.75" customHeight="1">
      <c r="A4" s="207" t="s">
        <v>2</v>
      </c>
      <c r="B4" s="203"/>
      <c r="C4" s="203"/>
      <c r="D4" s="203"/>
      <c r="E4" s="203"/>
      <c r="F4" s="476"/>
      <c r="G4" s="476"/>
      <c r="H4" s="203"/>
    </row>
    <row r="5" spans="1:8" ht="12.75" customHeight="1">
      <c r="A5" s="207"/>
      <c r="B5" s="203"/>
      <c r="C5" s="203"/>
      <c r="D5" s="203"/>
      <c r="E5" s="203"/>
      <c r="F5" s="476"/>
      <c r="G5" s="476"/>
      <c r="H5" s="203"/>
    </row>
    <row r="6" spans="1:8" ht="12.75" customHeight="1">
      <c r="A6" s="207" t="s">
        <v>227</v>
      </c>
      <c r="B6" s="203"/>
      <c r="C6" s="203"/>
      <c r="D6" s="461"/>
      <c r="E6" s="203"/>
      <c r="F6" s="476"/>
      <c r="G6" s="476"/>
      <c r="H6" s="203"/>
    </row>
    <row r="7" spans="1:8" ht="12.75" customHeight="1">
      <c r="A7" s="208" t="s">
        <v>228</v>
      </c>
      <c r="B7" s="5"/>
      <c r="C7" s="5"/>
      <c r="D7" s="203"/>
      <c r="E7" s="203"/>
      <c r="F7" s="476"/>
      <c r="G7" s="171">
        <f>Cover!$A$23</f>
        <v>46022</v>
      </c>
      <c r="H7" s="203"/>
    </row>
    <row r="8" spans="1:8">
      <c r="A8" s="74"/>
      <c r="B8" s="203"/>
      <c r="C8" s="203"/>
      <c r="D8" s="203"/>
      <c r="E8" s="203"/>
      <c r="F8" s="476"/>
      <c r="G8" s="476"/>
      <c r="H8" s="529"/>
    </row>
    <row r="9" spans="1:8" ht="12.75" customHeight="1">
      <c r="A9" s="805" t="s">
        <v>229</v>
      </c>
      <c r="B9" s="807"/>
      <c r="C9" s="807"/>
      <c r="D9" s="807"/>
      <c r="E9" s="807"/>
      <c r="F9" s="807"/>
      <c r="G9" s="807"/>
      <c r="H9" s="807"/>
    </row>
    <row r="10" spans="1:8" ht="12.75" customHeight="1">
      <c r="A10" s="210"/>
      <c r="B10" s="210"/>
      <c r="C10" s="210"/>
      <c r="D10" s="210"/>
      <c r="E10" s="210"/>
      <c r="F10" s="210"/>
      <c r="G10" s="210"/>
      <c r="H10" s="210"/>
    </row>
    <row r="11" spans="1:8" ht="12.75" customHeight="1">
      <c r="A11" s="808" t="s">
        <v>204</v>
      </c>
      <c r="B11" s="807"/>
      <c r="C11" s="807"/>
      <c r="D11" s="807"/>
      <c r="E11" s="807"/>
      <c r="F11" s="807"/>
      <c r="G11" s="807"/>
      <c r="H11" s="807"/>
    </row>
    <row r="12" spans="1:8">
      <c r="A12" s="203"/>
      <c r="B12" s="203"/>
      <c r="C12" s="203"/>
      <c r="D12" s="203"/>
      <c r="E12" s="203"/>
      <c r="F12" s="203"/>
      <c r="G12" s="203"/>
      <c r="H12" s="203"/>
    </row>
    <row r="13" spans="1:8" ht="15" customHeight="1">
      <c r="A13" s="208" t="s">
        <v>750</v>
      </c>
      <c r="B13" s="203"/>
      <c r="C13" s="203"/>
      <c r="D13" s="203"/>
      <c r="E13" s="203"/>
      <c r="F13" s="203"/>
      <c r="G13" s="203"/>
      <c r="H13" s="203"/>
    </row>
    <row r="14" spans="1:8" ht="26.25" customHeight="1">
      <c r="A14" s="540"/>
      <c r="B14" s="540"/>
      <c r="C14" s="540"/>
      <c r="D14" s="540"/>
      <c r="E14" s="540"/>
      <c r="F14" s="543"/>
      <c r="G14" s="831" t="s">
        <v>362</v>
      </c>
      <c r="H14" s="800"/>
    </row>
    <row r="15" spans="1:8" ht="12.75" customHeight="1">
      <c r="A15" s="866" t="s">
        <v>745</v>
      </c>
      <c r="B15" s="213" t="s">
        <v>731</v>
      </c>
      <c r="C15" s="213" t="s">
        <v>751</v>
      </c>
      <c r="D15" s="213" t="s">
        <v>752</v>
      </c>
      <c r="E15" s="213" t="s">
        <v>364</v>
      </c>
      <c r="F15" s="301"/>
      <c r="G15" s="213" t="s">
        <v>751</v>
      </c>
      <c r="H15" s="213" t="s">
        <v>364</v>
      </c>
    </row>
    <row r="16" spans="1:8" ht="12.75" customHeight="1">
      <c r="A16" s="830"/>
      <c r="B16" s="213" t="s">
        <v>739</v>
      </c>
      <c r="C16" s="213"/>
      <c r="D16" s="213"/>
      <c r="E16" s="213" t="s">
        <v>225</v>
      </c>
      <c r="F16" s="301"/>
      <c r="G16" s="213"/>
      <c r="H16" s="213" t="s">
        <v>225</v>
      </c>
    </row>
    <row r="17" spans="1:8" ht="12.75" customHeight="1">
      <c r="A17" s="280"/>
      <c r="B17" s="544"/>
      <c r="C17" s="545"/>
      <c r="D17" s="537"/>
      <c r="E17" s="617">
        <f t="shared" ref="E17:E48" si="0">+C17*D17</f>
        <v>0</v>
      </c>
      <c r="F17" s="301"/>
      <c r="G17" s="280"/>
      <c r="H17" s="617">
        <f t="shared" ref="H17:H48" si="1">G17*D17</f>
        <v>0</v>
      </c>
    </row>
    <row r="18" spans="1:8" ht="13.5" customHeight="1">
      <c r="A18" s="280"/>
      <c r="B18" s="544"/>
      <c r="C18" s="545"/>
      <c r="D18" s="537"/>
      <c r="E18" s="617">
        <f t="shared" si="0"/>
        <v>0</v>
      </c>
      <c r="F18" s="301"/>
      <c r="G18" s="280"/>
      <c r="H18" s="617">
        <f t="shared" si="1"/>
        <v>0</v>
      </c>
    </row>
    <row r="19" spans="1:8" ht="13.5" customHeight="1">
      <c r="A19" s="280"/>
      <c r="B19" s="544"/>
      <c r="C19" s="545"/>
      <c r="D19" s="537"/>
      <c r="E19" s="617">
        <f t="shared" si="0"/>
        <v>0</v>
      </c>
      <c r="F19" s="301"/>
      <c r="G19" s="280"/>
      <c r="H19" s="617">
        <f t="shared" si="1"/>
        <v>0</v>
      </c>
    </row>
    <row r="20" spans="1:8" ht="13.5" customHeight="1">
      <c r="A20" s="280"/>
      <c r="B20" s="544"/>
      <c r="C20" s="545"/>
      <c r="D20" s="537"/>
      <c r="E20" s="617">
        <f t="shared" si="0"/>
        <v>0</v>
      </c>
      <c r="F20" s="301"/>
      <c r="G20" s="280"/>
      <c r="H20" s="617">
        <f t="shared" si="1"/>
        <v>0</v>
      </c>
    </row>
    <row r="21" spans="1:8" ht="13.5" customHeight="1">
      <c r="A21" s="280"/>
      <c r="B21" s="544"/>
      <c r="C21" s="545"/>
      <c r="D21" s="537"/>
      <c r="E21" s="617">
        <f t="shared" si="0"/>
        <v>0</v>
      </c>
      <c r="F21" s="301"/>
      <c r="G21" s="280"/>
      <c r="H21" s="617">
        <f t="shared" si="1"/>
        <v>0</v>
      </c>
    </row>
    <row r="22" spans="1:8" ht="13.5" customHeight="1">
      <c r="A22" s="280"/>
      <c r="B22" s="544"/>
      <c r="C22" s="545"/>
      <c r="D22" s="537"/>
      <c r="E22" s="617">
        <f t="shared" si="0"/>
        <v>0</v>
      </c>
      <c r="F22" s="301"/>
      <c r="G22" s="280"/>
      <c r="H22" s="617">
        <f t="shared" si="1"/>
        <v>0</v>
      </c>
    </row>
    <row r="23" spans="1:8" ht="13.5" customHeight="1">
      <c r="A23" s="280"/>
      <c r="B23" s="544"/>
      <c r="C23" s="545"/>
      <c r="D23" s="537"/>
      <c r="E23" s="617">
        <f t="shared" si="0"/>
        <v>0</v>
      </c>
      <c r="F23" s="301"/>
      <c r="G23" s="280"/>
      <c r="H23" s="617">
        <f t="shared" si="1"/>
        <v>0</v>
      </c>
    </row>
    <row r="24" spans="1:8" ht="13.5" customHeight="1">
      <c r="A24" s="280"/>
      <c r="B24" s="544"/>
      <c r="C24" s="545"/>
      <c r="D24" s="537"/>
      <c r="E24" s="617">
        <f t="shared" si="0"/>
        <v>0</v>
      </c>
      <c r="F24" s="301"/>
      <c r="G24" s="280"/>
      <c r="H24" s="617">
        <f t="shared" si="1"/>
        <v>0</v>
      </c>
    </row>
    <row r="25" spans="1:8" ht="13.5" customHeight="1">
      <c r="A25" s="280"/>
      <c r="B25" s="544"/>
      <c r="C25" s="545"/>
      <c r="D25" s="537"/>
      <c r="E25" s="617">
        <f t="shared" si="0"/>
        <v>0</v>
      </c>
      <c r="F25" s="301"/>
      <c r="G25" s="280"/>
      <c r="H25" s="617">
        <f t="shared" si="1"/>
        <v>0</v>
      </c>
    </row>
    <row r="26" spans="1:8" ht="13.5" customHeight="1">
      <c r="A26" s="280"/>
      <c r="B26" s="544"/>
      <c r="C26" s="545"/>
      <c r="D26" s="537"/>
      <c r="E26" s="617">
        <f t="shared" si="0"/>
        <v>0</v>
      </c>
      <c r="F26" s="301"/>
      <c r="G26" s="280"/>
      <c r="H26" s="617">
        <f t="shared" si="1"/>
        <v>0</v>
      </c>
    </row>
    <row r="27" spans="1:8" ht="13.5" customHeight="1">
      <c r="A27" s="280"/>
      <c r="B27" s="544"/>
      <c r="C27" s="545"/>
      <c r="D27" s="537"/>
      <c r="E27" s="617">
        <f t="shared" si="0"/>
        <v>0</v>
      </c>
      <c r="F27" s="301"/>
      <c r="G27" s="280"/>
      <c r="H27" s="617">
        <f t="shared" si="1"/>
        <v>0</v>
      </c>
    </row>
    <row r="28" spans="1:8" ht="13.5" customHeight="1">
      <c r="A28" s="280"/>
      <c r="B28" s="544"/>
      <c r="C28" s="545"/>
      <c r="D28" s="537"/>
      <c r="E28" s="617">
        <f t="shared" si="0"/>
        <v>0</v>
      </c>
      <c r="F28" s="301"/>
      <c r="G28" s="280"/>
      <c r="H28" s="617">
        <f t="shared" si="1"/>
        <v>0</v>
      </c>
    </row>
    <row r="29" spans="1:8" ht="13.5" customHeight="1">
      <c r="A29" s="280"/>
      <c r="B29" s="544"/>
      <c r="C29" s="545"/>
      <c r="D29" s="537"/>
      <c r="E29" s="617">
        <f t="shared" si="0"/>
        <v>0</v>
      </c>
      <c r="F29" s="301"/>
      <c r="G29" s="280"/>
      <c r="H29" s="617">
        <f t="shared" si="1"/>
        <v>0</v>
      </c>
    </row>
    <row r="30" spans="1:8" ht="13.5" customHeight="1">
      <c r="A30" s="280"/>
      <c r="B30" s="544"/>
      <c r="C30" s="545"/>
      <c r="D30" s="537"/>
      <c r="E30" s="617">
        <f t="shared" si="0"/>
        <v>0</v>
      </c>
      <c r="F30" s="301"/>
      <c r="G30" s="280"/>
      <c r="H30" s="617">
        <f t="shared" si="1"/>
        <v>0</v>
      </c>
    </row>
    <row r="31" spans="1:8" ht="13.5" customHeight="1">
      <c r="A31" s="280"/>
      <c r="B31" s="544"/>
      <c r="C31" s="545"/>
      <c r="D31" s="537"/>
      <c r="E31" s="617">
        <f t="shared" si="0"/>
        <v>0</v>
      </c>
      <c r="F31" s="301"/>
      <c r="G31" s="280"/>
      <c r="H31" s="617">
        <f t="shared" si="1"/>
        <v>0</v>
      </c>
    </row>
    <row r="32" spans="1:8" ht="13.5" customHeight="1">
      <c r="A32" s="280"/>
      <c r="B32" s="544"/>
      <c r="C32" s="545"/>
      <c r="D32" s="537"/>
      <c r="E32" s="617">
        <f t="shared" si="0"/>
        <v>0</v>
      </c>
      <c r="F32" s="301"/>
      <c r="G32" s="280"/>
      <c r="H32" s="617">
        <f t="shared" si="1"/>
        <v>0</v>
      </c>
    </row>
    <row r="33" spans="1:8" ht="13.5" customHeight="1">
      <c r="A33" s="280"/>
      <c r="B33" s="544"/>
      <c r="C33" s="545"/>
      <c r="D33" s="537"/>
      <c r="E33" s="617">
        <f t="shared" si="0"/>
        <v>0</v>
      </c>
      <c r="F33" s="301"/>
      <c r="G33" s="280"/>
      <c r="H33" s="617">
        <f t="shared" si="1"/>
        <v>0</v>
      </c>
    </row>
    <row r="34" spans="1:8" ht="13.5" customHeight="1">
      <c r="A34" s="280"/>
      <c r="B34" s="544"/>
      <c r="C34" s="545"/>
      <c r="D34" s="537"/>
      <c r="E34" s="617">
        <f t="shared" si="0"/>
        <v>0</v>
      </c>
      <c r="F34" s="301"/>
      <c r="G34" s="280"/>
      <c r="H34" s="617">
        <f t="shared" si="1"/>
        <v>0</v>
      </c>
    </row>
    <row r="35" spans="1:8" ht="13.5" customHeight="1">
      <c r="A35" s="280"/>
      <c r="B35" s="544"/>
      <c r="C35" s="545"/>
      <c r="D35" s="537"/>
      <c r="E35" s="617">
        <f t="shared" si="0"/>
        <v>0</v>
      </c>
      <c r="F35" s="301"/>
      <c r="G35" s="280"/>
      <c r="H35" s="617">
        <f t="shared" si="1"/>
        <v>0</v>
      </c>
    </row>
    <row r="36" spans="1:8" ht="13.5" customHeight="1">
      <c r="A36" s="280"/>
      <c r="B36" s="544"/>
      <c r="C36" s="545"/>
      <c r="D36" s="537"/>
      <c r="E36" s="617">
        <f t="shared" si="0"/>
        <v>0</v>
      </c>
      <c r="F36" s="301"/>
      <c r="G36" s="280"/>
      <c r="H36" s="617">
        <f t="shared" si="1"/>
        <v>0</v>
      </c>
    </row>
    <row r="37" spans="1:8" ht="13.5" customHeight="1">
      <c r="A37" s="280"/>
      <c r="B37" s="544"/>
      <c r="C37" s="545"/>
      <c r="D37" s="537"/>
      <c r="E37" s="617">
        <f t="shared" si="0"/>
        <v>0</v>
      </c>
      <c r="F37" s="301"/>
      <c r="G37" s="280"/>
      <c r="H37" s="617">
        <f t="shared" si="1"/>
        <v>0</v>
      </c>
    </row>
    <row r="38" spans="1:8" ht="13.5" customHeight="1">
      <c r="A38" s="280"/>
      <c r="B38" s="544"/>
      <c r="C38" s="545"/>
      <c r="D38" s="537"/>
      <c r="E38" s="617">
        <f t="shared" si="0"/>
        <v>0</v>
      </c>
      <c r="F38" s="301"/>
      <c r="G38" s="280"/>
      <c r="H38" s="617">
        <f t="shared" si="1"/>
        <v>0</v>
      </c>
    </row>
    <row r="39" spans="1:8" ht="13.5" customHeight="1">
      <c r="A39" s="280"/>
      <c r="B39" s="544"/>
      <c r="C39" s="545"/>
      <c r="D39" s="537"/>
      <c r="E39" s="617">
        <f t="shared" si="0"/>
        <v>0</v>
      </c>
      <c r="F39" s="301"/>
      <c r="G39" s="280"/>
      <c r="H39" s="617">
        <f t="shared" si="1"/>
        <v>0</v>
      </c>
    </row>
    <row r="40" spans="1:8" ht="13.5" customHeight="1">
      <c r="A40" s="280"/>
      <c r="B40" s="544"/>
      <c r="C40" s="545"/>
      <c r="D40" s="537"/>
      <c r="E40" s="617">
        <f t="shared" si="0"/>
        <v>0</v>
      </c>
      <c r="F40" s="301"/>
      <c r="G40" s="280"/>
      <c r="H40" s="617">
        <f t="shared" si="1"/>
        <v>0</v>
      </c>
    </row>
    <row r="41" spans="1:8" ht="13.5" customHeight="1">
      <c r="A41" s="280"/>
      <c r="B41" s="544"/>
      <c r="C41" s="545"/>
      <c r="D41" s="537"/>
      <c r="E41" s="617">
        <f t="shared" si="0"/>
        <v>0</v>
      </c>
      <c r="F41" s="301"/>
      <c r="G41" s="280"/>
      <c r="H41" s="617">
        <f t="shared" si="1"/>
        <v>0</v>
      </c>
    </row>
    <row r="42" spans="1:8" ht="13.5" customHeight="1">
      <c r="A42" s="280"/>
      <c r="B42" s="544"/>
      <c r="C42" s="545"/>
      <c r="D42" s="537"/>
      <c r="E42" s="617">
        <f t="shared" si="0"/>
        <v>0</v>
      </c>
      <c r="F42" s="301"/>
      <c r="G42" s="280"/>
      <c r="H42" s="617">
        <f t="shared" si="1"/>
        <v>0</v>
      </c>
    </row>
    <row r="43" spans="1:8" ht="13.5" customHeight="1">
      <c r="A43" s="280"/>
      <c r="B43" s="544"/>
      <c r="C43" s="545"/>
      <c r="D43" s="537"/>
      <c r="E43" s="617">
        <f t="shared" si="0"/>
        <v>0</v>
      </c>
      <c r="F43" s="301"/>
      <c r="G43" s="280"/>
      <c r="H43" s="617">
        <f t="shared" si="1"/>
        <v>0</v>
      </c>
    </row>
    <row r="44" spans="1:8" ht="13.5" customHeight="1">
      <c r="A44" s="280"/>
      <c r="B44" s="544"/>
      <c r="C44" s="545"/>
      <c r="D44" s="537"/>
      <c r="E44" s="617">
        <f t="shared" si="0"/>
        <v>0</v>
      </c>
      <c r="F44" s="301"/>
      <c r="G44" s="280"/>
      <c r="H44" s="617">
        <f t="shared" si="1"/>
        <v>0</v>
      </c>
    </row>
    <row r="45" spans="1:8" ht="13.5" customHeight="1">
      <c r="A45" s="280"/>
      <c r="B45" s="544"/>
      <c r="C45" s="545"/>
      <c r="D45" s="537"/>
      <c r="E45" s="617">
        <f t="shared" si="0"/>
        <v>0</v>
      </c>
      <c r="F45" s="301"/>
      <c r="G45" s="280"/>
      <c r="H45" s="617">
        <f t="shared" si="1"/>
        <v>0</v>
      </c>
    </row>
    <row r="46" spans="1:8" ht="13.5" customHeight="1">
      <c r="A46" s="280"/>
      <c r="B46" s="544"/>
      <c r="C46" s="545"/>
      <c r="D46" s="537"/>
      <c r="E46" s="617">
        <f t="shared" si="0"/>
        <v>0</v>
      </c>
      <c r="F46" s="301"/>
      <c r="G46" s="280"/>
      <c r="H46" s="617">
        <f t="shared" si="1"/>
        <v>0</v>
      </c>
    </row>
    <row r="47" spans="1:8" ht="13.5" customHeight="1">
      <c r="A47" s="280"/>
      <c r="B47" s="544"/>
      <c r="C47" s="545"/>
      <c r="D47" s="537"/>
      <c r="E47" s="617">
        <f t="shared" si="0"/>
        <v>0</v>
      </c>
      <c r="F47" s="301"/>
      <c r="G47" s="280"/>
      <c r="H47" s="617">
        <f t="shared" si="1"/>
        <v>0</v>
      </c>
    </row>
    <row r="48" spans="1:8" ht="13.5" customHeight="1">
      <c r="A48" s="280"/>
      <c r="B48" s="544"/>
      <c r="C48" s="545"/>
      <c r="D48" s="537"/>
      <c r="E48" s="617">
        <f t="shared" si="0"/>
        <v>0</v>
      </c>
      <c r="F48" s="301"/>
      <c r="G48" s="280"/>
      <c r="H48" s="617">
        <f t="shared" si="1"/>
        <v>0</v>
      </c>
    </row>
    <row r="49" spans="1:8" ht="13.5" customHeight="1">
      <c r="A49" s="280"/>
      <c r="B49" s="544"/>
      <c r="C49" s="545"/>
      <c r="D49" s="537"/>
      <c r="E49" s="617">
        <f t="shared" ref="E49:E80" si="2">+C49*D49</f>
        <v>0</v>
      </c>
      <c r="F49" s="301"/>
      <c r="G49" s="280"/>
      <c r="H49" s="617">
        <f t="shared" ref="H49:H80" si="3">G49*D49</f>
        <v>0</v>
      </c>
    </row>
    <row r="50" spans="1:8" ht="13.5" customHeight="1">
      <c r="A50" s="280"/>
      <c r="B50" s="544"/>
      <c r="C50" s="545"/>
      <c r="D50" s="537"/>
      <c r="E50" s="617">
        <f t="shared" si="2"/>
        <v>0</v>
      </c>
      <c r="F50" s="301"/>
      <c r="G50" s="280"/>
      <c r="H50" s="617">
        <f t="shared" si="3"/>
        <v>0</v>
      </c>
    </row>
    <row r="51" spans="1:8" ht="13.5" customHeight="1">
      <c r="A51" s="280"/>
      <c r="B51" s="544"/>
      <c r="C51" s="545"/>
      <c r="D51" s="537"/>
      <c r="E51" s="617">
        <f t="shared" si="2"/>
        <v>0</v>
      </c>
      <c r="F51" s="301"/>
      <c r="G51" s="280"/>
      <c r="H51" s="617">
        <f t="shared" si="3"/>
        <v>0</v>
      </c>
    </row>
    <row r="52" spans="1:8" ht="13.5" customHeight="1">
      <c r="A52" s="280"/>
      <c r="B52" s="544"/>
      <c r="C52" s="545"/>
      <c r="D52" s="537"/>
      <c r="E52" s="617">
        <f t="shared" si="2"/>
        <v>0</v>
      </c>
      <c r="F52" s="301"/>
      <c r="G52" s="280"/>
      <c r="H52" s="617">
        <f t="shared" si="3"/>
        <v>0</v>
      </c>
    </row>
    <row r="53" spans="1:8" ht="13.5" customHeight="1">
      <c r="A53" s="280"/>
      <c r="B53" s="544"/>
      <c r="C53" s="545"/>
      <c r="D53" s="537"/>
      <c r="E53" s="617">
        <f t="shared" si="2"/>
        <v>0</v>
      </c>
      <c r="F53" s="301"/>
      <c r="G53" s="280"/>
      <c r="H53" s="617">
        <f t="shared" si="3"/>
        <v>0</v>
      </c>
    </row>
    <row r="54" spans="1:8" ht="13.5" customHeight="1">
      <c r="A54" s="280"/>
      <c r="B54" s="544"/>
      <c r="C54" s="545"/>
      <c r="D54" s="537"/>
      <c r="E54" s="617">
        <f t="shared" si="2"/>
        <v>0</v>
      </c>
      <c r="F54" s="301"/>
      <c r="G54" s="280"/>
      <c r="H54" s="617">
        <f t="shared" si="3"/>
        <v>0</v>
      </c>
    </row>
    <row r="55" spans="1:8" ht="13.5" customHeight="1">
      <c r="A55" s="280"/>
      <c r="B55" s="280"/>
      <c r="C55" s="280"/>
      <c r="D55" s="305"/>
      <c r="E55" s="617">
        <f t="shared" si="2"/>
        <v>0</v>
      </c>
      <c r="F55" s="301"/>
      <c r="G55" s="280"/>
      <c r="H55" s="617">
        <f t="shared" si="3"/>
        <v>0</v>
      </c>
    </row>
    <row r="56" spans="1:8" ht="13.5" customHeight="1">
      <c r="A56" s="280"/>
      <c r="B56" s="544"/>
      <c r="C56" s="545"/>
      <c r="D56" s="537"/>
      <c r="E56" s="617">
        <f t="shared" si="2"/>
        <v>0</v>
      </c>
      <c r="F56" s="301"/>
      <c r="G56" s="280"/>
      <c r="H56" s="617">
        <f t="shared" si="3"/>
        <v>0</v>
      </c>
    </row>
    <row r="57" spans="1:8" ht="13.5" customHeight="1">
      <c r="A57" s="280"/>
      <c r="B57" s="544"/>
      <c r="C57" s="545"/>
      <c r="D57" s="537"/>
      <c r="E57" s="617">
        <f t="shared" si="2"/>
        <v>0</v>
      </c>
      <c r="F57" s="301"/>
      <c r="G57" s="280"/>
      <c r="H57" s="617">
        <f t="shared" si="3"/>
        <v>0</v>
      </c>
    </row>
    <row r="58" spans="1:8" ht="13.5" customHeight="1">
      <c r="A58" s="280"/>
      <c r="B58" s="544"/>
      <c r="C58" s="545"/>
      <c r="D58" s="537"/>
      <c r="E58" s="617">
        <f t="shared" si="2"/>
        <v>0</v>
      </c>
      <c r="F58" s="301"/>
      <c r="G58" s="280"/>
      <c r="H58" s="617">
        <f t="shared" si="3"/>
        <v>0</v>
      </c>
    </row>
    <row r="59" spans="1:8" ht="13.5" customHeight="1">
      <c r="A59" s="280"/>
      <c r="B59" s="544"/>
      <c r="C59" s="545"/>
      <c r="D59" s="537"/>
      <c r="E59" s="617">
        <f t="shared" si="2"/>
        <v>0</v>
      </c>
      <c r="F59" s="301"/>
      <c r="G59" s="280"/>
      <c r="H59" s="617">
        <f t="shared" si="3"/>
        <v>0</v>
      </c>
    </row>
    <row r="60" spans="1:8" ht="13.5" customHeight="1">
      <c r="A60" s="280"/>
      <c r="B60" s="544"/>
      <c r="C60" s="545"/>
      <c r="D60" s="537"/>
      <c r="E60" s="617">
        <f t="shared" si="2"/>
        <v>0</v>
      </c>
      <c r="F60" s="301"/>
      <c r="G60" s="280"/>
      <c r="H60" s="617">
        <f t="shared" si="3"/>
        <v>0</v>
      </c>
    </row>
    <row r="61" spans="1:8" ht="13.5" customHeight="1">
      <c r="A61" s="280"/>
      <c r="B61" s="544"/>
      <c r="C61" s="545"/>
      <c r="D61" s="537"/>
      <c r="E61" s="617">
        <f t="shared" si="2"/>
        <v>0</v>
      </c>
      <c r="F61" s="301"/>
      <c r="G61" s="280"/>
      <c r="H61" s="617">
        <f t="shared" si="3"/>
        <v>0</v>
      </c>
    </row>
    <row r="62" spans="1:8" ht="13.5" customHeight="1">
      <c r="A62" s="280"/>
      <c r="B62" s="280"/>
      <c r="C62" s="280"/>
      <c r="D62" s="305"/>
      <c r="E62" s="617">
        <f t="shared" si="2"/>
        <v>0</v>
      </c>
      <c r="F62" s="301"/>
      <c r="G62" s="280"/>
      <c r="H62" s="617">
        <f t="shared" si="3"/>
        <v>0</v>
      </c>
    </row>
    <row r="63" spans="1:8" ht="13.5" customHeight="1">
      <c r="A63" s="280"/>
      <c r="B63" s="544"/>
      <c r="C63" s="305"/>
      <c r="D63" s="537"/>
      <c r="E63" s="617">
        <f t="shared" si="2"/>
        <v>0</v>
      </c>
      <c r="F63" s="301"/>
      <c r="G63" s="280"/>
      <c r="H63" s="617">
        <f t="shared" si="3"/>
        <v>0</v>
      </c>
    </row>
    <row r="64" spans="1:8" ht="13.5" customHeight="1">
      <c r="A64" s="280"/>
      <c r="B64" s="544"/>
      <c r="C64" s="305"/>
      <c r="D64" s="537"/>
      <c r="E64" s="617">
        <f t="shared" si="2"/>
        <v>0</v>
      </c>
      <c r="F64" s="301"/>
      <c r="G64" s="280"/>
      <c r="H64" s="617">
        <f t="shared" si="3"/>
        <v>0</v>
      </c>
    </row>
    <row r="65" spans="1:8" ht="13.5" customHeight="1">
      <c r="A65" s="280"/>
      <c r="B65" s="544"/>
      <c r="C65" s="305"/>
      <c r="D65" s="537"/>
      <c r="E65" s="617">
        <f t="shared" si="2"/>
        <v>0</v>
      </c>
      <c r="F65" s="301"/>
      <c r="G65" s="280"/>
      <c r="H65" s="617">
        <f t="shared" si="3"/>
        <v>0</v>
      </c>
    </row>
    <row r="66" spans="1:8" ht="13.5" customHeight="1">
      <c r="A66" s="280"/>
      <c r="B66" s="544"/>
      <c r="C66" s="305"/>
      <c r="D66" s="537"/>
      <c r="E66" s="617">
        <f t="shared" si="2"/>
        <v>0</v>
      </c>
      <c r="F66" s="301"/>
      <c r="G66" s="280"/>
      <c r="H66" s="617">
        <f t="shared" si="3"/>
        <v>0</v>
      </c>
    </row>
    <row r="67" spans="1:8" ht="13.5" customHeight="1">
      <c r="A67" s="280"/>
      <c r="B67" s="544"/>
      <c r="C67" s="305"/>
      <c r="D67" s="537"/>
      <c r="E67" s="617">
        <f t="shared" si="2"/>
        <v>0</v>
      </c>
      <c r="F67" s="301"/>
      <c r="G67" s="280"/>
      <c r="H67" s="617">
        <f t="shared" si="3"/>
        <v>0</v>
      </c>
    </row>
    <row r="68" spans="1:8" ht="13.5" customHeight="1">
      <c r="A68" s="280"/>
      <c r="B68" s="280"/>
      <c r="C68" s="280"/>
      <c r="D68" s="537"/>
      <c r="E68" s="617">
        <f t="shared" si="2"/>
        <v>0</v>
      </c>
      <c r="F68" s="301"/>
      <c r="G68" s="280"/>
      <c r="H68" s="617">
        <f t="shared" si="3"/>
        <v>0</v>
      </c>
    </row>
    <row r="69" spans="1:8" ht="13.5" customHeight="1">
      <c r="A69" s="280"/>
      <c r="B69" s="544"/>
      <c r="C69" s="305"/>
      <c r="D69" s="537"/>
      <c r="E69" s="617">
        <f t="shared" si="2"/>
        <v>0</v>
      </c>
      <c r="F69" s="301"/>
      <c r="G69" s="280"/>
      <c r="H69" s="617">
        <f t="shared" si="3"/>
        <v>0</v>
      </c>
    </row>
    <row r="70" spans="1:8" ht="13.5" customHeight="1">
      <c r="A70" s="280"/>
      <c r="B70" s="544"/>
      <c r="C70" s="280"/>
      <c r="D70" s="537"/>
      <c r="E70" s="617">
        <f t="shared" si="2"/>
        <v>0</v>
      </c>
      <c r="F70" s="301"/>
      <c r="G70" s="280"/>
      <c r="H70" s="617">
        <f t="shared" si="3"/>
        <v>0</v>
      </c>
    </row>
    <row r="71" spans="1:8" ht="13.5" customHeight="1">
      <c r="A71" s="280"/>
      <c r="B71" s="544"/>
      <c r="C71" s="305"/>
      <c r="D71" s="537"/>
      <c r="E71" s="617">
        <f t="shared" si="2"/>
        <v>0</v>
      </c>
      <c r="F71" s="301"/>
      <c r="G71" s="280"/>
      <c r="H71" s="617">
        <f t="shared" si="3"/>
        <v>0</v>
      </c>
    </row>
    <row r="72" spans="1:8" ht="13.5" customHeight="1">
      <c r="A72" s="280"/>
      <c r="B72" s="544"/>
      <c r="C72" s="305"/>
      <c r="D72" s="537"/>
      <c r="E72" s="617">
        <f t="shared" si="2"/>
        <v>0</v>
      </c>
      <c r="F72" s="301"/>
      <c r="G72" s="280"/>
      <c r="H72" s="617">
        <f t="shared" si="3"/>
        <v>0</v>
      </c>
    </row>
    <row r="73" spans="1:8" ht="13.5" customHeight="1">
      <c r="A73" s="280"/>
      <c r="B73" s="544"/>
      <c r="C73" s="305"/>
      <c r="D73" s="537"/>
      <c r="E73" s="617">
        <f t="shared" si="2"/>
        <v>0</v>
      </c>
      <c r="F73" s="301"/>
      <c r="G73" s="280"/>
      <c r="H73" s="617">
        <f t="shared" si="3"/>
        <v>0</v>
      </c>
    </row>
    <row r="74" spans="1:8" ht="13.5" customHeight="1">
      <c r="A74" s="280"/>
      <c r="B74" s="544"/>
      <c r="C74" s="305"/>
      <c r="D74" s="537"/>
      <c r="E74" s="617">
        <f t="shared" si="2"/>
        <v>0</v>
      </c>
      <c r="F74" s="301"/>
      <c r="G74" s="280"/>
      <c r="H74" s="617">
        <f t="shared" si="3"/>
        <v>0</v>
      </c>
    </row>
    <row r="75" spans="1:8" ht="13.5" customHeight="1">
      <c r="A75" s="280"/>
      <c r="B75" s="544"/>
      <c r="C75" s="305"/>
      <c r="D75" s="537"/>
      <c r="E75" s="617">
        <f t="shared" si="2"/>
        <v>0</v>
      </c>
      <c r="F75" s="301"/>
      <c r="G75" s="280"/>
      <c r="H75" s="617">
        <f t="shared" si="3"/>
        <v>0</v>
      </c>
    </row>
    <row r="76" spans="1:8" ht="13.5" customHeight="1">
      <c r="A76" s="280"/>
      <c r="B76" s="544"/>
      <c r="C76" s="305"/>
      <c r="D76" s="537"/>
      <c r="E76" s="617">
        <f t="shared" si="2"/>
        <v>0</v>
      </c>
      <c r="F76" s="301"/>
      <c r="G76" s="280"/>
      <c r="H76" s="617">
        <f t="shared" si="3"/>
        <v>0</v>
      </c>
    </row>
    <row r="77" spans="1:8" ht="13.5" customHeight="1">
      <c r="A77" s="280"/>
      <c r="B77" s="280"/>
      <c r="C77" s="280"/>
      <c r="D77" s="305"/>
      <c r="E77" s="617">
        <f t="shared" si="2"/>
        <v>0</v>
      </c>
      <c r="F77" s="301"/>
      <c r="G77" s="280"/>
      <c r="H77" s="617">
        <f t="shared" si="3"/>
        <v>0</v>
      </c>
    </row>
    <row r="78" spans="1:8" ht="13.5" customHeight="1">
      <c r="A78" s="280"/>
      <c r="B78" s="544"/>
      <c r="C78" s="305"/>
      <c r="D78" s="537"/>
      <c r="E78" s="617">
        <f t="shared" si="2"/>
        <v>0</v>
      </c>
      <c r="F78" s="301"/>
      <c r="G78" s="280"/>
      <c r="H78" s="617">
        <f t="shared" si="3"/>
        <v>0</v>
      </c>
    </row>
    <row r="79" spans="1:8" ht="13.5" customHeight="1">
      <c r="A79" s="280"/>
      <c r="B79" s="544"/>
      <c r="C79" s="305"/>
      <c r="D79" s="537"/>
      <c r="E79" s="617">
        <f t="shared" si="2"/>
        <v>0</v>
      </c>
      <c r="F79" s="301"/>
      <c r="G79" s="280"/>
      <c r="H79" s="617">
        <f t="shared" si="3"/>
        <v>0</v>
      </c>
    </row>
    <row r="80" spans="1:8" ht="13.5" customHeight="1">
      <c r="A80" s="280"/>
      <c r="B80" s="544"/>
      <c r="C80" s="305"/>
      <c r="D80" s="537"/>
      <c r="E80" s="617">
        <f t="shared" si="2"/>
        <v>0</v>
      </c>
      <c r="F80" s="301"/>
      <c r="G80" s="280"/>
      <c r="H80" s="617">
        <f t="shared" si="3"/>
        <v>0</v>
      </c>
    </row>
    <row r="81" spans="1:8" ht="13.5" customHeight="1">
      <c r="A81" s="280"/>
      <c r="B81" s="280"/>
      <c r="C81" s="280"/>
      <c r="D81" s="305"/>
      <c r="E81" s="617">
        <f t="shared" ref="E81:E112" si="4">+C81*D81</f>
        <v>0</v>
      </c>
      <c r="F81" s="301"/>
      <c r="G81" s="280"/>
      <c r="H81" s="617">
        <f t="shared" ref="H81:H112" si="5">G81*D81</f>
        <v>0</v>
      </c>
    </row>
    <row r="82" spans="1:8" ht="13.5" customHeight="1">
      <c r="A82" s="280"/>
      <c r="B82" s="280"/>
      <c r="C82" s="280"/>
      <c r="D82" s="305"/>
      <c r="E82" s="617">
        <f t="shared" si="4"/>
        <v>0</v>
      </c>
      <c r="F82" s="301"/>
      <c r="G82" s="280"/>
      <c r="H82" s="617">
        <f t="shared" si="5"/>
        <v>0</v>
      </c>
    </row>
    <row r="83" spans="1:8" ht="13.5" customHeight="1">
      <c r="A83" s="280"/>
      <c r="B83" s="280"/>
      <c r="C83" s="280"/>
      <c r="D83" s="305"/>
      <c r="E83" s="617">
        <f t="shared" si="4"/>
        <v>0</v>
      </c>
      <c r="F83" s="301"/>
      <c r="G83" s="280"/>
      <c r="H83" s="617">
        <f t="shared" si="5"/>
        <v>0</v>
      </c>
    </row>
    <row r="84" spans="1:8" ht="13.5" customHeight="1">
      <c r="A84" s="280"/>
      <c r="B84" s="280"/>
      <c r="C84" s="280"/>
      <c r="D84" s="305"/>
      <c r="E84" s="617">
        <f t="shared" si="4"/>
        <v>0</v>
      </c>
      <c r="F84" s="301"/>
      <c r="G84" s="280"/>
      <c r="H84" s="617">
        <f t="shared" si="5"/>
        <v>0</v>
      </c>
    </row>
    <row r="85" spans="1:8" ht="13.5" customHeight="1">
      <c r="A85" s="280"/>
      <c r="B85" s="280"/>
      <c r="C85" s="280"/>
      <c r="D85" s="305"/>
      <c r="E85" s="617">
        <f t="shared" si="4"/>
        <v>0</v>
      </c>
      <c r="F85" s="301"/>
      <c r="G85" s="280"/>
      <c r="H85" s="617">
        <f t="shared" si="5"/>
        <v>0</v>
      </c>
    </row>
    <row r="86" spans="1:8" ht="13.5" customHeight="1">
      <c r="A86" s="280"/>
      <c r="B86" s="280"/>
      <c r="C86" s="280"/>
      <c r="D86" s="305"/>
      <c r="E86" s="617">
        <f t="shared" si="4"/>
        <v>0</v>
      </c>
      <c r="F86" s="301"/>
      <c r="G86" s="280"/>
      <c r="H86" s="617">
        <f t="shared" si="5"/>
        <v>0</v>
      </c>
    </row>
    <row r="87" spans="1:8" ht="13.5" customHeight="1">
      <c r="A87" s="280"/>
      <c r="B87" s="280"/>
      <c r="C87" s="280"/>
      <c r="D87" s="305"/>
      <c r="E87" s="617">
        <f t="shared" si="4"/>
        <v>0</v>
      </c>
      <c r="F87" s="301"/>
      <c r="G87" s="280"/>
      <c r="H87" s="617">
        <f t="shared" si="5"/>
        <v>0</v>
      </c>
    </row>
    <row r="88" spans="1:8" ht="13.5" customHeight="1">
      <c r="A88" s="280"/>
      <c r="B88" s="280"/>
      <c r="C88" s="280"/>
      <c r="D88" s="305"/>
      <c r="E88" s="617">
        <f t="shared" si="4"/>
        <v>0</v>
      </c>
      <c r="F88" s="301"/>
      <c r="G88" s="280"/>
      <c r="H88" s="617">
        <f t="shared" si="5"/>
        <v>0</v>
      </c>
    </row>
    <row r="89" spans="1:8" ht="13.5" customHeight="1">
      <c r="A89" s="280"/>
      <c r="B89" s="280"/>
      <c r="C89" s="280"/>
      <c r="D89" s="305"/>
      <c r="E89" s="617">
        <f t="shared" si="4"/>
        <v>0</v>
      </c>
      <c r="F89" s="301"/>
      <c r="G89" s="280"/>
      <c r="H89" s="617">
        <f t="shared" si="5"/>
        <v>0</v>
      </c>
    </row>
    <row r="90" spans="1:8" ht="13.5" customHeight="1">
      <c r="A90" s="280"/>
      <c r="B90" s="280"/>
      <c r="C90" s="280"/>
      <c r="D90" s="305"/>
      <c r="E90" s="617">
        <f t="shared" si="4"/>
        <v>0</v>
      </c>
      <c r="F90" s="301"/>
      <c r="G90" s="280"/>
      <c r="H90" s="617">
        <f t="shared" si="5"/>
        <v>0</v>
      </c>
    </row>
    <row r="91" spans="1:8" ht="13.5" customHeight="1">
      <c r="A91" s="280"/>
      <c r="B91" s="280"/>
      <c r="C91" s="280"/>
      <c r="D91" s="305"/>
      <c r="E91" s="617">
        <f t="shared" si="4"/>
        <v>0</v>
      </c>
      <c r="F91" s="301"/>
      <c r="G91" s="280"/>
      <c r="H91" s="617">
        <f t="shared" si="5"/>
        <v>0</v>
      </c>
    </row>
    <row r="92" spans="1:8" ht="13.5" customHeight="1">
      <c r="A92" s="280"/>
      <c r="B92" s="280"/>
      <c r="C92" s="280"/>
      <c r="D92" s="305"/>
      <c r="E92" s="617">
        <f t="shared" si="4"/>
        <v>0</v>
      </c>
      <c r="F92" s="301"/>
      <c r="G92" s="280"/>
      <c r="H92" s="617">
        <f t="shared" si="5"/>
        <v>0</v>
      </c>
    </row>
    <row r="93" spans="1:8" ht="13.5" customHeight="1">
      <c r="A93" s="280"/>
      <c r="B93" s="280"/>
      <c r="C93" s="280"/>
      <c r="D93" s="305"/>
      <c r="E93" s="617">
        <f t="shared" si="4"/>
        <v>0</v>
      </c>
      <c r="F93" s="301"/>
      <c r="G93" s="280"/>
      <c r="H93" s="617">
        <f t="shared" si="5"/>
        <v>0</v>
      </c>
    </row>
    <row r="94" spans="1:8" ht="13.5" customHeight="1">
      <c r="A94" s="280"/>
      <c r="B94" s="280"/>
      <c r="C94" s="280"/>
      <c r="D94" s="305"/>
      <c r="E94" s="617">
        <f t="shared" si="4"/>
        <v>0</v>
      </c>
      <c r="F94" s="301"/>
      <c r="G94" s="280"/>
      <c r="H94" s="617">
        <f t="shared" si="5"/>
        <v>0</v>
      </c>
    </row>
    <row r="95" spans="1:8" ht="13.5" customHeight="1">
      <c r="A95" s="280"/>
      <c r="B95" s="280"/>
      <c r="C95" s="280"/>
      <c r="D95" s="305"/>
      <c r="E95" s="617">
        <f t="shared" si="4"/>
        <v>0</v>
      </c>
      <c r="F95" s="301"/>
      <c r="G95" s="280"/>
      <c r="H95" s="617">
        <f t="shared" si="5"/>
        <v>0</v>
      </c>
    </row>
    <row r="96" spans="1:8" ht="13.5" customHeight="1">
      <c r="A96" s="280"/>
      <c r="B96" s="280"/>
      <c r="C96" s="280"/>
      <c r="D96" s="305"/>
      <c r="E96" s="617">
        <f t="shared" si="4"/>
        <v>0</v>
      </c>
      <c r="F96" s="301"/>
      <c r="G96" s="280"/>
      <c r="H96" s="617">
        <f t="shared" si="5"/>
        <v>0</v>
      </c>
    </row>
    <row r="97" spans="1:8" ht="13.5" customHeight="1">
      <c r="A97" s="280"/>
      <c r="B97" s="280"/>
      <c r="C97" s="280"/>
      <c r="D97" s="305"/>
      <c r="E97" s="617">
        <f t="shared" si="4"/>
        <v>0</v>
      </c>
      <c r="F97" s="301"/>
      <c r="G97" s="280"/>
      <c r="H97" s="617">
        <f t="shared" si="5"/>
        <v>0</v>
      </c>
    </row>
    <row r="98" spans="1:8" ht="13.5" customHeight="1">
      <c r="A98" s="280"/>
      <c r="B98" s="280"/>
      <c r="C98" s="280"/>
      <c r="D98" s="305"/>
      <c r="E98" s="617">
        <f t="shared" si="4"/>
        <v>0</v>
      </c>
      <c r="F98" s="301"/>
      <c r="G98" s="280"/>
      <c r="H98" s="617">
        <f t="shared" si="5"/>
        <v>0</v>
      </c>
    </row>
    <row r="99" spans="1:8" ht="13.5" customHeight="1">
      <c r="A99" s="280"/>
      <c r="B99" s="280"/>
      <c r="C99" s="280"/>
      <c r="D99" s="305"/>
      <c r="E99" s="617">
        <f t="shared" si="4"/>
        <v>0</v>
      </c>
      <c r="F99" s="301"/>
      <c r="G99" s="280"/>
      <c r="H99" s="617">
        <f t="shared" si="5"/>
        <v>0</v>
      </c>
    </row>
    <row r="100" spans="1:8" ht="13.5" customHeight="1">
      <c r="A100" s="280"/>
      <c r="B100" s="280"/>
      <c r="C100" s="280"/>
      <c r="D100" s="305"/>
      <c r="E100" s="617">
        <f t="shared" si="4"/>
        <v>0</v>
      </c>
      <c r="F100" s="301"/>
      <c r="G100" s="280"/>
      <c r="H100" s="617">
        <f t="shared" si="5"/>
        <v>0</v>
      </c>
    </row>
    <row r="101" spans="1:8" ht="13.5" customHeight="1">
      <c r="A101" s="280"/>
      <c r="B101" s="280"/>
      <c r="C101" s="280"/>
      <c r="D101" s="305"/>
      <c r="E101" s="617">
        <f t="shared" si="4"/>
        <v>0</v>
      </c>
      <c r="F101" s="301"/>
      <c r="G101" s="280"/>
      <c r="H101" s="617">
        <f t="shared" si="5"/>
        <v>0</v>
      </c>
    </row>
    <row r="102" spans="1:8" ht="13.5" customHeight="1">
      <c r="A102" s="280"/>
      <c r="B102" s="280"/>
      <c r="C102" s="280"/>
      <c r="D102" s="305"/>
      <c r="E102" s="617">
        <f t="shared" si="4"/>
        <v>0</v>
      </c>
      <c r="F102" s="301"/>
      <c r="G102" s="280"/>
      <c r="H102" s="617">
        <f t="shared" si="5"/>
        <v>0</v>
      </c>
    </row>
    <row r="103" spans="1:8" ht="13.5" customHeight="1">
      <c r="A103" s="280"/>
      <c r="B103" s="280"/>
      <c r="C103" s="280"/>
      <c r="D103" s="305"/>
      <c r="E103" s="617">
        <f t="shared" si="4"/>
        <v>0</v>
      </c>
      <c r="F103" s="301"/>
      <c r="G103" s="280"/>
      <c r="H103" s="617">
        <f t="shared" si="5"/>
        <v>0</v>
      </c>
    </row>
    <row r="104" spans="1:8" ht="13.5" customHeight="1">
      <c r="A104" s="280"/>
      <c r="B104" s="280"/>
      <c r="C104" s="280"/>
      <c r="D104" s="305"/>
      <c r="E104" s="617">
        <f t="shared" si="4"/>
        <v>0</v>
      </c>
      <c r="F104" s="301"/>
      <c r="G104" s="280"/>
      <c r="H104" s="617">
        <f t="shared" si="5"/>
        <v>0</v>
      </c>
    </row>
    <row r="105" spans="1:8" ht="13.5" customHeight="1">
      <c r="A105" s="280"/>
      <c r="B105" s="280"/>
      <c r="C105" s="280"/>
      <c r="D105" s="305"/>
      <c r="E105" s="617">
        <f t="shared" si="4"/>
        <v>0</v>
      </c>
      <c r="F105" s="301"/>
      <c r="G105" s="280"/>
      <c r="H105" s="617">
        <f t="shared" si="5"/>
        <v>0</v>
      </c>
    </row>
    <row r="106" spans="1:8" ht="13.5" customHeight="1">
      <c r="A106" s="280"/>
      <c r="B106" s="280"/>
      <c r="C106" s="280"/>
      <c r="D106" s="305"/>
      <c r="E106" s="617">
        <f t="shared" si="4"/>
        <v>0</v>
      </c>
      <c r="F106" s="301"/>
      <c r="G106" s="280"/>
      <c r="H106" s="617">
        <f t="shared" si="5"/>
        <v>0</v>
      </c>
    </row>
    <row r="107" spans="1:8" ht="13.5" customHeight="1">
      <c r="A107" s="280"/>
      <c r="B107" s="280"/>
      <c r="C107" s="280"/>
      <c r="D107" s="305"/>
      <c r="E107" s="617">
        <f t="shared" si="4"/>
        <v>0</v>
      </c>
      <c r="F107" s="301"/>
      <c r="G107" s="280"/>
      <c r="H107" s="617">
        <f t="shared" si="5"/>
        <v>0</v>
      </c>
    </row>
    <row r="108" spans="1:8" ht="13.5" customHeight="1">
      <c r="A108" s="280"/>
      <c r="B108" s="280"/>
      <c r="C108" s="280"/>
      <c r="D108" s="305"/>
      <c r="E108" s="617">
        <f t="shared" si="4"/>
        <v>0</v>
      </c>
      <c r="F108" s="301"/>
      <c r="G108" s="280"/>
      <c r="H108" s="617">
        <f t="shared" si="5"/>
        <v>0</v>
      </c>
    </row>
    <row r="109" spans="1:8" ht="13.5" customHeight="1">
      <c r="A109" s="280"/>
      <c r="B109" s="280"/>
      <c r="C109" s="280"/>
      <c r="D109" s="305"/>
      <c r="E109" s="617">
        <f t="shared" si="4"/>
        <v>0</v>
      </c>
      <c r="F109" s="301"/>
      <c r="G109" s="280"/>
      <c r="H109" s="617">
        <f t="shared" si="5"/>
        <v>0</v>
      </c>
    </row>
    <row r="110" spans="1:8" ht="13.5" customHeight="1">
      <c r="A110" s="280"/>
      <c r="B110" s="280"/>
      <c r="C110" s="280"/>
      <c r="D110" s="305"/>
      <c r="E110" s="617">
        <f t="shared" si="4"/>
        <v>0</v>
      </c>
      <c r="F110" s="301"/>
      <c r="G110" s="280"/>
      <c r="H110" s="617">
        <f t="shared" si="5"/>
        <v>0</v>
      </c>
    </row>
    <row r="111" spans="1:8" ht="13.5" customHeight="1">
      <c r="A111" s="280"/>
      <c r="B111" s="280"/>
      <c r="C111" s="280"/>
      <c r="D111" s="305"/>
      <c r="E111" s="617">
        <f t="shared" si="4"/>
        <v>0</v>
      </c>
      <c r="F111" s="301"/>
      <c r="G111" s="280"/>
      <c r="H111" s="617">
        <f t="shared" si="5"/>
        <v>0</v>
      </c>
    </row>
    <row r="112" spans="1:8" ht="13.5" customHeight="1">
      <c r="A112" s="280"/>
      <c r="B112" s="280"/>
      <c r="C112" s="280"/>
      <c r="D112" s="305"/>
      <c r="E112" s="617">
        <f t="shared" si="4"/>
        <v>0</v>
      </c>
      <c r="F112" s="301"/>
      <c r="G112" s="280"/>
      <c r="H112" s="617">
        <f t="shared" si="5"/>
        <v>0</v>
      </c>
    </row>
    <row r="113" spans="1:8" ht="13.5" customHeight="1">
      <c r="A113" s="280"/>
      <c r="B113" s="280"/>
      <c r="C113" s="280"/>
      <c r="D113" s="305"/>
      <c r="E113" s="617">
        <f t="shared" ref="E113:E144" si="6">+C113*D113</f>
        <v>0</v>
      </c>
      <c r="F113" s="301"/>
      <c r="G113" s="280"/>
      <c r="H113" s="617">
        <f t="shared" ref="H113:H144" si="7">G113*D113</f>
        <v>0</v>
      </c>
    </row>
    <row r="114" spans="1:8" ht="13.5" customHeight="1">
      <c r="A114" s="280"/>
      <c r="B114" s="280"/>
      <c r="C114" s="280"/>
      <c r="D114" s="305"/>
      <c r="E114" s="617">
        <f t="shared" si="6"/>
        <v>0</v>
      </c>
      <c r="F114" s="301"/>
      <c r="G114" s="280"/>
      <c r="H114" s="617">
        <f t="shared" si="7"/>
        <v>0</v>
      </c>
    </row>
    <row r="115" spans="1:8" ht="13.5" customHeight="1">
      <c r="A115" s="280"/>
      <c r="B115" s="280"/>
      <c r="C115" s="280"/>
      <c r="D115" s="305"/>
      <c r="E115" s="617">
        <f t="shared" si="6"/>
        <v>0</v>
      </c>
      <c r="F115" s="301"/>
      <c r="G115" s="280"/>
      <c r="H115" s="617">
        <f t="shared" si="7"/>
        <v>0</v>
      </c>
    </row>
    <row r="116" spans="1:8" ht="13.5" customHeight="1">
      <c r="A116" s="280"/>
      <c r="B116" s="280"/>
      <c r="C116" s="280"/>
      <c r="D116" s="305"/>
      <c r="E116" s="617">
        <f t="shared" si="6"/>
        <v>0</v>
      </c>
      <c r="F116" s="301"/>
      <c r="G116" s="280"/>
      <c r="H116" s="617">
        <f t="shared" si="7"/>
        <v>0</v>
      </c>
    </row>
    <row r="117" spans="1:8" ht="13.5" customHeight="1">
      <c r="A117" s="280"/>
      <c r="B117" s="280"/>
      <c r="C117" s="280"/>
      <c r="D117" s="305"/>
      <c r="E117" s="617">
        <f t="shared" si="6"/>
        <v>0</v>
      </c>
      <c r="F117" s="301"/>
      <c r="G117" s="280"/>
      <c r="H117" s="617">
        <f t="shared" si="7"/>
        <v>0</v>
      </c>
    </row>
    <row r="118" spans="1:8" ht="13.5" customHeight="1">
      <c r="A118" s="280"/>
      <c r="B118" s="280"/>
      <c r="C118" s="280"/>
      <c r="D118" s="305"/>
      <c r="E118" s="617">
        <f t="shared" si="6"/>
        <v>0</v>
      </c>
      <c r="F118" s="301"/>
      <c r="G118" s="280"/>
      <c r="H118" s="617">
        <f t="shared" si="7"/>
        <v>0</v>
      </c>
    </row>
    <row r="119" spans="1:8" ht="13.5" customHeight="1">
      <c r="A119" s="280"/>
      <c r="B119" s="280"/>
      <c r="C119" s="280"/>
      <c r="D119" s="305"/>
      <c r="E119" s="617">
        <f t="shared" si="6"/>
        <v>0</v>
      </c>
      <c r="F119" s="301"/>
      <c r="G119" s="280"/>
      <c r="H119" s="617">
        <f t="shared" si="7"/>
        <v>0</v>
      </c>
    </row>
    <row r="120" spans="1:8" ht="13.5" customHeight="1">
      <c r="A120" s="280"/>
      <c r="B120" s="280"/>
      <c r="C120" s="280"/>
      <c r="D120" s="305"/>
      <c r="E120" s="617">
        <f t="shared" si="6"/>
        <v>0</v>
      </c>
      <c r="F120" s="301"/>
      <c r="G120" s="280"/>
      <c r="H120" s="617">
        <f t="shared" si="7"/>
        <v>0</v>
      </c>
    </row>
    <row r="121" spans="1:8" ht="13.5" customHeight="1">
      <c r="A121" s="280"/>
      <c r="B121" s="280"/>
      <c r="C121" s="280"/>
      <c r="D121" s="305"/>
      <c r="E121" s="617">
        <f t="shared" si="6"/>
        <v>0</v>
      </c>
      <c r="F121" s="301"/>
      <c r="G121" s="280"/>
      <c r="H121" s="617">
        <f t="shared" si="7"/>
        <v>0</v>
      </c>
    </row>
    <row r="122" spans="1:8" ht="13.5" customHeight="1">
      <c r="A122" s="280"/>
      <c r="B122" s="280"/>
      <c r="C122" s="280"/>
      <c r="D122" s="305"/>
      <c r="E122" s="617">
        <f t="shared" si="6"/>
        <v>0</v>
      </c>
      <c r="F122" s="301"/>
      <c r="G122" s="280"/>
      <c r="H122" s="617">
        <f t="shared" si="7"/>
        <v>0</v>
      </c>
    </row>
    <row r="123" spans="1:8" ht="13.5" customHeight="1">
      <c r="A123" s="280"/>
      <c r="B123" s="280"/>
      <c r="C123" s="280"/>
      <c r="D123" s="305"/>
      <c r="E123" s="617">
        <f t="shared" si="6"/>
        <v>0</v>
      </c>
      <c r="F123" s="301"/>
      <c r="G123" s="280"/>
      <c r="H123" s="617">
        <f t="shared" si="7"/>
        <v>0</v>
      </c>
    </row>
    <row r="124" spans="1:8" ht="13.5" customHeight="1">
      <c r="A124" s="280"/>
      <c r="B124" s="280"/>
      <c r="C124" s="280"/>
      <c r="D124" s="305"/>
      <c r="E124" s="617">
        <f t="shared" si="6"/>
        <v>0</v>
      </c>
      <c r="F124" s="301"/>
      <c r="G124" s="280"/>
      <c r="H124" s="617">
        <f t="shared" si="7"/>
        <v>0</v>
      </c>
    </row>
    <row r="125" spans="1:8" ht="13.5" customHeight="1">
      <c r="A125" s="280"/>
      <c r="B125" s="280"/>
      <c r="C125" s="280"/>
      <c r="D125" s="305"/>
      <c r="E125" s="617">
        <f t="shared" si="6"/>
        <v>0</v>
      </c>
      <c r="F125" s="301"/>
      <c r="G125" s="280"/>
      <c r="H125" s="617">
        <f t="shared" si="7"/>
        <v>0</v>
      </c>
    </row>
    <row r="126" spans="1:8" ht="13.5" customHeight="1">
      <c r="A126" s="280"/>
      <c r="B126" s="280"/>
      <c r="C126" s="280"/>
      <c r="D126" s="305"/>
      <c r="E126" s="617">
        <f t="shared" si="6"/>
        <v>0</v>
      </c>
      <c r="F126" s="301"/>
      <c r="G126" s="280"/>
      <c r="H126" s="617">
        <f t="shared" si="7"/>
        <v>0</v>
      </c>
    </row>
    <row r="127" spans="1:8" ht="13.5" customHeight="1">
      <c r="A127" s="280"/>
      <c r="B127" s="280"/>
      <c r="C127" s="280"/>
      <c r="D127" s="305"/>
      <c r="E127" s="617">
        <f t="shared" si="6"/>
        <v>0</v>
      </c>
      <c r="F127" s="301"/>
      <c r="G127" s="280"/>
      <c r="H127" s="617">
        <f t="shared" si="7"/>
        <v>0</v>
      </c>
    </row>
    <row r="128" spans="1:8" ht="13.5" customHeight="1">
      <c r="A128" s="280"/>
      <c r="B128" s="280"/>
      <c r="C128" s="280"/>
      <c r="D128" s="305"/>
      <c r="E128" s="617">
        <f t="shared" si="6"/>
        <v>0</v>
      </c>
      <c r="F128" s="301"/>
      <c r="G128" s="280"/>
      <c r="H128" s="617">
        <f t="shared" si="7"/>
        <v>0</v>
      </c>
    </row>
    <row r="129" spans="1:8" ht="13.5" customHeight="1">
      <c r="A129" s="280"/>
      <c r="B129" s="280"/>
      <c r="C129" s="280"/>
      <c r="D129" s="305"/>
      <c r="E129" s="617">
        <f t="shared" si="6"/>
        <v>0</v>
      </c>
      <c r="F129" s="301"/>
      <c r="G129" s="280"/>
      <c r="H129" s="617">
        <f t="shared" si="7"/>
        <v>0</v>
      </c>
    </row>
    <row r="130" spans="1:8" ht="13.5" customHeight="1">
      <c r="A130" s="280"/>
      <c r="B130" s="280"/>
      <c r="C130" s="280"/>
      <c r="D130" s="305"/>
      <c r="E130" s="617">
        <f t="shared" si="6"/>
        <v>0</v>
      </c>
      <c r="F130" s="301"/>
      <c r="G130" s="280"/>
      <c r="H130" s="617">
        <f t="shared" si="7"/>
        <v>0</v>
      </c>
    </row>
    <row r="131" spans="1:8" ht="13.5" customHeight="1">
      <c r="A131" s="280"/>
      <c r="B131" s="280"/>
      <c r="C131" s="280"/>
      <c r="D131" s="305"/>
      <c r="E131" s="617">
        <f t="shared" si="6"/>
        <v>0</v>
      </c>
      <c r="F131" s="301"/>
      <c r="G131" s="280"/>
      <c r="H131" s="617">
        <f t="shared" si="7"/>
        <v>0</v>
      </c>
    </row>
    <row r="132" spans="1:8" ht="13.5" customHeight="1">
      <c r="A132" s="280"/>
      <c r="B132" s="280"/>
      <c r="C132" s="280"/>
      <c r="D132" s="305"/>
      <c r="E132" s="617">
        <f t="shared" si="6"/>
        <v>0</v>
      </c>
      <c r="F132" s="301"/>
      <c r="G132" s="280"/>
      <c r="H132" s="617">
        <f t="shared" si="7"/>
        <v>0</v>
      </c>
    </row>
    <row r="133" spans="1:8" ht="13.5" customHeight="1">
      <c r="A133" s="280"/>
      <c r="B133" s="280"/>
      <c r="C133" s="280"/>
      <c r="D133" s="305"/>
      <c r="E133" s="617">
        <f t="shared" si="6"/>
        <v>0</v>
      </c>
      <c r="F133" s="301"/>
      <c r="G133" s="280"/>
      <c r="H133" s="617">
        <f t="shared" si="7"/>
        <v>0</v>
      </c>
    </row>
    <row r="134" spans="1:8" ht="13.5" customHeight="1">
      <c r="A134" s="280"/>
      <c r="B134" s="280"/>
      <c r="C134" s="280"/>
      <c r="D134" s="305"/>
      <c r="E134" s="617">
        <f t="shared" si="6"/>
        <v>0</v>
      </c>
      <c r="F134" s="301"/>
      <c r="G134" s="280"/>
      <c r="H134" s="617">
        <f t="shared" si="7"/>
        <v>0</v>
      </c>
    </row>
    <row r="135" spans="1:8" ht="13.5" customHeight="1">
      <c r="A135" s="280"/>
      <c r="B135" s="280"/>
      <c r="C135" s="280"/>
      <c r="D135" s="305"/>
      <c r="E135" s="617">
        <f t="shared" si="6"/>
        <v>0</v>
      </c>
      <c r="F135" s="301"/>
      <c r="G135" s="280"/>
      <c r="H135" s="617">
        <f t="shared" si="7"/>
        <v>0</v>
      </c>
    </row>
    <row r="136" spans="1:8" ht="13.5" customHeight="1">
      <c r="A136" s="280"/>
      <c r="B136" s="280"/>
      <c r="C136" s="280"/>
      <c r="D136" s="305"/>
      <c r="E136" s="617">
        <f t="shared" si="6"/>
        <v>0</v>
      </c>
      <c r="F136" s="301"/>
      <c r="G136" s="280"/>
      <c r="H136" s="617">
        <f t="shared" si="7"/>
        <v>0</v>
      </c>
    </row>
    <row r="137" spans="1:8" ht="13.5" customHeight="1">
      <c r="A137" s="280"/>
      <c r="B137" s="280"/>
      <c r="C137" s="280"/>
      <c r="D137" s="305"/>
      <c r="E137" s="617">
        <f t="shared" si="6"/>
        <v>0</v>
      </c>
      <c r="F137" s="301"/>
      <c r="G137" s="280"/>
      <c r="H137" s="617">
        <f t="shared" si="7"/>
        <v>0</v>
      </c>
    </row>
    <row r="138" spans="1:8" ht="13.5" customHeight="1">
      <c r="A138" s="280"/>
      <c r="B138" s="280"/>
      <c r="C138" s="280"/>
      <c r="D138" s="305"/>
      <c r="E138" s="617">
        <f t="shared" si="6"/>
        <v>0</v>
      </c>
      <c r="F138" s="301"/>
      <c r="G138" s="280"/>
      <c r="H138" s="617">
        <f t="shared" si="7"/>
        <v>0</v>
      </c>
    </row>
    <row r="139" spans="1:8" ht="13.5" customHeight="1">
      <c r="A139" s="280"/>
      <c r="B139" s="280"/>
      <c r="C139" s="280"/>
      <c r="D139" s="305"/>
      <c r="E139" s="617">
        <f t="shared" si="6"/>
        <v>0</v>
      </c>
      <c r="F139" s="301"/>
      <c r="G139" s="280"/>
      <c r="H139" s="617">
        <f t="shared" si="7"/>
        <v>0</v>
      </c>
    </row>
    <row r="140" spans="1:8" ht="13.5" customHeight="1">
      <c r="A140" s="280"/>
      <c r="B140" s="280"/>
      <c r="C140" s="280"/>
      <c r="D140" s="305"/>
      <c r="E140" s="617">
        <f t="shared" si="6"/>
        <v>0</v>
      </c>
      <c r="F140" s="301"/>
      <c r="G140" s="280"/>
      <c r="H140" s="617">
        <f t="shared" si="7"/>
        <v>0</v>
      </c>
    </row>
    <row r="141" spans="1:8" ht="13.5" customHeight="1">
      <c r="A141" s="280"/>
      <c r="B141" s="280"/>
      <c r="C141" s="280"/>
      <c r="D141" s="305"/>
      <c r="E141" s="617">
        <f t="shared" si="6"/>
        <v>0</v>
      </c>
      <c r="F141" s="301"/>
      <c r="G141" s="280"/>
      <c r="H141" s="617">
        <f t="shared" si="7"/>
        <v>0</v>
      </c>
    </row>
    <row r="142" spans="1:8" ht="13.5" customHeight="1">
      <c r="A142" s="280"/>
      <c r="B142" s="280"/>
      <c r="C142" s="280"/>
      <c r="D142" s="305"/>
      <c r="E142" s="617">
        <f t="shared" si="6"/>
        <v>0</v>
      </c>
      <c r="F142" s="301"/>
      <c r="G142" s="280"/>
      <c r="H142" s="617">
        <f t="shared" si="7"/>
        <v>0</v>
      </c>
    </row>
    <row r="143" spans="1:8" ht="13.5" customHeight="1">
      <c r="A143" s="280"/>
      <c r="B143" s="280"/>
      <c r="C143" s="280"/>
      <c r="D143" s="305"/>
      <c r="E143" s="617">
        <f t="shared" si="6"/>
        <v>0</v>
      </c>
      <c r="F143" s="301"/>
      <c r="G143" s="280"/>
      <c r="H143" s="617">
        <f t="shared" si="7"/>
        <v>0</v>
      </c>
    </row>
    <row r="144" spans="1:8" ht="13.5" customHeight="1">
      <c r="A144" s="280"/>
      <c r="B144" s="280"/>
      <c r="C144" s="280"/>
      <c r="D144" s="305"/>
      <c r="E144" s="617">
        <f t="shared" si="6"/>
        <v>0</v>
      </c>
      <c r="F144" s="301"/>
      <c r="G144" s="280"/>
      <c r="H144" s="617">
        <f t="shared" si="7"/>
        <v>0</v>
      </c>
    </row>
    <row r="145" spans="1:8" ht="13.5" customHeight="1">
      <c r="A145" s="280"/>
      <c r="B145" s="280"/>
      <c r="C145" s="280"/>
      <c r="D145" s="305"/>
      <c r="E145" s="617">
        <f t="shared" ref="E145:E159" si="8">+C145*D145</f>
        <v>0</v>
      </c>
      <c r="F145" s="301"/>
      <c r="G145" s="280"/>
      <c r="H145" s="617">
        <f t="shared" ref="H145:H159" si="9">G145*D145</f>
        <v>0</v>
      </c>
    </row>
    <row r="146" spans="1:8" ht="13.5" customHeight="1">
      <c r="A146" s="280"/>
      <c r="B146" s="280"/>
      <c r="C146" s="280"/>
      <c r="D146" s="305"/>
      <c r="E146" s="617">
        <f t="shared" si="8"/>
        <v>0</v>
      </c>
      <c r="F146" s="301"/>
      <c r="G146" s="280"/>
      <c r="H146" s="617">
        <f t="shared" si="9"/>
        <v>0</v>
      </c>
    </row>
    <row r="147" spans="1:8" ht="13.5" customHeight="1">
      <c r="A147" s="280"/>
      <c r="B147" s="280"/>
      <c r="C147" s="280"/>
      <c r="D147" s="305"/>
      <c r="E147" s="617">
        <f t="shared" si="8"/>
        <v>0</v>
      </c>
      <c r="F147" s="301"/>
      <c r="G147" s="280"/>
      <c r="H147" s="617">
        <f t="shared" si="9"/>
        <v>0</v>
      </c>
    </row>
    <row r="148" spans="1:8" ht="13.5" customHeight="1">
      <c r="A148" s="280"/>
      <c r="B148" s="280"/>
      <c r="C148" s="280"/>
      <c r="D148" s="305"/>
      <c r="E148" s="617">
        <f t="shared" si="8"/>
        <v>0</v>
      </c>
      <c r="F148" s="301"/>
      <c r="G148" s="280"/>
      <c r="H148" s="617">
        <f t="shared" si="9"/>
        <v>0</v>
      </c>
    </row>
    <row r="149" spans="1:8" ht="13.5" customHeight="1">
      <c r="A149" s="280"/>
      <c r="B149" s="280"/>
      <c r="C149" s="280"/>
      <c r="D149" s="305"/>
      <c r="E149" s="617">
        <f t="shared" si="8"/>
        <v>0</v>
      </c>
      <c r="F149" s="301"/>
      <c r="G149" s="280"/>
      <c r="H149" s="617">
        <f t="shared" si="9"/>
        <v>0</v>
      </c>
    </row>
    <row r="150" spans="1:8" ht="13.5" customHeight="1">
      <c r="A150" s="280"/>
      <c r="B150" s="280"/>
      <c r="C150" s="280"/>
      <c r="D150" s="305"/>
      <c r="E150" s="617">
        <f t="shared" si="8"/>
        <v>0</v>
      </c>
      <c r="F150" s="301"/>
      <c r="G150" s="280"/>
      <c r="H150" s="617">
        <f t="shared" si="9"/>
        <v>0</v>
      </c>
    </row>
    <row r="151" spans="1:8" ht="13.5" customHeight="1">
      <c r="A151" s="280"/>
      <c r="B151" s="280"/>
      <c r="C151" s="280"/>
      <c r="D151" s="305"/>
      <c r="E151" s="617">
        <f t="shared" si="8"/>
        <v>0</v>
      </c>
      <c r="F151" s="301"/>
      <c r="G151" s="280"/>
      <c r="H151" s="617">
        <f t="shared" si="9"/>
        <v>0</v>
      </c>
    </row>
    <row r="152" spans="1:8" ht="13.5" customHeight="1">
      <c r="A152" s="280"/>
      <c r="B152" s="280"/>
      <c r="C152" s="280"/>
      <c r="D152" s="305"/>
      <c r="E152" s="617">
        <f t="shared" si="8"/>
        <v>0</v>
      </c>
      <c r="F152" s="301"/>
      <c r="G152" s="280"/>
      <c r="H152" s="617">
        <f t="shared" si="9"/>
        <v>0</v>
      </c>
    </row>
    <row r="153" spans="1:8" ht="13.5" customHeight="1">
      <c r="A153" s="280"/>
      <c r="B153" s="280"/>
      <c r="C153" s="280"/>
      <c r="D153" s="305"/>
      <c r="E153" s="617">
        <f t="shared" si="8"/>
        <v>0</v>
      </c>
      <c r="F153" s="301"/>
      <c r="G153" s="280"/>
      <c r="H153" s="617">
        <f t="shared" si="9"/>
        <v>0</v>
      </c>
    </row>
    <row r="154" spans="1:8" ht="13.5" customHeight="1">
      <c r="A154" s="280"/>
      <c r="B154" s="280"/>
      <c r="C154" s="280"/>
      <c r="D154" s="305"/>
      <c r="E154" s="617">
        <f t="shared" si="8"/>
        <v>0</v>
      </c>
      <c r="F154" s="301"/>
      <c r="G154" s="280"/>
      <c r="H154" s="617">
        <f t="shared" si="9"/>
        <v>0</v>
      </c>
    </row>
    <row r="155" spans="1:8" ht="13.5" customHeight="1">
      <c r="A155" s="280"/>
      <c r="B155" s="280"/>
      <c r="C155" s="280"/>
      <c r="D155" s="305"/>
      <c r="E155" s="617">
        <f t="shared" si="8"/>
        <v>0</v>
      </c>
      <c r="F155" s="301"/>
      <c r="G155" s="280"/>
      <c r="H155" s="617">
        <f t="shared" si="9"/>
        <v>0</v>
      </c>
    </row>
    <row r="156" spans="1:8" ht="13.5" customHeight="1">
      <c r="A156" s="280"/>
      <c r="B156" s="280"/>
      <c r="C156" s="280"/>
      <c r="D156" s="305"/>
      <c r="E156" s="617">
        <f t="shared" si="8"/>
        <v>0</v>
      </c>
      <c r="F156" s="301"/>
      <c r="G156" s="280"/>
      <c r="H156" s="617">
        <f t="shared" si="9"/>
        <v>0</v>
      </c>
    </row>
    <row r="157" spans="1:8" ht="13.5" customHeight="1">
      <c r="A157" s="280"/>
      <c r="B157" s="280"/>
      <c r="C157" s="280"/>
      <c r="D157" s="305"/>
      <c r="E157" s="617">
        <f t="shared" si="8"/>
        <v>0</v>
      </c>
      <c r="F157" s="301"/>
      <c r="G157" s="280"/>
      <c r="H157" s="617">
        <f t="shared" si="9"/>
        <v>0</v>
      </c>
    </row>
    <row r="158" spans="1:8">
      <c r="A158" s="280"/>
      <c r="B158" s="280"/>
      <c r="C158" s="280"/>
      <c r="D158" s="305"/>
      <c r="E158" s="617">
        <f t="shared" si="8"/>
        <v>0</v>
      </c>
      <c r="F158" s="301"/>
      <c r="G158" s="280"/>
      <c r="H158" s="617">
        <f t="shared" si="9"/>
        <v>0</v>
      </c>
    </row>
    <row r="159" spans="1:8">
      <c r="A159" s="280"/>
      <c r="B159" s="280"/>
      <c r="C159" s="280"/>
      <c r="D159" s="305"/>
      <c r="E159" s="617">
        <f t="shared" si="8"/>
        <v>0</v>
      </c>
      <c r="F159" s="301"/>
      <c r="G159" s="280"/>
      <c r="H159" s="617">
        <f t="shared" si="9"/>
        <v>0</v>
      </c>
    </row>
    <row r="160" spans="1:8" ht="12.75" customHeight="1">
      <c r="A160" s="803" t="s">
        <v>426</v>
      </c>
      <c r="B160" s="804"/>
      <c r="C160" s="800"/>
      <c r="D160" s="4"/>
      <c r="E160" s="612">
        <f>SUM(E17:E159)</f>
        <v>0</v>
      </c>
      <c r="F160" s="301"/>
      <c r="G160" s="179"/>
      <c r="H160" s="612">
        <f>SUM(H17:H159)</f>
        <v>0</v>
      </c>
    </row>
    <row r="161" spans="1:8">
      <c r="A161" s="542"/>
      <c r="B161" s="542"/>
      <c r="C161" s="542"/>
      <c r="D161" s="542"/>
      <c r="E161" s="542"/>
      <c r="F161" s="531"/>
      <c r="G161" s="542"/>
      <c r="H161" s="542"/>
    </row>
    <row r="162" spans="1:8">
      <c r="A162" s="531"/>
      <c r="B162" s="531"/>
      <c r="C162" s="531"/>
      <c r="D162" s="531"/>
      <c r="E162" s="531"/>
      <c r="F162" s="531"/>
      <c r="G162" s="531"/>
      <c r="H162" s="531"/>
    </row>
    <row r="163" spans="1:8">
      <c r="A163" s="203" t="s">
        <v>447</v>
      </c>
      <c r="B163" s="203"/>
      <c r="C163" s="203"/>
      <c r="D163" s="203"/>
      <c r="E163" s="203"/>
      <c r="F163" s="203"/>
      <c r="G163" s="203"/>
      <c r="H163" s="203"/>
    </row>
    <row r="164" spans="1:8" ht="14.25" customHeight="1">
      <c r="A164" s="203" t="s">
        <v>748</v>
      </c>
      <c r="B164" s="203"/>
      <c r="C164" s="203"/>
      <c r="D164" s="203"/>
      <c r="E164" s="203"/>
      <c r="F164" s="203"/>
      <c r="G164" s="257"/>
      <c r="H164" s="243"/>
    </row>
    <row r="165" spans="1:8">
      <c r="A165" s="203"/>
      <c r="B165" s="203"/>
      <c r="C165" s="203"/>
      <c r="D165" s="203"/>
      <c r="E165" s="203"/>
      <c r="F165" s="203"/>
      <c r="G165" s="257"/>
      <c r="H165" s="245" t="s">
        <v>753</v>
      </c>
    </row>
    <row r="166" spans="1:8" hidden="1">
      <c r="H166" s="546"/>
    </row>
  </sheetData>
  <sheetProtection algorithmName="SHA-512" hashValue="RQLencbub94eL83jtls+nqJnopQufoEpuOx0N1eSwb+IdSvaaNBQoH12wovOtxgTZfBv7pOEGmrCOuEvpUFD2A==" saltValue="ax75C3DvjbL1jDpRIKw3xQ==" spinCount="100000" sheet="1" objects="1" scenarios="1"/>
  <mergeCells count="5">
    <mergeCell ref="A9:H9"/>
    <mergeCell ref="A160:C160"/>
    <mergeCell ref="A15:A16"/>
    <mergeCell ref="A11:H11"/>
    <mergeCell ref="G14:H14"/>
  </mergeCells>
  <hyperlinks>
    <hyperlink ref="A1" location="'TABLE OF CONTENTS'!A1" display="TABLE OF CONTENTS"/>
    <hyperlink ref="C1" location="'40.010'!A1" display="#'40.010'.A1"/>
  </hyperlinks>
  <printOptions horizontalCentered="1"/>
  <pageMargins left="0.51180555555555596" right="0.51180555555555596" top="0.98402777777777795" bottom="0.59027777777777801" header="0.511811023622047" footer="0.511811023622047"/>
  <pageSetup paperSize="5" scale="6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58ED5"/>
  </sheetPr>
  <dimension ref="A1:H44"/>
  <sheetViews>
    <sheetView zoomScale="90" zoomScaleNormal="90" workbookViewId="0">
      <selection activeCell="A40" sqref="A40"/>
    </sheetView>
  </sheetViews>
  <sheetFormatPr defaultColWidth="0" defaultRowHeight="12.75" zeroHeight="1"/>
  <cols>
    <col min="1" max="1" width="69.77734375" style="200" customWidth="1"/>
    <col min="2" max="2" width="19.77734375" style="200" customWidth="1"/>
    <col min="3" max="4" width="13.77734375" style="200" customWidth="1"/>
    <col min="5" max="5" width="19.88671875" style="200" customWidth="1"/>
    <col min="6" max="8" width="9.6640625" style="200" hidden="1" customWidth="1"/>
    <col min="9" max="9" width="8.77734375" style="200" hidden="1" customWidth="1"/>
    <col min="10" max="16384" width="8.77734375" style="200" hidden="1"/>
  </cols>
  <sheetData>
    <row r="1" spans="1:8" ht="15" customHeight="1">
      <c r="A1" s="166" t="s">
        <v>129</v>
      </c>
      <c r="B1" s="167" t="s">
        <v>754</v>
      </c>
      <c r="C1" s="124"/>
      <c r="D1" s="124"/>
      <c r="E1" s="203"/>
      <c r="F1" s="246"/>
      <c r="G1" s="246"/>
      <c r="H1" s="246"/>
    </row>
    <row r="2" spans="1:8" ht="12.75" customHeight="1">
      <c r="A2" s="207"/>
      <c r="B2" s="203"/>
      <c r="C2" s="5"/>
      <c r="D2" s="199"/>
      <c r="E2" s="203"/>
      <c r="F2" s="246"/>
      <c r="H2" s="246"/>
    </row>
    <row r="3" spans="1:8" ht="12.75" customHeight="1">
      <c r="A3" s="206" t="str">
        <f>Cover!$A$14</f>
        <v>Select Name of Insurer/ Financial Holding Company</v>
      </c>
      <c r="B3" s="203"/>
      <c r="C3" s="203"/>
      <c r="D3" s="169" t="s">
        <v>226</v>
      </c>
      <c r="E3" s="203"/>
      <c r="F3" s="246"/>
      <c r="H3" s="246"/>
    </row>
    <row r="4" spans="1:8" ht="12.75" customHeight="1">
      <c r="A4" s="207" t="s">
        <v>2</v>
      </c>
      <c r="B4" s="203"/>
      <c r="C4" s="203"/>
      <c r="D4" s="203"/>
      <c r="E4" s="203"/>
      <c r="F4" s="485"/>
      <c r="G4" s="485"/>
      <c r="H4" s="477"/>
    </row>
    <row r="5" spans="1:8" ht="12.75" customHeight="1">
      <c r="A5" s="207"/>
      <c r="B5" s="203"/>
      <c r="C5" s="203"/>
      <c r="D5" s="203"/>
      <c r="E5" s="203"/>
      <c r="F5" s="485"/>
      <c r="G5" s="485"/>
    </row>
    <row r="6" spans="1:8" ht="12.75" customHeight="1">
      <c r="A6" s="207" t="s">
        <v>227</v>
      </c>
      <c r="B6" s="203"/>
      <c r="C6" s="203"/>
      <c r="D6" s="461"/>
      <c r="E6" s="203"/>
      <c r="F6" s="485"/>
      <c r="G6" s="485"/>
    </row>
    <row r="7" spans="1:8" ht="12.75" customHeight="1">
      <c r="A7" s="208" t="s">
        <v>228</v>
      </c>
      <c r="B7" s="5"/>
      <c r="C7" s="5"/>
      <c r="D7" s="171">
        <f>Cover!$A$23</f>
        <v>46022</v>
      </c>
      <c r="E7" s="203"/>
      <c r="F7" s="485"/>
      <c r="G7" s="485"/>
    </row>
    <row r="8" spans="1:8" ht="12" customHeight="1">
      <c r="A8" s="74"/>
      <c r="B8" s="203"/>
      <c r="C8" s="203"/>
      <c r="D8" s="203"/>
      <c r="E8" s="203"/>
      <c r="F8" s="485"/>
      <c r="G8" s="485"/>
      <c r="H8" s="478"/>
    </row>
    <row r="9" spans="1:8" ht="12.75" customHeight="1">
      <c r="A9" s="805" t="s">
        <v>229</v>
      </c>
      <c r="B9" s="807"/>
      <c r="C9" s="807"/>
      <c r="D9" s="807"/>
      <c r="E9" s="807"/>
      <c r="F9" s="539"/>
      <c r="G9" s="539"/>
      <c r="H9" s="539"/>
    </row>
    <row r="10" spans="1:8" ht="12" customHeight="1">
      <c r="A10" s="74"/>
      <c r="B10" s="203"/>
      <c r="C10" s="203"/>
      <c r="D10" s="203"/>
      <c r="E10" s="203"/>
      <c r="F10" s="485"/>
      <c r="G10" s="485"/>
      <c r="H10" s="547"/>
    </row>
    <row r="11" spans="1:8" ht="15" customHeight="1">
      <c r="A11" s="808" t="s">
        <v>828</v>
      </c>
      <c r="B11" s="807"/>
      <c r="C11" s="807"/>
      <c r="D11" s="807"/>
      <c r="E11" s="807"/>
      <c r="F11" s="548"/>
      <c r="G11" s="548"/>
      <c r="H11" s="548"/>
    </row>
    <row r="12" spans="1:8" ht="12.75" customHeight="1">
      <c r="A12" s="203"/>
      <c r="B12" s="203"/>
      <c r="C12" s="203"/>
      <c r="D12" s="203"/>
      <c r="E12" s="176" t="s">
        <v>225</v>
      </c>
    </row>
    <row r="13" spans="1:8" ht="12.75" customHeight="1">
      <c r="A13" s="549" t="s">
        <v>755</v>
      </c>
      <c r="B13" s="550"/>
      <c r="C13" s="550"/>
      <c r="D13" s="551"/>
      <c r="E13" s="552"/>
    </row>
    <row r="14" spans="1:8" ht="12.75" customHeight="1">
      <c r="A14" s="549" t="s">
        <v>756</v>
      </c>
      <c r="B14" s="550"/>
      <c r="C14" s="550"/>
      <c r="D14" s="551"/>
      <c r="E14" s="552"/>
    </row>
    <row r="15" spans="1:8" ht="12.75" customHeight="1">
      <c r="A15" s="873" t="s">
        <v>757</v>
      </c>
      <c r="B15" s="804"/>
      <c r="C15" s="804"/>
      <c r="D15" s="800"/>
      <c r="E15" s="615">
        <f>E13-E14</f>
        <v>0</v>
      </c>
    </row>
    <row r="16" spans="1:8" ht="12.75" customHeight="1">
      <c r="A16" s="553"/>
      <c r="B16" s="209"/>
      <c r="C16" s="209"/>
      <c r="D16" s="204"/>
      <c r="E16" s="554"/>
    </row>
    <row r="17" spans="1:5" ht="12.75" customHeight="1">
      <c r="A17" s="549" t="s">
        <v>758</v>
      </c>
      <c r="B17" s="550"/>
      <c r="C17" s="550"/>
      <c r="D17" s="551"/>
      <c r="E17" s="616">
        <f>SUM('40.011'!D26:D30)</f>
        <v>0</v>
      </c>
    </row>
    <row r="18" spans="1:5" ht="12.75" customHeight="1">
      <c r="A18" s="549" t="s">
        <v>759</v>
      </c>
      <c r="B18" s="550"/>
      <c r="C18" s="550"/>
      <c r="D18" s="551"/>
      <c r="E18" s="616">
        <f>+'40.011'!D93</f>
        <v>0</v>
      </c>
    </row>
    <row r="19" spans="1:5" ht="12.75" customHeight="1">
      <c r="A19" s="873" t="s">
        <v>760</v>
      </c>
      <c r="B19" s="804"/>
      <c r="C19" s="804"/>
      <c r="D19" s="800"/>
      <c r="E19" s="615">
        <f>E17+E18</f>
        <v>0</v>
      </c>
    </row>
    <row r="20" spans="1:5" ht="12.75" customHeight="1">
      <c r="A20" s="870"/>
      <c r="B20" s="804"/>
      <c r="C20" s="804"/>
      <c r="D20" s="804"/>
      <c r="E20" s="800"/>
    </row>
    <row r="21" spans="1:5" ht="12.75" customHeight="1">
      <c r="A21" s="555" t="s">
        <v>761</v>
      </c>
      <c r="B21" s="550"/>
      <c r="C21" s="550"/>
      <c r="D21" s="551"/>
      <c r="E21" s="615">
        <f>E15-E19</f>
        <v>0</v>
      </c>
    </row>
    <row r="22" spans="1:5" ht="12" customHeight="1">
      <c r="A22" s="556"/>
      <c r="B22" s="204"/>
      <c r="C22" s="204"/>
      <c r="D22" s="204"/>
      <c r="E22" s="554"/>
    </row>
    <row r="23" spans="1:5" ht="39" customHeight="1">
      <c r="A23" s="557"/>
      <c r="B23" s="558" t="s">
        <v>829</v>
      </c>
      <c r="C23" s="263" t="s">
        <v>762</v>
      </c>
      <c r="D23" s="559" t="s">
        <v>763</v>
      </c>
      <c r="E23" s="560" t="s">
        <v>764</v>
      </c>
    </row>
    <row r="24" spans="1:5" s="246" customFormat="1" ht="12.75" customHeight="1">
      <c r="A24" s="561"/>
      <c r="B24" s="558" t="s">
        <v>225</v>
      </c>
      <c r="C24" s="263"/>
      <c r="D24" s="559" t="s">
        <v>225</v>
      </c>
      <c r="E24" s="560" t="s">
        <v>225</v>
      </c>
    </row>
    <row r="25" spans="1:5" ht="12" customHeight="1">
      <c r="A25" s="562" t="s">
        <v>765</v>
      </c>
      <c r="B25" s="545"/>
      <c r="C25" s="563">
        <v>0.4</v>
      </c>
      <c r="D25" s="615">
        <f t="shared" ref="D25:D31" si="0">MIN(B25,C25*$E$21)</f>
        <v>0</v>
      </c>
      <c r="E25" s="615">
        <f t="shared" ref="E25:E31" si="1">MAX(B25-D25,0)</f>
        <v>0</v>
      </c>
    </row>
    <row r="26" spans="1:5" ht="24.75" customHeight="1">
      <c r="A26" s="562" t="s">
        <v>766</v>
      </c>
      <c r="B26" s="545"/>
      <c r="C26" s="563">
        <v>0.2</v>
      </c>
      <c r="D26" s="615">
        <f t="shared" si="0"/>
        <v>0</v>
      </c>
      <c r="E26" s="615">
        <f t="shared" si="1"/>
        <v>0</v>
      </c>
    </row>
    <row r="27" spans="1:5" ht="24.75" customHeight="1">
      <c r="A27" s="562" t="s">
        <v>767</v>
      </c>
      <c r="B27" s="545"/>
      <c r="C27" s="563">
        <v>0.5</v>
      </c>
      <c r="D27" s="615">
        <f t="shared" si="0"/>
        <v>0</v>
      </c>
      <c r="E27" s="615">
        <f t="shared" si="1"/>
        <v>0</v>
      </c>
    </row>
    <row r="28" spans="1:5" ht="12" customHeight="1">
      <c r="A28" s="562" t="s">
        <v>768</v>
      </c>
      <c r="B28" s="545"/>
      <c r="C28" s="563">
        <v>0.3</v>
      </c>
      <c r="D28" s="615">
        <f t="shared" si="0"/>
        <v>0</v>
      </c>
      <c r="E28" s="615">
        <f t="shared" si="1"/>
        <v>0</v>
      </c>
    </row>
    <row r="29" spans="1:5" ht="37.5" customHeight="1">
      <c r="A29" s="562" t="s">
        <v>769</v>
      </c>
      <c r="B29" s="545"/>
      <c r="C29" s="563">
        <v>0.5</v>
      </c>
      <c r="D29" s="615">
        <f t="shared" si="0"/>
        <v>0</v>
      </c>
      <c r="E29" s="615">
        <f t="shared" si="1"/>
        <v>0</v>
      </c>
    </row>
    <row r="30" spans="1:5" ht="12" customHeight="1">
      <c r="A30" s="564" t="s">
        <v>770</v>
      </c>
      <c r="B30" s="565"/>
      <c r="C30" s="566">
        <v>0.05</v>
      </c>
      <c r="D30" s="615">
        <f t="shared" si="0"/>
        <v>0</v>
      </c>
      <c r="E30" s="615">
        <f t="shared" si="1"/>
        <v>0</v>
      </c>
    </row>
    <row r="31" spans="1:5" ht="12" customHeight="1">
      <c r="A31" s="567" t="s">
        <v>771</v>
      </c>
      <c r="B31" s="565"/>
      <c r="C31" s="568">
        <v>0.3</v>
      </c>
      <c r="D31" s="615">
        <f t="shared" si="0"/>
        <v>0</v>
      </c>
      <c r="E31" s="615">
        <f t="shared" si="1"/>
        <v>0</v>
      </c>
    </row>
    <row r="32" spans="1:5" ht="12" customHeight="1">
      <c r="A32" s="874" t="s">
        <v>830</v>
      </c>
      <c r="B32" s="804"/>
      <c r="C32" s="804"/>
      <c r="D32" s="804"/>
      <c r="E32" s="800"/>
    </row>
    <row r="33" spans="1:5" ht="12" customHeight="1">
      <c r="A33" s="867" t="s">
        <v>772</v>
      </c>
      <c r="B33" s="868"/>
      <c r="C33" s="868"/>
      <c r="D33" s="869"/>
      <c r="E33" s="569"/>
    </row>
    <row r="34" spans="1:5" ht="12" customHeight="1">
      <c r="A34" s="867"/>
      <c r="B34" s="868"/>
      <c r="C34" s="868"/>
      <c r="D34" s="869"/>
      <c r="E34" s="569"/>
    </row>
    <row r="35" spans="1:5" ht="12" customHeight="1">
      <c r="A35" s="867"/>
      <c r="B35" s="868"/>
      <c r="C35" s="868"/>
      <c r="D35" s="869"/>
      <c r="E35" s="569"/>
    </row>
    <row r="36" spans="1:5" ht="12" customHeight="1">
      <c r="A36" s="867"/>
      <c r="B36" s="868"/>
      <c r="C36" s="868"/>
      <c r="D36" s="869"/>
      <c r="E36" s="569"/>
    </row>
    <row r="37" spans="1:5" ht="12.75" customHeight="1">
      <c r="A37" s="613" t="s">
        <v>773</v>
      </c>
      <c r="B37" s="614"/>
      <c r="C37" s="614"/>
      <c r="D37" s="614"/>
      <c r="E37" s="615">
        <f>SUM(E25:E36)</f>
        <v>0</v>
      </c>
    </row>
    <row r="38" spans="1:5" ht="12" customHeight="1">
      <c r="A38" s="570"/>
      <c r="B38" s="203"/>
      <c r="C38" s="203"/>
      <c r="D38" s="203"/>
      <c r="E38" s="203"/>
    </row>
    <row r="39" spans="1:5" ht="12" customHeight="1">
      <c r="A39" s="203" t="s">
        <v>325</v>
      </c>
      <c r="B39" s="203"/>
      <c r="C39" s="203"/>
      <c r="D39" s="203"/>
      <c r="E39" s="203"/>
    </row>
    <row r="40" spans="1:5" s="203" customFormat="1" ht="14.25" customHeight="1">
      <c r="A40" s="702" t="s">
        <v>949</v>
      </c>
      <c r="B40" s="703"/>
      <c r="C40" s="703"/>
      <c r="D40" s="703"/>
      <c r="E40" s="703"/>
    </row>
    <row r="41" spans="1:5" s="74" customFormat="1" ht="14.25" customHeight="1">
      <c r="A41" s="571" t="s">
        <v>950</v>
      </c>
    </row>
    <row r="42" spans="1:5" ht="24.6" customHeight="1">
      <c r="A42" s="871" t="s">
        <v>951</v>
      </c>
      <c r="B42" s="872"/>
      <c r="C42" s="872"/>
      <c r="D42" s="872"/>
      <c r="E42" s="872"/>
    </row>
    <row r="43" spans="1:5" ht="14.25" customHeight="1">
      <c r="A43" s="203"/>
      <c r="B43" s="203"/>
      <c r="C43" s="203"/>
      <c r="D43" s="257"/>
      <c r="E43" s="243"/>
    </row>
    <row r="44" spans="1:5" ht="12" customHeight="1">
      <c r="A44" s="203"/>
      <c r="B44" s="203"/>
      <c r="C44" s="203"/>
      <c r="D44" s="257"/>
      <c r="E44" s="245" t="s">
        <v>871</v>
      </c>
    </row>
  </sheetData>
  <sheetProtection algorithmName="SHA-512" hashValue="uOAHzJ4R2u1Sjk2fw0QwXM30YPkBTDlSeNkCiobDc7/uzzhTDJqP0dPPPH67qhgawLncQ90WSy905q6sgADrAg==" saltValue="rW9Cd6owIMb6RWR2kfQ7Yw==" spinCount="100000" sheet="1" objects="1" scenarios="1"/>
  <mergeCells count="11">
    <mergeCell ref="A42:E42"/>
    <mergeCell ref="A11:E11"/>
    <mergeCell ref="A15:D15"/>
    <mergeCell ref="A32:E32"/>
    <mergeCell ref="A33:D33"/>
    <mergeCell ref="A19:D19"/>
    <mergeCell ref="A9:E9"/>
    <mergeCell ref="A36:D36"/>
    <mergeCell ref="A20:E20"/>
    <mergeCell ref="A34:D34"/>
    <mergeCell ref="A35:D35"/>
  </mergeCells>
  <hyperlinks>
    <hyperlink ref="A1" location="'TABLE OF CONTENTS'!A1" display="TABLE OF CONTENTS"/>
    <hyperlink ref="B1" location="'40.010'!A1" display="40.060"/>
  </hyperlinks>
  <printOptions horizontalCentered="1"/>
  <pageMargins left="0.51180555555555596" right="0.51180555555555596" top="0.98402777777777795" bottom="0.59027777777777801" header="0.511811023622047" footer="0.511811023622047"/>
  <pageSetup paperSize="5" scale="76"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D12" sqref="D12"/>
    </sheetView>
  </sheetViews>
  <sheetFormatPr defaultColWidth="8.5546875" defaultRowHeight="15"/>
  <sheetData>
    <row r="1" spans="1:9" ht="21" customHeight="1">
      <c r="A1" s="792" t="s">
        <v>144</v>
      </c>
      <c r="B1" s="793"/>
      <c r="C1" s="793"/>
      <c r="D1" s="793"/>
      <c r="E1" s="793"/>
      <c r="F1" s="793"/>
      <c r="G1" s="793"/>
      <c r="H1" s="793"/>
      <c r="I1" s="793"/>
    </row>
    <row r="5" spans="1:9">
      <c r="B5" s="878"/>
      <c r="C5" t="s">
        <v>145</v>
      </c>
    </row>
    <row r="7" spans="1:9">
      <c r="B7" s="155"/>
      <c r="C7" t="s">
        <v>146</v>
      </c>
    </row>
    <row r="9" spans="1:9">
      <c r="B9" s="156"/>
      <c r="C9" t="s">
        <v>147</v>
      </c>
      <c r="E9" t="s">
        <v>148</v>
      </c>
    </row>
    <row r="12" spans="1:9">
      <c r="B12" t="s">
        <v>149</v>
      </c>
    </row>
    <row r="13" spans="1:9">
      <c r="B13" t="s">
        <v>150</v>
      </c>
    </row>
    <row r="14" spans="1:9">
      <c r="B14" t="s">
        <v>151</v>
      </c>
    </row>
    <row r="15" spans="1:9">
      <c r="B15" t="s">
        <v>152</v>
      </c>
    </row>
  </sheetData>
  <sheetProtection algorithmName="SHA-512" hashValue="40wwPWHVaS4PFQxU4Ovx1BEgMjoROFA/ZZC3gvIZe9YakEdASP85csOSacu2SuuTqN7rm7/rwgwQRmf4BQen6A==" saltValue="5iw2nDm6FfNgqsOBxR75Mw==" spinCount="100000" sheet="1" objects="1" scenarios="1"/>
  <mergeCells count="1">
    <mergeCell ref="A1:I1"/>
  </mergeCells>
  <pageMargins left="0.39374999999999999" right="0.39374999999999999" top="0.59027777777777801" bottom="0.59027777777777801" header="0.511811023622047" footer="0.511811023622047"/>
  <pageSetup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S160"/>
  <sheetViews>
    <sheetView zoomScale="90" zoomScaleNormal="90" workbookViewId="0"/>
  </sheetViews>
  <sheetFormatPr defaultColWidth="0" defaultRowHeight="15" zeroHeight="1"/>
  <cols>
    <col min="1" max="1" width="29.77734375" style="8" customWidth="1"/>
    <col min="2" max="5" width="15.77734375" style="8" customWidth="1"/>
    <col min="6" max="13" width="15.77734375" customWidth="1"/>
    <col min="14" max="16" width="15.77734375" style="657" customWidth="1"/>
    <col min="17" max="17" width="15.77734375" hidden="1" customWidth="1"/>
    <col min="18" max="45" width="0" hidden="1" customWidth="1"/>
    <col min="46" max="16384" width="8.5546875" hidden="1"/>
  </cols>
  <sheetData>
    <row r="1" spans="1:17" s="200" customFormat="1">
      <c r="A1" s="658" t="s">
        <v>129</v>
      </c>
      <c r="B1" s="639"/>
      <c r="C1" s="664">
        <v>40.061</v>
      </c>
      <c r="D1" s="618"/>
      <c r="E1" s="618"/>
      <c r="F1" s="618"/>
      <c r="G1" s="618"/>
      <c r="H1" s="618"/>
      <c r="I1" s="618"/>
      <c r="J1" s="618"/>
      <c r="K1" s="618"/>
      <c r="L1" s="618"/>
      <c r="M1" s="618"/>
      <c r="N1" s="618"/>
      <c r="O1" s="618"/>
      <c r="P1" s="618"/>
      <c r="Q1" s="639"/>
    </row>
    <row r="2" spans="1:17" s="200" customFormat="1">
      <c r="A2" s="641"/>
      <c r="B2" s="639"/>
      <c r="C2" s="639"/>
      <c r="D2" s="618"/>
      <c r="E2" s="618"/>
      <c r="F2" s="587" t="s">
        <v>226</v>
      </c>
      <c r="G2" s="618"/>
      <c r="H2" s="618"/>
      <c r="I2" s="618"/>
      <c r="J2" s="618"/>
      <c r="K2" s="618"/>
      <c r="L2" s="618"/>
      <c r="M2" s="618"/>
      <c r="N2" s="618"/>
      <c r="O2" s="618"/>
      <c r="P2" s="618"/>
      <c r="Q2" s="639"/>
    </row>
    <row r="3" spans="1:17" s="200" customFormat="1">
      <c r="A3" s="588" t="str">
        <f>Cover!$A$14</f>
        <v>Select Name of Insurer/ Financial Holding Company</v>
      </c>
      <c r="B3" s="639"/>
      <c r="C3" s="639"/>
      <c r="D3" s="618"/>
      <c r="E3" s="618"/>
      <c r="F3" s="618"/>
      <c r="G3" s="618"/>
      <c r="H3" s="618"/>
      <c r="I3" s="618"/>
      <c r="J3" s="618"/>
      <c r="K3" s="618"/>
      <c r="L3" s="618"/>
      <c r="M3" s="618"/>
      <c r="N3" s="618"/>
      <c r="O3" s="618"/>
      <c r="P3" s="618"/>
      <c r="Q3" s="639"/>
    </row>
    <row r="4" spans="1:17" s="200" customFormat="1">
      <c r="A4" s="589" t="s">
        <v>2</v>
      </c>
      <c r="B4" s="639"/>
      <c r="C4" s="639"/>
      <c r="D4" s="618"/>
      <c r="E4" s="618"/>
      <c r="F4" s="618"/>
      <c r="G4" s="618"/>
      <c r="H4" s="618"/>
      <c r="I4" s="618"/>
      <c r="J4" s="618"/>
      <c r="K4" s="618"/>
      <c r="L4" s="618"/>
      <c r="M4" s="618"/>
      <c r="N4" s="618"/>
      <c r="O4" s="618"/>
      <c r="P4" s="618"/>
      <c r="Q4" s="639"/>
    </row>
    <row r="5" spans="1:17">
      <c r="A5" s="618"/>
      <c r="B5" s="618"/>
      <c r="C5" s="618"/>
      <c r="D5" s="618"/>
      <c r="E5" s="618"/>
      <c r="F5" s="618"/>
      <c r="G5" s="618"/>
      <c r="H5" s="618"/>
      <c r="I5" s="618"/>
      <c r="J5" s="618"/>
      <c r="K5" s="618"/>
      <c r="L5" s="618"/>
      <c r="M5" s="618"/>
      <c r="N5" s="618"/>
      <c r="O5" s="618"/>
      <c r="P5" s="618"/>
      <c r="Q5" s="618"/>
    </row>
    <row r="6" spans="1:17">
      <c r="A6" s="589" t="s">
        <v>227</v>
      </c>
      <c r="B6" s="618"/>
      <c r="C6" s="618"/>
      <c r="D6" s="618"/>
      <c r="E6" s="618"/>
      <c r="F6" s="618"/>
      <c r="G6" s="618"/>
      <c r="H6" s="618"/>
      <c r="I6" s="618"/>
      <c r="J6" s="618"/>
      <c r="K6" s="618"/>
      <c r="L6" s="618"/>
      <c r="M6" s="618"/>
      <c r="N6" s="618"/>
      <c r="O6" s="618"/>
      <c r="P6" s="618"/>
      <c r="Q6" s="618"/>
    </row>
    <row r="7" spans="1:17">
      <c r="A7" s="589" t="s">
        <v>228</v>
      </c>
      <c r="B7" s="618"/>
      <c r="C7" s="618"/>
      <c r="D7" s="618"/>
      <c r="E7" s="618"/>
      <c r="F7" s="590">
        <f>Cover!$A$23</f>
        <v>46022</v>
      </c>
      <c r="G7" s="618"/>
      <c r="H7" s="618"/>
      <c r="I7" s="618"/>
      <c r="J7" s="618"/>
      <c r="K7" s="618"/>
      <c r="L7" s="618"/>
      <c r="M7" s="618"/>
      <c r="N7" s="618"/>
      <c r="O7" s="618"/>
      <c r="P7" s="618"/>
      <c r="Q7" s="618"/>
    </row>
    <row r="8" spans="1:17" ht="15.75">
      <c r="A8" s="642"/>
      <c r="B8" s="618"/>
      <c r="C8" s="618"/>
      <c r="D8" s="618"/>
      <c r="E8" s="618"/>
      <c r="F8" s="618"/>
      <c r="G8" s="618"/>
      <c r="H8" s="618"/>
      <c r="I8" s="618"/>
      <c r="J8" s="618"/>
      <c r="K8" s="618"/>
      <c r="L8" s="618"/>
      <c r="M8" s="618"/>
      <c r="N8" s="618"/>
      <c r="O8" s="618"/>
      <c r="P8" s="618"/>
      <c r="Q8" s="618"/>
    </row>
    <row r="9" spans="1:17" s="572" customFormat="1" ht="15.75">
      <c r="A9" s="591" t="s">
        <v>229</v>
      </c>
      <c r="B9" s="618"/>
      <c r="C9" s="618"/>
      <c r="D9" s="618"/>
      <c r="E9" s="618"/>
      <c r="F9" s="618"/>
      <c r="G9" s="618"/>
      <c r="H9" s="618"/>
      <c r="I9" s="618"/>
      <c r="J9" s="618"/>
      <c r="K9" s="618"/>
      <c r="L9" s="618"/>
      <c r="M9" s="618"/>
      <c r="N9" s="618"/>
      <c r="O9" s="618"/>
      <c r="P9" s="618"/>
      <c r="Q9" s="647"/>
    </row>
    <row r="10" spans="1:17">
      <c r="A10" s="589" t="s">
        <v>347</v>
      </c>
      <c r="B10" s="618"/>
      <c r="C10" s="618"/>
      <c r="D10" s="618"/>
      <c r="E10" s="618"/>
      <c r="F10" s="618"/>
      <c r="G10" s="618"/>
      <c r="H10" s="618"/>
      <c r="I10" s="618"/>
      <c r="J10" s="618"/>
      <c r="K10" s="618"/>
      <c r="L10" s="618"/>
      <c r="M10" s="618"/>
      <c r="N10" s="618"/>
      <c r="O10" s="618"/>
      <c r="P10" s="618"/>
      <c r="Q10" s="618"/>
    </row>
    <row r="11" spans="1:17" ht="18">
      <c r="A11" s="619" t="s">
        <v>816</v>
      </c>
      <c r="B11" s="618"/>
      <c r="C11" s="618"/>
      <c r="D11" s="618"/>
      <c r="E11" s="618"/>
      <c r="F11" s="618"/>
      <c r="G11" s="618"/>
      <c r="H11" s="618"/>
      <c r="I11" s="618"/>
      <c r="J11" s="618"/>
      <c r="K11" s="618"/>
      <c r="L11" s="618"/>
      <c r="M11" s="618"/>
      <c r="N11" s="618"/>
      <c r="O11" s="618"/>
      <c r="P11" s="618"/>
      <c r="Q11" s="618"/>
    </row>
    <row r="12" spans="1:17">
      <c r="A12" s="620" t="s">
        <v>348</v>
      </c>
      <c r="B12" s="618"/>
      <c r="C12" s="618"/>
      <c r="D12" s="618"/>
      <c r="E12" s="618"/>
      <c r="F12" s="618"/>
      <c r="G12" s="618"/>
      <c r="H12" s="618"/>
      <c r="I12" s="618"/>
      <c r="J12" s="618"/>
      <c r="K12" s="618"/>
      <c r="L12" s="618"/>
      <c r="M12" s="618"/>
      <c r="N12" s="618"/>
      <c r="O12" s="618"/>
      <c r="P12" s="618"/>
      <c r="Q12" s="618"/>
    </row>
    <row r="13" spans="1:17">
      <c r="A13" s="643"/>
      <c r="B13" s="645"/>
      <c r="C13" s="645"/>
      <c r="D13" s="645"/>
      <c r="E13" s="645"/>
      <c r="F13" s="618"/>
      <c r="G13" s="618"/>
      <c r="H13" s="618"/>
      <c r="I13" s="618"/>
      <c r="J13" s="618"/>
      <c r="K13" s="618"/>
      <c r="L13" s="618"/>
      <c r="M13" s="618"/>
      <c r="N13" s="618"/>
      <c r="O13" s="618"/>
      <c r="P13" s="618"/>
      <c r="Q13" s="618"/>
    </row>
    <row r="14" spans="1:17">
      <c r="A14" s="643"/>
      <c r="B14" s="645"/>
      <c r="C14" s="645"/>
      <c r="D14" s="645"/>
      <c r="E14" s="645"/>
      <c r="F14" s="618"/>
      <c r="G14" s="618"/>
      <c r="H14" s="618"/>
      <c r="I14" s="618"/>
      <c r="J14" s="618"/>
      <c r="K14" s="618"/>
      <c r="L14" s="618"/>
      <c r="M14" s="618"/>
      <c r="N14" s="618"/>
      <c r="O14" s="618"/>
      <c r="P14" s="618"/>
      <c r="Q14" s="618"/>
    </row>
    <row r="15" spans="1:17" ht="15.75">
      <c r="A15" s="625" t="s">
        <v>774</v>
      </c>
      <c r="B15" s="693" t="s">
        <v>782</v>
      </c>
      <c r="C15" s="627"/>
      <c r="D15" s="627"/>
      <c r="E15" s="693" t="s">
        <v>782</v>
      </c>
      <c r="F15" s="627"/>
      <c r="G15" s="627"/>
      <c r="H15" s="693" t="s">
        <v>782</v>
      </c>
      <c r="I15" s="627"/>
      <c r="J15" s="627"/>
      <c r="K15" s="693" t="s">
        <v>782</v>
      </c>
      <c r="L15" s="627"/>
      <c r="M15" s="627"/>
      <c r="N15" s="693" t="s">
        <v>782</v>
      </c>
      <c r="O15" s="627"/>
      <c r="P15" s="627"/>
    </row>
    <row r="16" spans="1:17" ht="15.75">
      <c r="A16" s="625" t="s">
        <v>783</v>
      </c>
      <c r="B16" s="693">
        <v>1</v>
      </c>
      <c r="C16" s="627"/>
      <c r="D16" s="627"/>
      <c r="E16" s="693">
        <v>1</v>
      </c>
      <c r="F16" s="627"/>
      <c r="G16" s="627"/>
      <c r="H16" s="693">
        <v>1</v>
      </c>
      <c r="I16" s="627"/>
      <c r="J16" s="627"/>
      <c r="K16" s="693">
        <v>1</v>
      </c>
      <c r="L16" s="627"/>
      <c r="M16" s="627"/>
      <c r="N16" s="693">
        <v>1</v>
      </c>
      <c r="O16" s="627"/>
      <c r="P16" s="627"/>
    </row>
    <row r="17" spans="1:16" ht="15.75">
      <c r="A17" s="625" t="s">
        <v>784</v>
      </c>
      <c r="B17" s="694"/>
      <c r="C17" s="627"/>
      <c r="D17" s="627"/>
      <c r="E17" s="694"/>
      <c r="F17" s="627"/>
      <c r="G17" s="627"/>
      <c r="H17" s="694"/>
      <c r="I17" s="627"/>
      <c r="J17" s="627"/>
      <c r="K17" s="694"/>
      <c r="L17" s="627"/>
      <c r="M17" s="627"/>
      <c r="N17" s="694"/>
      <c r="O17" s="627"/>
      <c r="P17" s="627"/>
    </row>
    <row r="18" spans="1:16" ht="15.75">
      <c r="A18" s="625" t="s">
        <v>952</v>
      </c>
      <c r="B18" s="632" t="s">
        <v>669</v>
      </c>
      <c r="C18" s="627"/>
      <c r="D18" s="627"/>
      <c r="E18" s="632" t="s">
        <v>669</v>
      </c>
      <c r="F18" s="627"/>
      <c r="G18" s="627"/>
      <c r="H18" s="632" t="s">
        <v>669</v>
      </c>
      <c r="I18" s="627"/>
      <c r="J18" s="627"/>
      <c r="K18" s="632" t="s">
        <v>669</v>
      </c>
      <c r="L18" s="627"/>
      <c r="M18" s="627"/>
      <c r="N18" s="632" t="s">
        <v>669</v>
      </c>
      <c r="O18" s="627"/>
      <c r="P18" s="627"/>
    </row>
    <row r="19" spans="1:16" ht="15.75">
      <c r="A19" s="630" t="s">
        <v>810</v>
      </c>
      <c r="B19" s="695"/>
      <c r="C19" s="627"/>
      <c r="D19" s="627"/>
      <c r="E19" s="695"/>
      <c r="F19" s="627"/>
      <c r="G19" s="627"/>
      <c r="H19" s="695"/>
      <c r="I19" s="627"/>
      <c r="J19" s="627"/>
      <c r="K19" s="695"/>
      <c r="L19" s="627"/>
      <c r="M19" s="627"/>
      <c r="N19" s="695"/>
      <c r="O19" s="627"/>
      <c r="P19" s="627"/>
    </row>
    <row r="20" spans="1:16" ht="15.75">
      <c r="A20" s="630" t="s">
        <v>813</v>
      </c>
      <c r="B20" s="696"/>
      <c r="C20" s="627"/>
      <c r="D20" s="627"/>
      <c r="E20" s="696"/>
      <c r="F20" s="627"/>
      <c r="G20" s="627"/>
      <c r="H20" s="696" t="s">
        <v>954</v>
      </c>
      <c r="I20" s="627"/>
      <c r="J20" s="627"/>
      <c r="K20" s="696"/>
      <c r="L20" s="627"/>
      <c r="M20" s="627"/>
      <c r="N20" s="696"/>
      <c r="O20" s="627"/>
      <c r="P20" s="627"/>
    </row>
    <row r="21" spans="1:16" ht="15.75">
      <c r="A21" s="630" t="s">
        <v>788</v>
      </c>
      <c r="B21" s="695" t="s">
        <v>954</v>
      </c>
      <c r="C21" s="627"/>
      <c r="D21" s="627"/>
      <c r="E21" s="695" t="s">
        <v>954</v>
      </c>
      <c r="F21" s="627"/>
      <c r="G21" s="627"/>
      <c r="H21" s="695"/>
      <c r="I21" s="627"/>
      <c r="J21" s="627"/>
      <c r="K21" s="695"/>
      <c r="L21" s="627"/>
      <c r="M21" s="627"/>
      <c r="N21" s="695"/>
      <c r="O21" s="627"/>
      <c r="P21" s="627"/>
    </row>
    <row r="22" spans="1:16" ht="15.75">
      <c r="A22" s="625"/>
      <c r="B22" s="697"/>
      <c r="C22" s="627"/>
      <c r="D22" s="627"/>
      <c r="E22" s="697"/>
      <c r="F22" s="627"/>
      <c r="G22" s="627"/>
      <c r="H22" s="697"/>
      <c r="I22" s="627"/>
      <c r="J22" s="627"/>
      <c r="K22" s="697"/>
      <c r="L22" s="627"/>
      <c r="M22" s="627"/>
      <c r="N22" s="697"/>
      <c r="O22" s="627"/>
      <c r="P22" s="627"/>
    </row>
    <row r="23" spans="1:16" s="618" customFormat="1">
      <c r="A23" s="698"/>
      <c r="B23" s="698"/>
      <c r="C23" s="698"/>
      <c r="D23" s="698"/>
      <c r="E23" s="698"/>
      <c r="F23" s="698"/>
      <c r="G23" s="698"/>
      <c r="H23" s="698"/>
      <c r="I23" s="698"/>
      <c r="J23" s="698"/>
      <c r="K23" s="698"/>
      <c r="L23" s="698"/>
      <c r="M23" s="698"/>
      <c r="N23" s="698"/>
      <c r="O23" s="698"/>
      <c r="P23" s="698"/>
    </row>
    <row r="24" spans="1:16" ht="41.65" customHeight="1">
      <c r="A24" s="640" t="s">
        <v>785</v>
      </c>
      <c r="B24" s="631" t="s">
        <v>814</v>
      </c>
      <c r="C24" s="631" t="s">
        <v>786</v>
      </c>
      <c r="D24" s="631" t="s">
        <v>787</v>
      </c>
      <c r="E24" s="631" t="s">
        <v>814</v>
      </c>
      <c r="F24" s="631" t="s">
        <v>786</v>
      </c>
      <c r="G24" s="631" t="s">
        <v>787</v>
      </c>
      <c r="H24" s="631" t="s">
        <v>814</v>
      </c>
      <c r="I24" s="631" t="s">
        <v>786</v>
      </c>
      <c r="J24" s="631" t="s">
        <v>787</v>
      </c>
      <c r="K24" s="631" t="s">
        <v>814</v>
      </c>
      <c r="L24" s="631" t="s">
        <v>786</v>
      </c>
      <c r="M24" s="631" t="s">
        <v>787</v>
      </c>
      <c r="N24" s="631" t="s">
        <v>814</v>
      </c>
      <c r="O24" s="631" t="s">
        <v>786</v>
      </c>
      <c r="P24" s="631" t="s">
        <v>787</v>
      </c>
    </row>
    <row r="25" spans="1:16" ht="30" customHeight="1">
      <c r="A25" s="632">
        <v>1</v>
      </c>
      <c r="B25" s="699"/>
      <c r="C25" s="699"/>
      <c r="D25" s="626">
        <v>1</v>
      </c>
      <c r="E25" s="699"/>
      <c r="F25" s="699"/>
      <c r="G25" s="626">
        <v>1</v>
      </c>
      <c r="H25" s="699"/>
      <c r="I25" s="699"/>
      <c r="J25" s="626">
        <v>1</v>
      </c>
      <c r="K25" s="699"/>
      <c r="L25" s="699"/>
      <c r="M25" s="626">
        <v>1</v>
      </c>
      <c r="N25" s="699"/>
      <c r="O25" s="699"/>
      <c r="P25" s="626">
        <v>1</v>
      </c>
    </row>
    <row r="26" spans="1:16">
      <c r="A26" s="632">
        <v>2</v>
      </c>
      <c r="B26" s="699"/>
      <c r="C26" s="699"/>
      <c r="D26" s="626">
        <v>1</v>
      </c>
      <c r="E26" s="699"/>
      <c r="F26" s="699"/>
      <c r="G26" s="626">
        <v>1</v>
      </c>
      <c r="H26" s="699"/>
      <c r="I26" s="699"/>
      <c r="J26" s="626">
        <v>1</v>
      </c>
      <c r="K26" s="699"/>
      <c r="L26" s="699"/>
      <c r="M26" s="626">
        <v>1</v>
      </c>
      <c r="N26" s="699"/>
      <c r="O26" s="699"/>
      <c r="P26" s="626">
        <v>1</v>
      </c>
    </row>
    <row r="27" spans="1:16">
      <c r="A27" s="632">
        <v>3</v>
      </c>
      <c r="B27" s="699"/>
      <c r="C27" s="699"/>
      <c r="D27" s="626">
        <v>1</v>
      </c>
      <c r="E27" s="699"/>
      <c r="F27" s="699"/>
      <c r="G27" s="626">
        <v>1</v>
      </c>
      <c r="H27" s="699"/>
      <c r="I27" s="699"/>
      <c r="J27" s="626">
        <v>1</v>
      </c>
      <c r="K27" s="699"/>
      <c r="L27" s="699"/>
      <c r="M27" s="626">
        <v>1</v>
      </c>
      <c r="N27" s="699"/>
      <c r="O27" s="699"/>
      <c r="P27" s="626">
        <v>1</v>
      </c>
    </row>
    <row r="28" spans="1:16">
      <c r="A28" s="632">
        <v>4</v>
      </c>
      <c r="B28" s="699"/>
      <c r="C28" s="699"/>
      <c r="D28" s="626">
        <v>1</v>
      </c>
      <c r="E28" s="699"/>
      <c r="F28" s="699"/>
      <c r="G28" s="626">
        <v>1</v>
      </c>
      <c r="H28" s="699"/>
      <c r="I28" s="699"/>
      <c r="J28" s="626">
        <v>1</v>
      </c>
      <c r="K28" s="699"/>
      <c r="L28" s="699"/>
      <c r="M28" s="626">
        <v>1</v>
      </c>
      <c r="N28" s="699"/>
      <c r="O28" s="699"/>
      <c r="P28" s="626">
        <v>1</v>
      </c>
    </row>
    <row r="29" spans="1:16">
      <c r="A29" s="632">
        <v>5</v>
      </c>
      <c r="B29" s="699"/>
      <c r="C29" s="699"/>
      <c r="D29" s="626">
        <v>1</v>
      </c>
      <c r="E29" s="699"/>
      <c r="F29" s="699"/>
      <c r="G29" s="626">
        <v>1</v>
      </c>
      <c r="H29" s="699"/>
      <c r="I29" s="699"/>
      <c r="J29" s="626">
        <v>1</v>
      </c>
      <c r="K29" s="699"/>
      <c r="L29" s="699"/>
      <c r="M29" s="626">
        <v>1</v>
      </c>
      <c r="N29" s="699"/>
      <c r="O29" s="699"/>
      <c r="P29" s="626">
        <v>1</v>
      </c>
    </row>
    <row r="30" spans="1:16">
      <c r="A30" s="632">
        <v>6</v>
      </c>
      <c r="B30" s="699"/>
      <c r="C30" s="699"/>
      <c r="D30" s="626">
        <v>1</v>
      </c>
      <c r="E30" s="699"/>
      <c r="F30" s="699"/>
      <c r="G30" s="626">
        <v>1</v>
      </c>
      <c r="H30" s="699"/>
      <c r="I30" s="699"/>
      <c r="J30" s="626">
        <v>1</v>
      </c>
      <c r="K30" s="699"/>
      <c r="L30" s="699"/>
      <c r="M30" s="626">
        <v>1</v>
      </c>
      <c r="N30" s="699"/>
      <c r="O30" s="699"/>
      <c r="P30" s="626">
        <v>1</v>
      </c>
    </row>
    <row r="31" spans="1:16">
      <c r="A31" s="632">
        <v>7</v>
      </c>
      <c r="B31" s="699"/>
      <c r="C31" s="699"/>
      <c r="D31" s="626">
        <v>1</v>
      </c>
      <c r="E31" s="699"/>
      <c r="F31" s="699"/>
      <c r="G31" s="626">
        <v>1</v>
      </c>
      <c r="H31" s="699"/>
      <c r="I31" s="699"/>
      <c r="J31" s="626">
        <v>1</v>
      </c>
      <c r="K31" s="699"/>
      <c r="L31" s="699"/>
      <c r="M31" s="626">
        <v>1</v>
      </c>
      <c r="N31" s="699"/>
      <c r="O31" s="699"/>
      <c r="P31" s="626">
        <v>1</v>
      </c>
    </row>
    <row r="32" spans="1:16">
      <c r="A32" s="632">
        <v>8</v>
      </c>
      <c r="B32" s="699"/>
      <c r="C32" s="699"/>
      <c r="D32" s="626">
        <v>1</v>
      </c>
      <c r="E32" s="699"/>
      <c r="F32" s="699"/>
      <c r="G32" s="626">
        <v>1</v>
      </c>
      <c r="H32" s="699"/>
      <c r="I32" s="699"/>
      <c r="J32" s="626">
        <v>1</v>
      </c>
      <c r="K32" s="699"/>
      <c r="L32" s="699"/>
      <c r="M32" s="626">
        <v>1</v>
      </c>
      <c r="N32" s="699"/>
      <c r="O32" s="699"/>
      <c r="P32" s="626">
        <v>1</v>
      </c>
    </row>
    <row r="33" spans="1:16">
      <c r="A33" s="632">
        <v>9</v>
      </c>
      <c r="B33" s="699"/>
      <c r="C33" s="699"/>
      <c r="D33" s="626">
        <v>1</v>
      </c>
      <c r="E33" s="699"/>
      <c r="F33" s="699"/>
      <c r="G33" s="626">
        <v>1</v>
      </c>
      <c r="H33" s="699"/>
      <c r="I33" s="699"/>
      <c r="J33" s="626">
        <v>1</v>
      </c>
      <c r="K33" s="699"/>
      <c r="L33" s="699"/>
      <c r="M33" s="626">
        <v>1</v>
      </c>
      <c r="N33" s="699"/>
      <c r="O33" s="699"/>
      <c r="P33" s="626">
        <v>1</v>
      </c>
    </row>
    <row r="34" spans="1:16">
      <c r="A34" s="632">
        <v>10</v>
      </c>
      <c r="B34" s="699"/>
      <c r="C34" s="699"/>
      <c r="D34" s="626">
        <v>1</v>
      </c>
      <c r="E34" s="699"/>
      <c r="F34" s="699"/>
      <c r="G34" s="626">
        <v>1</v>
      </c>
      <c r="H34" s="699"/>
      <c r="I34" s="699"/>
      <c r="J34" s="626">
        <v>1</v>
      </c>
      <c r="K34" s="699"/>
      <c r="L34" s="699"/>
      <c r="M34" s="626">
        <v>1</v>
      </c>
      <c r="N34" s="699"/>
      <c r="O34" s="699"/>
      <c r="P34" s="626">
        <v>1</v>
      </c>
    </row>
    <row r="35" spans="1:16">
      <c r="A35" s="632">
        <v>11</v>
      </c>
      <c r="B35" s="699"/>
      <c r="C35" s="699"/>
      <c r="D35" s="626">
        <v>1</v>
      </c>
      <c r="E35" s="699"/>
      <c r="F35" s="699"/>
      <c r="G35" s="626">
        <v>1</v>
      </c>
      <c r="H35" s="699"/>
      <c r="I35" s="699"/>
      <c r="J35" s="626">
        <v>1</v>
      </c>
      <c r="K35" s="699"/>
      <c r="L35" s="699"/>
      <c r="M35" s="626">
        <v>1</v>
      </c>
      <c r="N35" s="699"/>
      <c r="O35" s="699"/>
      <c r="P35" s="626">
        <v>1</v>
      </c>
    </row>
    <row r="36" spans="1:16">
      <c r="A36" s="632">
        <v>12</v>
      </c>
      <c r="B36" s="699"/>
      <c r="C36" s="699"/>
      <c r="D36" s="626">
        <v>1</v>
      </c>
      <c r="E36" s="699"/>
      <c r="F36" s="699"/>
      <c r="G36" s="626">
        <v>1</v>
      </c>
      <c r="H36" s="699"/>
      <c r="I36" s="699"/>
      <c r="J36" s="626">
        <v>1</v>
      </c>
      <c r="K36" s="699"/>
      <c r="L36" s="699"/>
      <c r="M36" s="626">
        <v>1</v>
      </c>
      <c r="N36" s="699"/>
      <c r="O36" s="699"/>
      <c r="P36" s="626">
        <v>1</v>
      </c>
    </row>
    <row r="37" spans="1:16">
      <c r="A37" s="632">
        <v>13</v>
      </c>
      <c r="B37" s="699"/>
      <c r="C37" s="699"/>
      <c r="D37" s="626">
        <v>1</v>
      </c>
      <c r="E37" s="699"/>
      <c r="F37" s="699"/>
      <c r="G37" s="626">
        <v>1</v>
      </c>
      <c r="H37" s="699"/>
      <c r="I37" s="699"/>
      <c r="J37" s="626">
        <v>1</v>
      </c>
      <c r="K37" s="699"/>
      <c r="L37" s="699"/>
      <c r="M37" s="626">
        <v>1</v>
      </c>
      <c r="N37" s="699"/>
      <c r="O37" s="699"/>
      <c r="P37" s="626">
        <v>1</v>
      </c>
    </row>
    <row r="38" spans="1:16">
      <c r="A38" s="632">
        <v>14</v>
      </c>
      <c r="B38" s="699"/>
      <c r="C38" s="699"/>
      <c r="D38" s="626">
        <v>1</v>
      </c>
      <c r="E38" s="699"/>
      <c r="F38" s="699"/>
      <c r="G38" s="626">
        <v>1</v>
      </c>
      <c r="H38" s="699"/>
      <c r="I38" s="699"/>
      <c r="J38" s="626">
        <v>1</v>
      </c>
      <c r="K38" s="699"/>
      <c r="L38" s="699"/>
      <c r="M38" s="626">
        <v>1</v>
      </c>
      <c r="N38" s="699"/>
      <c r="O38" s="699"/>
      <c r="P38" s="626">
        <v>1</v>
      </c>
    </row>
    <row r="39" spans="1:16">
      <c r="A39" s="632">
        <v>15</v>
      </c>
      <c r="B39" s="699"/>
      <c r="C39" s="699"/>
      <c r="D39" s="626">
        <v>1</v>
      </c>
      <c r="E39" s="699"/>
      <c r="F39" s="699"/>
      <c r="G39" s="626">
        <v>1</v>
      </c>
      <c r="H39" s="699"/>
      <c r="I39" s="699"/>
      <c r="J39" s="626">
        <v>1</v>
      </c>
      <c r="K39" s="699"/>
      <c r="L39" s="699"/>
      <c r="M39" s="626">
        <v>1</v>
      </c>
      <c r="N39" s="699"/>
      <c r="O39" s="699"/>
      <c r="P39" s="626">
        <v>1</v>
      </c>
    </row>
    <row r="40" spans="1:16">
      <c r="A40" s="632">
        <v>16</v>
      </c>
      <c r="B40" s="699"/>
      <c r="C40" s="699"/>
      <c r="D40" s="626">
        <v>2</v>
      </c>
      <c r="E40" s="699"/>
      <c r="F40" s="699"/>
      <c r="G40" s="626">
        <v>2</v>
      </c>
      <c r="H40" s="699"/>
      <c r="I40" s="699"/>
      <c r="J40" s="626">
        <v>2</v>
      </c>
      <c r="K40" s="699"/>
      <c r="L40" s="699"/>
      <c r="M40" s="626">
        <v>2</v>
      </c>
      <c r="N40" s="699"/>
      <c r="O40" s="699"/>
      <c r="P40" s="626">
        <v>2</v>
      </c>
    </row>
    <row r="41" spans="1:16">
      <c r="A41" s="632">
        <v>17</v>
      </c>
      <c r="B41" s="699"/>
      <c r="C41" s="699"/>
      <c r="D41" s="626">
        <v>2</v>
      </c>
      <c r="E41" s="699"/>
      <c r="F41" s="699"/>
      <c r="G41" s="626">
        <v>2</v>
      </c>
      <c r="H41" s="699"/>
      <c r="I41" s="699"/>
      <c r="J41" s="626">
        <v>2</v>
      </c>
      <c r="K41" s="699"/>
      <c r="L41" s="699"/>
      <c r="M41" s="626">
        <v>2</v>
      </c>
      <c r="N41" s="699"/>
      <c r="O41" s="699"/>
      <c r="P41" s="626">
        <v>2</v>
      </c>
    </row>
    <row r="42" spans="1:16">
      <c r="A42" s="632">
        <v>18</v>
      </c>
      <c r="B42" s="699"/>
      <c r="C42" s="699"/>
      <c r="D42" s="626">
        <v>2</v>
      </c>
      <c r="E42" s="699"/>
      <c r="F42" s="699"/>
      <c r="G42" s="626">
        <v>2</v>
      </c>
      <c r="H42" s="699"/>
      <c r="I42" s="699"/>
      <c r="J42" s="626">
        <v>2</v>
      </c>
      <c r="K42" s="699"/>
      <c r="L42" s="699"/>
      <c r="M42" s="626">
        <v>2</v>
      </c>
      <c r="N42" s="699"/>
      <c r="O42" s="699"/>
      <c r="P42" s="626">
        <v>2</v>
      </c>
    </row>
    <row r="43" spans="1:16">
      <c r="A43" s="632">
        <v>19</v>
      </c>
      <c r="B43" s="699"/>
      <c r="C43" s="699"/>
      <c r="D43" s="626">
        <v>2</v>
      </c>
      <c r="E43" s="699"/>
      <c r="F43" s="699"/>
      <c r="G43" s="626">
        <v>2</v>
      </c>
      <c r="H43" s="699"/>
      <c r="I43" s="699"/>
      <c r="J43" s="626">
        <v>2</v>
      </c>
      <c r="K43" s="699"/>
      <c r="L43" s="699"/>
      <c r="M43" s="626">
        <v>2</v>
      </c>
      <c r="N43" s="699"/>
      <c r="O43" s="699"/>
      <c r="P43" s="626">
        <v>2</v>
      </c>
    </row>
    <row r="44" spans="1:16">
      <c r="A44" s="632">
        <v>20</v>
      </c>
      <c r="B44" s="699"/>
      <c r="C44" s="699"/>
      <c r="D44" s="626">
        <v>2</v>
      </c>
      <c r="E44" s="699"/>
      <c r="F44" s="699"/>
      <c r="G44" s="626">
        <v>2</v>
      </c>
      <c r="H44" s="699"/>
      <c r="I44" s="699"/>
      <c r="J44" s="626">
        <v>2</v>
      </c>
      <c r="K44" s="699"/>
      <c r="L44" s="699"/>
      <c r="M44" s="626">
        <v>2</v>
      </c>
      <c r="N44" s="699"/>
      <c r="O44" s="699"/>
      <c r="P44" s="626">
        <v>2</v>
      </c>
    </row>
    <row r="45" spans="1:16">
      <c r="A45" s="632">
        <v>21</v>
      </c>
      <c r="B45" s="699"/>
      <c r="C45" s="699"/>
      <c r="D45" s="626">
        <v>2</v>
      </c>
      <c r="E45" s="699"/>
      <c r="F45" s="699"/>
      <c r="G45" s="626">
        <v>2</v>
      </c>
      <c r="H45" s="699"/>
      <c r="I45" s="699"/>
      <c r="J45" s="626">
        <v>2</v>
      </c>
      <c r="K45" s="699"/>
      <c r="L45" s="699"/>
      <c r="M45" s="626">
        <v>2</v>
      </c>
      <c r="N45" s="699"/>
      <c r="O45" s="699"/>
      <c r="P45" s="626">
        <v>2</v>
      </c>
    </row>
    <row r="46" spans="1:16">
      <c r="A46" s="632">
        <v>22</v>
      </c>
      <c r="B46" s="699"/>
      <c r="C46" s="699"/>
      <c r="D46" s="626">
        <v>2</v>
      </c>
      <c r="E46" s="699"/>
      <c r="F46" s="699"/>
      <c r="G46" s="626">
        <v>2</v>
      </c>
      <c r="H46" s="699"/>
      <c r="I46" s="699"/>
      <c r="J46" s="626">
        <v>2</v>
      </c>
      <c r="K46" s="699"/>
      <c r="L46" s="699"/>
      <c r="M46" s="626">
        <v>2</v>
      </c>
      <c r="N46" s="699"/>
      <c r="O46" s="699"/>
      <c r="P46" s="626">
        <v>2</v>
      </c>
    </row>
    <row r="47" spans="1:16">
      <c r="A47" s="632">
        <v>23</v>
      </c>
      <c r="B47" s="699"/>
      <c r="C47" s="699"/>
      <c r="D47" s="626">
        <v>2</v>
      </c>
      <c r="E47" s="699"/>
      <c r="F47" s="699"/>
      <c r="G47" s="626">
        <v>2</v>
      </c>
      <c r="H47" s="699"/>
      <c r="I47" s="699"/>
      <c r="J47" s="626">
        <v>2</v>
      </c>
      <c r="K47" s="699"/>
      <c r="L47" s="699"/>
      <c r="M47" s="626">
        <v>2</v>
      </c>
      <c r="N47" s="699"/>
      <c r="O47" s="699"/>
      <c r="P47" s="626">
        <v>2</v>
      </c>
    </row>
    <row r="48" spans="1:16">
      <c r="A48" s="632">
        <v>24</v>
      </c>
      <c r="B48" s="699"/>
      <c r="C48" s="699"/>
      <c r="D48" s="626">
        <v>2</v>
      </c>
      <c r="E48" s="699"/>
      <c r="F48" s="699"/>
      <c r="G48" s="626">
        <v>2</v>
      </c>
      <c r="H48" s="699"/>
      <c r="I48" s="699"/>
      <c r="J48" s="626">
        <v>2</v>
      </c>
      <c r="K48" s="699"/>
      <c r="L48" s="699"/>
      <c r="M48" s="626">
        <v>2</v>
      </c>
      <c r="N48" s="699"/>
      <c r="O48" s="699"/>
      <c r="P48" s="626">
        <v>2</v>
      </c>
    </row>
    <row r="49" spans="1:16">
      <c r="A49" s="632">
        <v>25</v>
      </c>
      <c r="B49" s="699"/>
      <c r="C49" s="699"/>
      <c r="D49" s="626">
        <v>2</v>
      </c>
      <c r="E49" s="699"/>
      <c r="F49" s="699"/>
      <c r="G49" s="626">
        <v>2</v>
      </c>
      <c r="H49" s="699"/>
      <c r="I49" s="699"/>
      <c r="J49" s="626">
        <v>2</v>
      </c>
      <c r="K49" s="699"/>
      <c r="L49" s="699"/>
      <c r="M49" s="626">
        <v>2</v>
      </c>
      <c r="N49" s="699"/>
      <c r="O49" s="699"/>
      <c r="P49" s="626">
        <v>2</v>
      </c>
    </row>
    <row r="50" spans="1:16">
      <c r="A50" s="632">
        <v>26</v>
      </c>
      <c r="B50" s="699"/>
      <c r="C50" s="699"/>
      <c r="D50" s="626">
        <v>2</v>
      </c>
      <c r="E50" s="699"/>
      <c r="F50" s="699"/>
      <c r="G50" s="626">
        <v>2</v>
      </c>
      <c r="H50" s="699"/>
      <c r="I50" s="699"/>
      <c r="J50" s="626">
        <v>2</v>
      </c>
      <c r="K50" s="699"/>
      <c r="L50" s="699"/>
      <c r="M50" s="626">
        <v>2</v>
      </c>
      <c r="N50" s="699"/>
      <c r="O50" s="699"/>
      <c r="P50" s="626">
        <v>2</v>
      </c>
    </row>
    <row r="51" spans="1:16">
      <c r="A51" s="632">
        <v>27</v>
      </c>
      <c r="B51" s="699"/>
      <c r="C51" s="699"/>
      <c r="D51" s="626">
        <v>2</v>
      </c>
      <c r="E51" s="699"/>
      <c r="F51" s="699"/>
      <c r="G51" s="626">
        <v>2</v>
      </c>
      <c r="H51" s="699"/>
      <c r="I51" s="699"/>
      <c r="J51" s="626">
        <v>2</v>
      </c>
      <c r="K51" s="699"/>
      <c r="L51" s="699"/>
      <c r="M51" s="626">
        <v>2</v>
      </c>
      <c r="N51" s="699"/>
      <c r="O51" s="699"/>
      <c r="P51" s="626">
        <v>2</v>
      </c>
    </row>
    <row r="52" spans="1:16">
      <c r="A52" s="632">
        <v>28</v>
      </c>
      <c r="B52" s="699"/>
      <c r="C52" s="699"/>
      <c r="D52" s="626">
        <v>2</v>
      </c>
      <c r="E52" s="699"/>
      <c r="F52" s="699"/>
      <c r="G52" s="626">
        <v>2</v>
      </c>
      <c r="H52" s="699"/>
      <c r="I52" s="699"/>
      <c r="J52" s="626">
        <v>2</v>
      </c>
      <c r="K52" s="699"/>
      <c r="L52" s="699"/>
      <c r="M52" s="626">
        <v>2</v>
      </c>
      <c r="N52" s="699"/>
      <c r="O52" s="699"/>
      <c r="P52" s="626">
        <v>2</v>
      </c>
    </row>
    <row r="53" spans="1:16">
      <c r="A53" s="632">
        <v>29</v>
      </c>
      <c r="B53" s="699"/>
      <c r="C53" s="699"/>
      <c r="D53" s="626">
        <v>2</v>
      </c>
      <c r="E53" s="699"/>
      <c r="F53" s="699"/>
      <c r="G53" s="626">
        <v>2</v>
      </c>
      <c r="H53" s="699"/>
      <c r="I53" s="699"/>
      <c r="J53" s="626">
        <v>2</v>
      </c>
      <c r="K53" s="699"/>
      <c r="L53" s="699"/>
      <c r="M53" s="626">
        <v>2</v>
      </c>
      <c r="N53" s="699"/>
      <c r="O53" s="699"/>
      <c r="P53" s="626">
        <v>2</v>
      </c>
    </row>
    <row r="54" spans="1:16">
      <c r="A54" s="632">
        <v>30</v>
      </c>
      <c r="B54" s="699"/>
      <c r="C54" s="699"/>
      <c r="D54" s="626">
        <v>2</v>
      </c>
      <c r="E54" s="699"/>
      <c r="F54" s="699"/>
      <c r="G54" s="626">
        <v>2</v>
      </c>
      <c r="H54" s="699"/>
      <c r="I54" s="699"/>
      <c r="J54" s="626">
        <v>2</v>
      </c>
      <c r="K54" s="699"/>
      <c r="L54" s="699"/>
      <c r="M54" s="626">
        <v>2</v>
      </c>
      <c r="N54" s="699"/>
      <c r="O54" s="699"/>
      <c r="P54" s="626">
        <v>2</v>
      </c>
    </row>
    <row r="55" spans="1:16">
      <c r="A55" s="632">
        <v>31</v>
      </c>
      <c r="B55" s="699"/>
      <c r="C55" s="699"/>
      <c r="D55" s="626">
        <v>2</v>
      </c>
      <c r="E55" s="699"/>
      <c r="F55" s="699"/>
      <c r="G55" s="626">
        <v>2</v>
      </c>
      <c r="H55" s="699"/>
      <c r="I55" s="699"/>
      <c r="J55" s="626">
        <v>2</v>
      </c>
      <c r="K55" s="699"/>
      <c r="L55" s="699"/>
      <c r="M55" s="626">
        <v>2</v>
      </c>
      <c r="N55" s="699"/>
      <c r="O55" s="699"/>
      <c r="P55" s="626">
        <v>2</v>
      </c>
    </row>
    <row r="56" spans="1:16">
      <c r="A56" s="632">
        <v>32</v>
      </c>
      <c r="B56" s="699"/>
      <c r="C56" s="699"/>
      <c r="D56" s="626">
        <v>2</v>
      </c>
      <c r="E56" s="699"/>
      <c r="F56" s="699"/>
      <c r="G56" s="626">
        <v>2</v>
      </c>
      <c r="H56" s="699"/>
      <c r="I56" s="699"/>
      <c r="J56" s="626">
        <v>2</v>
      </c>
      <c r="K56" s="699"/>
      <c r="L56" s="699"/>
      <c r="M56" s="626">
        <v>2</v>
      </c>
      <c r="N56" s="699"/>
      <c r="O56" s="699"/>
      <c r="P56" s="626">
        <v>2</v>
      </c>
    </row>
    <row r="57" spans="1:16">
      <c r="A57" s="632">
        <v>33</v>
      </c>
      <c r="B57" s="699"/>
      <c r="C57" s="699"/>
      <c r="D57" s="626">
        <v>2</v>
      </c>
      <c r="E57" s="699"/>
      <c r="F57" s="699"/>
      <c r="G57" s="626">
        <v>2</v>
      </c>
      <c r="H57" s="699"/>
      <c r="I57" s="699"/>
      <c r="J57" s="626">
        <v>2</v>
      </c>
      <c r="K57" s="699"/>
      <c r="L57" s="699"/>
      <c r="M57" s="626">
        <v>2</v>
      </c>
      <c r="N57" s="699"/>
      <c r="O57" s="699"/>
      <c r="P57" s="626">
        <v>2</v>
      </c>
    </row>
    <row r="58" spans="1:16">
      <c r="A58" s="632">
        <v>34</v>
      </c>
      <c r="B58" s="699"/>
      <c r="C58" s="699"/>
      <c r="D58" s="626">
        <v>2</v>
      </c>
      <c r="E58" s="699"/>
      <c r="F58" s="699"/>
      <c r="G58" s="626">
        <v>2</v>
      </c>
      <c r="H58" s="699"/>
      <c r="I58" s="699"/>
      <c r="J58" s="626">
        <v>2</v>
      </c>
      <c r="K58" s="699"/>
      <c r="L58" s="699"/>
      <c r="M58" s="626">
        <v>2</v>
      </c>
      <c r="N58" s="699"/>
      <c r="O58" s="699"/>
      <c r="P58" s="626">
        <v>2</v>
      </c>
    </row>
    <row r="59" spans="1:16">
      <c r="A59" s="632">
        <v>35</v>
      </c>
      <c r="B59" s="699"/>
      <c r="C59" s="699"/>
      <c r="D59" s="626">
        <v>2</v>
      </c>
      <c r="E59" s="699"/>
      <c r="F59" s="699"/>
      <c r="G59" s="626">
        <v>2</v>
      </c>
      <c r="H59" s="699"/>
      <c r="I59" s="699"/>
      <c r="J59" s="626">
        <v>2</v>
      </c>
      <c r="K59" s="699"/>
      <c r="L59" s="699"/>
      <c r="M59" s="626">
        <v>2</v>
      </c>
      <c r="N59" s="699"/>
      <c r="O59" s="699"/>
      <c r="P59" s="626">
        <v>2</v>
      </c>
    </row>
    <row r="60" spans="1:16">
      <c r="A60" s="632">
        <v>36</v>
      </c>
      <c r="B60" s="699"/>
      <c r="C60" s="699"/>
      <c r="D60" s="626">
        <v>3</v>
      </c>
      <c r="E60" s="699"/>
      <c r="F60" s="699"/>
      <c r="G60" s="626">
        <v>3</v>
      </c>
      <c r="H60" s="699"/>
      <c r="I60" s="699"/>
      <c r="J60" s="626">
        <v>3</v>
      </c>
      <c r="K60" s="699"/>
      <c r="L60" s="699"/>
      <c r="M60" s="626">
        <v>3</v>
      </c>
      <c r="N60" s="699"/>
      <c r="O60" s="699"/>
      <c r="P60" s="626">
        <v>3</v>
      </c>
    </row>
    <row r="61" spans="1:16">
      <c r="A61" s="632">
        <v>37</v>
      </c>
      <c r="B61" s="699"/>
      <c r="C61" s="699"/>
      <c r="D61" s="626">
        <v>3</v>
      </c>
      <c r="E61" s="699"/>
      <c r="F61" s="699"/>
      <c r="G61" s="626">
        <v>3</v>
      </c>
      <c r="H61" s="699"/>
      <c r="I61" s="699"/>
      <c r="J61" s="626">
        <v>3</v>
      </c>
      <c r="K61" s="699"/>
      <c r="L61" s="699"/>
      <c r="M61" s="626">
        <v>3</v>
      </c>
      <c r="N61" s="699"/>
      <c r="O61" s="699"/>
      <c r="P61" s="626">
        <v>3</v>
      </c>
    </row>
    <row r="62" spans="1:16">
      <c r="A62" s="632">
        <v>38</v>
      </c>
      <c r="B62" s="699"/>
      <c r="C62" s="699"/>
      <c r="D62" s="626">
        <v>3</v>
      </c>
      <c r="E62" s="699"/>
      <c r="F62" s="699"/>
      <c r="G62" s="626">
        <v>3</v>
      </c>
      <c r="H62" s="699"/>
      <c r="I62" s="699"/>
      <c r="J62" s="626">
        <v>3</v>
      </c>
      <c r="K62" s="699"/>
      <c r="L62" s="699"/>
      <c r="M62" s="626">
        <v>3</v>
      </c>
      <c r="N62" s="699"/>
      <c r="O62" s="699"/>
      <c r="P62" s="626">
        <v>3</v>
      </c>
    </row>
    <row r="63" spans="1:16">
      <c r="A63" s="632">
        <v>39</v>
      </c>
      <c r="B63" s="699"/>
      <c r="C63" s="699"/>
      <c r="D63" s="626">
        <v>3</v>
      </c>
      <c r="E63" s="699"/>
      <c r="F63" s="699"/>
      <c r="G63" s="626">
        <v>3</v>
      </c>
      <c r="H63" s="699"/>
      <c r="I63" s="699"/>
      <c r="J63" s="626">
        <v>3</v>
      </c>
      <c r="K63" s="699"/>
      <c r="L63" s="699"/>
      <c r="M63" s="626">
        <v>3</v>
      </c>
      <c r="N63" s="699"/>
      <c r="O63" s="699"/>
      <c r="P63" s="626">
        <v>3</v>
      </c>
    </row>
    <row r="64" spans="1:16">
      <c r="A64" s="632">
        <v>40</v>
      </c>
      <c r="B64" s="699"/>
      <c r="C64" s="699"/>
      <c r="D64" s="626">
        <v>3</v>
      </c>
      <c r="E64" s="699"/>
      <c r="F64" s="699"/>
      <c r="G64" s="626">
        <v>3</v>
      </c>
      <c r="H64" s="699"/>
      <c r="I64" s="699"/>
      <c r="J64" s="626">
        <v>3</v>
      </c>
      <c r="K64" s="699"/>
      <c r="L64" s="699"/>
      <c r="M64" s="626">
        <v>3</v>
      </c>
      <c r="N64" s="699"/>
      <c r="O64" s="699"/>
      <c r="P64" s="626">
        <v>3</v>
      </c>
    </row>
    <row r="65" spans="1:16">
      <c r="A65" s="632">
        <v>41</v>
      </c>
      <c r="B65" s="699"/>
      <c r="C65" s="699"/>
      <c r="D65" s="626">
        <v>3</v>
      </c>
      <c r="E65" s="699"/>
      <c r="F65" s="699"/>
      <c r="G65" s="626">
        <v>3</v>
      </c>
      <c r="H65" s="699"/>
      <c r="I65" s="699"/>
      <c r="J65" s="626">
        <v>3</v>
      </c>
      <c r="K65" s="699"/>
      <c r="L65" s="699"/>
      <c r="M65" s="626">
        <v>3</v>
      </c>
      <c r="N65" s="699"/>
      <c r="O65" s="699"/>
      <c r="P65" s="626">
        <v>3</v>
      </c>
    </row>
    <row r="66" spans="1:16">
      <c r="A66" s="632">
        <v>42</v>
      </c>
      <c r="B66" s="699"/>
      <c r="C66" s="699"/>
      <c r="D66" s="626">
        <v>3</v>
      </c>
      <c r="E66" s="699"/>
      <c r="F66" s="699"/>
      <c r="G66" s="626">
        <v>3</v>
      </c>
      <c r="H66" s="699"/>
      <c r="I66" s="699"/>
      <c r="J66" s="626">
        <v>3</v>
      </c>
      <c r="K66" s="699"/>
      <c r="L66" s="699"/>
      <c r="M66" s="626">
        <v>3</v>
      </c>
      <c r="N66" s="699"/>
      <c r="O66" s="699"/>
      <c r="P66" s="626">
        <v>3</v>
      </c>
    </row>
    <row r="67" spans="1:16">
      <c r="A67" s="632">
        <v>43</v>
      </c>
      <c r="B67" s="699"/>
      <c r="C67" s="699"/>
      <c r="D67" s="626">
        <v>3</v>
      </c>
      <c r="E67" s="699"/>
      <c r="F67" s="699"/>
      <c r="G67" s="626">
        <v>3</v>
      </c>
      <c r="H67" s="699"/>
      <c r="I67" s="699"/>
      <c r="J67" s="626">
        <v>3</v>
      </c>
      <c r="K67" s="699"/>
      <c r="L67" s="699"/>
      <c r="M67" s="626">
        <v>3</v>
      </c>
      <c r="N67" s="699"/>
      <c r="O67" s="699"/>
      <c r="P67" s="626">
        <v>3</v>
      </c>
    </row>
    <row r="68" spans="1:16">
      <c r="A68" s="632">
        <v>44</v>
      </c>
      <c r="B68" s="699"/>
      <c r="C68" s="699"/>
      <c r="D68" s="626">
        <v>3</v>
      </c>
      <c r="E68" s="699"/>
      <c r="F68" s="699"/>
      <c r="G68" s="626">
        <v>3</v>
      </c>
      <c r="H68" s="699"/>
      <c r="I68" s="699"/>
      <c r="J68" s="626">
        <v>3</v>
      </c>
      <c r="K68" s="699"/>
      <c r="L68" s="699"/>
      <c r="M68" s="626">
        <v>3</v>
      </c>
      <c r="N68" s="699"/>
      <c r="O68" s="699"/>
      <c r="P68" s="626">
        <v>3</v>
      </c>
    </row>
    <row r="69" spans="1:16">
      <c r="A69" s="632">
        <v>45</v>
      </c>
      <c r="B69" s="699"/>
      <c r="C69" s="699"/>
      <c r="D69" s="626">
        <v>3</v>
      </c>
      <c r="E69" s="699"/>
      <c r="F69" s="699"/>
      <c r="G69" s="626">
        <v>3</v>
      </c>
      <c r="H69" s="699"/>
      <c r="I69" s="699"/>
      <c r="J69" s="626">
        <v>3</v>
      </c>
      <c r="K69" s="699"/>
      <c r="L69" s="699"/>
      <c r="M69" s="626">
        <v>3</v>
      </c>
      <c r="N69" s="699"/>
      <c r="O69" s="699"/>
      <c r="P69" s="626">
        <v>3</v>
      </c>
    </row>
    <row r="70" spans="1:16">
      <c r="A70" s="632">
        <v>46</v>
      </c>
      <c r="B70" s="699"/>
      <c r="C70" s="699"/>
      <c r="D70" s="626">
        <v>3</v>
      </c>
      <c r="E70" s="699"/>
      <c r="F70" s="699"/>
      <c r="G70" s="626">
        <v>3</v>
      </c>
      <c r="H70" s="699"/>
      <c r="I70" s="699"/>
      <c r="J70" s="626">
        <v>3</v>
      </c>
      <c r="K70" s="699"/>
      <c r="L70" s="699"/>
      <c r="M70" s="626">
        <v>3</v>
      </c>
      <c r="N70" s="699"/>
      <c r="O70" s="699"/>
      <c r="P70" s="626">
        <v>3</v>
      </c>
    </row>
    <row r="71" spans="1:16">
      <c r="A71" s="632">
        <v>47</v>
      </c>
      <c r="B71" s="699"/>
      <c r="C71" s="699"/>
      <c r="D71" s="626">
        <v>3</v>
      </c>
      <c r="E71" s="699"/>
      <c r="F71" s="699"/>
      <c r="G71" s="626">
        <v>3</v>
      </c>
      <c r="H71" s="699"/>
      <c r="I71" s="699"/>
      <c r="J71" s="626">
        <v>3</v>
      </c>
      <c r="K71" s="699"/>
      <c r="L71" s="699"/>
      <c r="M71" s="626">
        <v>3</v>
      </c>
      <c r="N71" s="699"/>
      <c r="O71" s="699"/>
      <c r="P71" s="626">
        <v>3</v>
      </c>
    </row>
    <row r="72" spans="1:16">
      <c r="A72" s="632">
        <v>48</v>
      </c>
      <c r="B72" s="699"/>
      <c r="C72" s="699"/>
      <c r="D72" s="626">
        <v>3</v>
      </c>
      <c r="E72" s="699"/>
      <c r="F72" s="699"/>
      <c r="G72" s="626">
        <v>3</v>
      </c>
      <c r="H72" s="699"/>
      <c r="I72" s="699"/>
      <c r="J72" s="626">
        <v>3</v>
      </c>
      <c r="K72" s="699"/>
      <c r="L72" s="699"/>
      <c r="M72" s="626">
        <v>3</v>
      </c>
      <c r="N72" s="699"/>
      <c r="O72" s="699"/>
      <c r="P72" s="626">
        <v>3</v>
      </c>
    </row>
    <row r="73" spans="1:16">
      <c r="A73" s="632">
        <v>49</v>
      </c>
      <c r="B73" s="699"/>
      <c r="C73" s="699"/>
      <c r="D73" s="626">
        <v>3</v>
      </c>
      <c r="E73" s="699"/>
      <c r="F73" s="699"/>
      <c r="G73" s="626">
        <v>3</v>
      </c>
      <c r="H73" s="699"/>
      <c r="I73" s="699"/>
      <c r="J73" s="626">
        <v>3</v>
      </c>
      <c r="K73" s="699"/>
      <c r="L73" s="699"/>
      <c r="M73" s="626">
        <v>3</v>
      </c>
      <c r="N73" s="699"/>
      <c r="O73" s="699"/>
      <c r="P73" s="626">
        <v>3</v>
      </c>
    </row>
    <row r="74" spans="1:16">
      <c r="A74" s="632">
        <v>50</v>
      </c>
      <c r="B74" s="699"/>
      <c r="C74" s="699"/>
      <c r="D74" s="626">
        <v>3</v>
      </c>
      <c r="E74" s="699"/>
      <c r="F74" s="699"/>
      <c r="G74" s="626">
        <v>3</v>
      </c>
      <c r="H74" s="699"/>
      <c r="I74" s="699"/>
      <c r="J74" s="626">
        <v>3</v>
      </c>
      <c r="K74" s="699"/>
      <c r="L74" s="699"/>
      <c r="M74" s="626">
        <v>3</v>
      </c>
      <c r="N74" s="699"/>
      <c r="O74" s="699"/>
      <c r="P74" s="626">
        <v>3</v>
      </c>
    </row>
    <row r="75" spans="1:16">
      <c r="A75" s="632">
        <v>51</v>
      </c>
      <c r="B75" s="699"/>
      <c r="C75" s="699"/>
      <c r="D75" s="626">
        <v>3</v>
      </c>
      <c r="E75" s="699"/>
      <c r="F75" s="699"/>
      <c r="G75" s="626">
        <v>3</v>
      </c>
      <c r="H75" s="699"/>
      <c r="I75" s="699"/>
      <c r="J75" s="626">
        <v>3</v>
      </c>
      <c r="K75" s="699"/>
      <c r="L75" s="699"/>
      <c r="M75" s="626">
        <v>3</v>
      </c>
      <c r="N75" s="699"/>
      <c r="O75" s="699"/>
      <c r="P75" s="626">
        <v>3</v>
      </c>
    </row>
    <row r="76" spans="1:16">
      <c r="A76" s="632">
        <v>52</v>
      </c>
      <c r="B76" s="699"/>
      <c r="C76" s="699"/>
      <c r="D76" s="626">
        <v>3</v>
      </c>
      <c r="E76" s="699"/>
      <c r="F76" s="699"/>
      <c r="G76" s="626">
        <v>3</v>
      </c>
      <c r="H76" s="699"/>
      <c r="I76" s="699"/>
      <c r="J76" s="626">
        <v>3</v>
      </c>
      <c r="K76" s="699"/>
      <c r="L76" s="699"/>
      <c r="M76" s="626">
        <v>3</v>
      </c>
      <c r="N76" s="699"/>
      <c r="O76" s="699"/>
      <c r="P76" s="626">
        <v>3</v>
      </c>
    </row>
    <row r="77" spans="1:16">
      <c r="A77" s="632">
        <v>53</v>
      </c>
      <c r="B77" s="699"/>
      <c r="C77" s="699"/>
      <c r="D77" s="626">
        <v>3</v>
      </c>
      <c r="E77" s="699"/>
      <c r="F77" s="699"/>
      <c r="G77" s="626">
        <v>3</v>
      </c>
      <c r="H77" s="699"/>
      <c r="I77" s="699"/>
      <c r="J77" s="626">
        <v>3</v>
      </c>
      <c r="K77" s="699"/>
      <c r="L77" s="699"/>
      <c r="M77" s="626">
        <v>3</v>
      </c>
      <c r="N77" s="699"/>
      <c r="O77" s="699"/>
      <c r="P77" s="626">
        <v>3</v>
      </c>
    </row>
    <row r="78" spans="1:16">
      <c r="A78" s="632">
        <v>54</v>
      </c>
      <c r="B78" s="699"/>
      <c r="C78" s="699"/>
      <c r="D78" s="626">
        <v>3</v>
      </c>
      <c r="E78" s="699"/>
      <c r="F78" s="699"/>
      <c r="G78" s="626">
        <v>3</v>
      </c>
      <c r="H78" s="699"/>
      <c r="I78" s="699"/>
      <c r="J78" s="626">
        <v>3</v>
      </c>
      <c r="K78" s="699"/>
      <c r="L78" s="699"/>
      <c r="M78" s="626">
        <v>3</v>
      </c>
      <c r="N78" s="699"/>
      <c r="O78" s="699"/>
      <c r="P78" s="626">
        <v>3</v>
      </c>
    </row>
    <row r="79" spans="1:16">
      <c r="A79" s="632">
        <v>55</v>
      </c>
      <c r="B79" s="699"/>
      <c r="C79" s="699"/>
      <c r="D79" s="626">
        <v>3</v>
      </c>
      <c r="E79" s="699"/>
      <c r="F79" s="699"/>
      <c r="G79" s="626">
        <v>3</v>
      </c>
      <c r="H79" s="699"/>
      <c r="I79" s="699"/>
      <c r="J79" s="626">
        <v>3</v>
      </c>
      <c r="K79" s="699"/>
      <c r="L79" s="699"/>
      <c r="M79" s="626">
        <v>3</v>
      </c>
      <c r="N79" s="699"/>
      <c r="O79" s="699"/>
      <c r="P79" s="626">
        <v>3</v>
      </c>
    </row>
    <row r="80" spans="1:16">
      <c r="A80" s="632">
        <v>56</v>
      </c>
      <c r="B80" s="699"/>
      <c r="C80" s="699"/>
      <c r="D80" s="626">
        <v>3</v>
      </c>
      <c r="E80" s="699"/>
      <c r="F80" s="699"/>
      <c r="G80" s="626">
        <v>3</v>
      </c>
      <c r="H80" s="699"/>
      <c r="I80" s="699"/>
      <c r="J80" s="626">
        <v>3</v>
      </c>
      <c r="K80" s="699"/>
      <c r="L80" s="699"/>
      <c r="M80" s="626">
        <v>3</v>
      </c>
      <c r="N80" s="699"/>
      <c r="O80" s="699"/>
      <c r="P80" s="626">
        <v>3</v>
      </c>
    </row>
    <row r="81" spans="1:16">
      <c r="A81" s="632">
        <v>57</v>
      </c>
      <c r="B81" s="699"/>
      <c r="C81" s="699"/>
      <c r="D81" s="626">
        <v>3</v>
      </c>
      <c r="E81" s="699"/>
      <c r="F81" s="699"/>
      <c r="G81" s="626">
        <v>3</v>
      </c>
      <c r="H81" s="699"/>
      <c r="I81" s="699"/>
      <c r="J81" s="626">
        <v>3</v>
      </c>
      <c r="K81" s="699"/>
      <c r="L81" s="699"/>
      <c r="M81" s="626">
        <v>3</v>
      </c>
      <c r="N81" s="699"/>
      <c r="O81" s="699"/>
      <c r="P81" s="626">
        <v>3</v>
      </c>
    </row>
    <row r="82" spans="1:16">
      <c r="A82" s="632">
        <v>58</v>
      </c>
      <c r="B82" s="699"/>
      <c r="C82" s="699"/>
      <c r="D82" s="626">
        <v>3</v>
      </c>
      <c r="E82" s="699"/>
      <c r="F82" s="699"/>
      <c r="G82" s="626">
        <v>3</v>
      </c>
      <c r="H82" s="699"/>
      <c r="I82" s="699"/>
      <c r="J82" s="626">
        <v>3</v>
      </c>
      <c r="K82" s="699"/>
      <c r="L82" s="699"/>
      <c r="M82" s="626">
        <v>3</v>
      </c>
      <c r="N82" s="699"/>
      <c r="O82" s="699"/>
      <c r="P82" s="626">
        <v>3</v>
      </c>
    </row>
    <row r="83" spans="1:16">
      <c r="A83" s="632">
        <v>59</v>
      </c>
      <c r="B83" s="699"/>
      <c r="C83" s="699"/>
      <c r="D83" s="626">
        <v>3</v>
      </c>
      <c r="E83" s="699"/>
      <c r="F83" s="699"/>
      <c r="G83" s="626">
        <v>3</v>
      </c>
      <c r="H83" s="699"/>
      <c r="I83" s="699"/>
      <c r="J83" s="626">
        <v>3</v>
      </c>
      <c r="K83" s="699"/>
      <c r="L83" s="699"/>
      <c r="M83" s="626">
        <v>3</v>
      </c>
      <c r="N83" s="699"/>
      <c r="O83" s="699"/>
      <c r="P83" s="626">
        <v>3</v>
      </c>
    </row>
    <row r="84" spans="1:16">
      <c r="A84" s="632">
        <v>60</v>
      </c>
      <c r="B84" s="699"/>
      <c r="C84" s="699"/>
      <c r="D84" s="626">
        <v>3</v>
      </c>
      <c r="E84" s="699"/>
      <c r="F84" s="699"/>
      <c r="G84" s="626">
        <v>3</v>
      </c>
      <c r="H84" s="699"/>
      <c r="I84" s="699"/>
      <c r="J84" s="626">
        <v>3</v>
      </c>
      <c r="K84" s="699"/>
      <c r="L84" s="699"/>
      <c r="M84" s="626">
        <v>3</v>
      </c>
      <c r="N84" s="699"/>
      <c r="O84" s="699"/>
      <c r="P84" s="626">
        <v>3</v>
      </c>
    </row>
    <row r="85" spans="1:16">
      <c r="A85" s="632">
        <v>61</v>
      </c>
      <c r="B85" s="699"/>
      <c r="C85" s="699"/>
      <c r="D85" s="626">
        <v>3</v>
      </c>
      <c r="E85" s="699"/>
      <c r="F85" s="699"/>
      <c r="G85" s="626">
        <v>3</v>
      </c>
      <c r="H85" s="699"/>
      <c r="I85" s="699"/>
      <c r="J85" s="626">
        <v>3</v>
      </c>
      <c r="K85" s="699"/>
      <c r="L85" s="699"/>
      <c r="M85" s="626">
        <v>3</v>
      </c>
      <c r="N85" s="699"/>
      <c r="O85" s="699"/>
      <c r="P85" s="626">
        <v>3</v>
      </c>
    </row>
    <row r="86" spans="1:16">
      <c r="A86" s="632">
        <v>62</v>
      </c>
      <c r="B86" s="699"/>
      <c r="C86" s="699"/>
      <c r="D86" s="626">
        <v>3</v>
      </c>
      <c r="E86" s="699"/>
      <c r="F86" s="699"/>
      <c r="G86" s="626">
        <v>3</v>
      </c>
      <c r="H86" s="699"/>
      <c r="I86" s="699"/>
      <c r="J86" s="626">
        <v>3</v>
      </c>
      <c r="K86" s="699"/>
      <c r="L86" s="699"/>
      <c r="M86" s="626">
        <v>3</v>
      </c>
      <c r="N86" s="699"/>
      <c r="O86" s="699"/>
      <c r="P86" s="626">
        <v>3</v>
      </c>
    </row>
    <row r="87" spans="1:16" ht="18" customHeight="1">
      <c r="A87" s="632">
        <v>63</v>
      </c>
      <c r="B87" s="699"/>
      <c r="C87" s="699"/>
      <c r="D87" s="626">
        <v>3</v>
      </c>
      <c r="E87" s="699"/>
      <c r="F87" s="699"/>
      <c r="G87" s="626">
        <v>3</v>
      </c>
      <c r="H87" s="699"/>
      <c r="I87" s="699"/>
      <c r="J87" s="626">
        <v>3</v>
      </c>
      <c r="K87" s="699"/>
      <c r="L87" s="699"/>
      <c r="M87" s="626">
        <v>3</v>
      </c>
      <c r="N87" s="699"/>
      <c r="O87" s="699"/>
      <c r="P87" s="626">
        <v>3</v>
      </c>
    </row>
    <row r="88" spans="1:16">
      <c r="A88" s="632">
        <v>64</v>
      </c>
      <c r="B88" s="699"/>
      <c r="C88" s="699"/>
      <c r="D88" s="626">
        <v>3</v>
      </c>
      <c r="E88" s="699"/>
      <c r="F88" s="699"/>
      <c r="G88" s="626">
        <v>3</v>
      </c>
      <c r="H88" s="699"/>
      <c r="I88" s="699"/>
      <c r="J88" s="626">
        <v>3</v>
      </c>
      <c r="K88" s="699"/>
      <c r="L88" s="699"/>
      <c r="M88" s="626">
        <v>3</v>
      </c>
      <c r="N88" s="699"/>
      <c r="O88" s="699"/>
      <c r="P88" s="626">
        <v>3</v>
      </c>
    </row>
    <row r="89" spans="1:16">
      <c r="A89" s="632">
        <v>65</v>
      </c>
      <c r="B89" s="699"/>
      <c r="C89" s="699"/>
      <c r="D89" s="626">
        <v>3</v>
      </c>
      <c r="E89" s="699"/>
      <c r="F89" s="699"/>
      <c r="G89" s="626">
        <v>3</v>
      </c>
      <c r="H89" s="699"/>
      <c r="I89" s="699"/>
      <c r="J89" s="626">
        <v>3</v>
      </c>
      <c r="K89" s="699"/>
      <c r="L89" s="699"/>
      <c r="M89" s="626">
        <v>3</v>
      </c>
      <c r="N89" s="699"/>
      <c r="O89" s="699"/>
      <c r="P89" s="626">
        <v>3</v>
      </c>
    </row>
    <row r="90" spans="1:16">
      <c r="A90" s="632">
        <v>66</v>
      </c>
      <c r="B90" s="699"/>
      <c r="C90" s="699"/>
      <c r="D90" s="626">
        <v>3</v>
      </c>
      <c r="E90" s="699"/>
      <c r="F90" s="699"/>
      <c r="G90" s="626">
        <v>3</v>
      </c>
      <c r="H90" s="699"/>
      <c r="I90" s="699"/>
      <c r="J90" s="626">
        <v>3</v>
      </c>
      <c r="K90" s="699"/>
      <c r="L90" s="699"/>
      <c r="M90" s="626">
        <v>3</v>
      </c>
      <c r="N90" s="699"/>
      <c r="O90" s="699"/>
      <c r="P90" s="626">
        <v>3</v>
      </c>
    </row>
    <row r="91" spans="1:16">
      <c r="A91" s="632">
        <v>67</v>
      </c>
      <c r="B91" s="699"/>
      <c r="C91" s="699"/>
      <c r="D91" s="626">
        <v>3</v>
      </c>
      <c r="E91" s="699"/>
      <c r="F91" s="699"/>
      <c r="G91" s="626">
        <v>3</v>
      </c>
      <c r="H91" s="699"/>
      <c r="I91" s="699"/>
      <c r="J91" s="626">
        <v>3</v>
      </c>
      <c r="K91" s="699"/>
      <c r="L91" s="699"/>
      <c r="M91" s="626">
        <v>3</v>
      </c>
      <c r="N91" s="699"/>
      <c r="O91" s="699"/>
      <c r="P91" s="626">
        <v>3</v>
      </c>
    </row>
    <row r="92" spans="1:16">
      <c r="A92" s="632">
        <v>68</v>
      </c>
      <c r="B92" s="699"/>
      <c r="C92" s="699"/>
      <c r="D92" s="626">
        <v>3</v>
      </c>
      <c r="E92" s="699"/>
      <c r="F92" s="699"/>
      <c r="G92" s="626">
        <v>3</v>
      </c>
      <c r="H92" s="699"/>
      <c r="I92" s="699"/>
      <c r="J92" s="626">
        <v>3</v>
      </c>
      <c r="K92" s="699"/>
      <c r="L92" s="699"/>
      <c r="M92" s="626">
        <v>3</v>
      </c>
      <c r="N92" s="699"/>
      <c r="O92" s="699"/>
      <c r="P92" s="626">
        <v>3</v>
      </c>
    </row>
    <row r="93" spans="1:16">
      <c r="A93" s="632">
        <v>69</v>
      </c>
      <c r="B93" s="699"/>
      <c r="C93" s="699"/>
      <c r="D93" s="626">
        <v>3</v>
      </c>
      <c r="E93" s="699"/>
      <c r="F93" s="699"/>
      <c r="G93" s="626">
        <v>3</v>
      </c>
      <c r="H93" s="699"/>
      <c r="I93" s="699"/>
      <c r="J93" s="626">
        <v>3</v>
      </c>
      <c r="K93" s="699"/>
      <c r="L93" s="699"/>
      <c r="M93" s="626">
        <v>3</v>
      </c>
      <c r="N93" s="699"/>
      <c r="O93" s="699"/>
      <c r="P93" s="626">
        <v>3</v>
      </c>
    </row>
    <row r="94" spans="1:16">
      <c r="A94" s="632">
        <v>70</v>
      </c>
      <c r="B94" s="699"/>
      <c r="C94" s="699"/>
      <c r="D94" s="626">
        <v>3</v>
      </c>
      <c r="E94" s="699"/>
      <c r="F94" s="699"/>
      <c r="G94" s="626">
        <v>3</v>
      </c>
      <c r="H94" s="699"/>
      <c r="I94" s="699"/>
      <c r="J94" s="626">
        <v>3</v>
      </c>
      <c r="K94" s="699"/>
      <c r="L94" s="699"/>
      <c r="M94" s="626">
        <v>3</v>
      </c>
      <c r="N94" s="699"/>
      <c r="O94" s="699"/>
      <c r="P94" s="626">
        <v>3</v>
      </c>
    </row>
    <row r="95" spans="1:16">
      <c r="A95" s="632">
        <v>71</v>
      </c>
      <c r="B95" s="699"/>
      <c r="C95" s="699"/>
      <c r="D95" s="626">
        <v>3</v>
      </c>
      <c r="E95" s="699"/>
      <c r="F95" s="699"/>
      <c r="G95" s="626">
        <v>3</v>
      </c>
      <c r="H95" s="699"/>
      <c r="I95" s="699"/>
      <c r="J95" s="626">
        <v>3</v>
      </c>
      <c r="K95" s="699"/>
      <c r="L95" s="699"/>
      <c r="M95" s="626">
        <v>3</v>
      </c>
      <c r="N95" s="699"/>
      <c r="O95" s="699"/>
      <c r="P95" s="626">
        <v>3</v>
      </c>
    </row>
    <row r="96" spans="1:16">
      <c r="A96" s="632">
        <v>72</v>
      </c>
      <c r="B96" s="699"/>
      <c r="C96" s="699"/>
      <c r="D96" s="626">
        <v>3</v>
      </c>
      <c r="E96" s="699"/>
      <c r="F96" s="699"/>
      <c r="G96" s="626">
        <v>3</v>
      </c>
      <c r="H96" s="699"/>
      <c r="I96" s="699"/>
      <c r="J96" s="626">
        <v>3</v>
      </c>
      <c r="K96" s="699"/>
      <c r="L96" s="699"/>
      <c r="M96" s="626">
        <v>3</v>
      </c>
      <c r="N96" s="699"/>
      <c r="O96" s="699"/>
      <c r="P96" s="626">
        <v>3</v>
      </c>
    </row>
    <row r="97" spans="1:16">
      <c r="A97" s="632">
        <v>73</v>
      </c>
      <c r="B97" s="699"/>
      <c r="C97" s="699"/>
      <c r="D97" s="626">
        <v>3</v>
      </c>
      <c r="E97" s="699"/>
      <c r="F97" s="699"/>
      <c r="G97" s="626">
        <v>3</v>
      </c>
      <c r="H97" s="699"/>
      <c r="I97" s="699"/>
      <c r="J97" s="626">
        <v>3</v>
      </c>
      <c r="K97" s="699"/>
      <c r="L97" s="699"/>
      <c r="M97" s="626">
        <v>3</v>
      </c>
      <c r="N97" s="699"/>
      <c r="O97" s="699"/>
      <c r="P97" s="626">
        <v>3</v>
      </c>
    </row>
    <row r="98" spans="1:16">
      <c r="A98" s="632">
        <v>74</v>
      </c>
      <c r="B98" s="699"/>
      <c r="C98" s="699"/>
      <c r="D98" s="626">
        <v>3</v>
      </c>
      <c r="E98" s="699"/>
      <c r="F98" s="699"/>
      <c r="G98" s="626">
        <v>3</v>
      </c>
      <c r="H98" s="699"/>
      <c r="I98" s="699"/>
      <c r="J98" s="626">
        <v>3</v>
      </c>
      <c r="K98" s="699"/>
      <c r="L98" s="699"/>
      <c r="M98" s="626">
        <v>3</v>
      </c>
      <c r="N98" s="699"/>
      <c r="O98" s="699"/>
      <c r="P98" s="626">
        <v>3</v>
      </c>
    </row>
    <row r="99" spans="1:16">
      <c r="A99" s="632">
        <v>75</v>
      </c>
      <c r="B99" s="699"/>
      <c r="C99" s="699"/>
      <c r="D99" s="626">
        <v>3</v>
      </c>
      <c r="E99" s="699"/>
      <c r="F99" s="699"/>
      <c r="G99" s="626">
        <v>3</v>
      </c>
      <c r="H99" s="699"/>
      <c r="I99" s="699"/>
      <c r="J99" s="626">
        <v>3</v>
      </c>
      <c r="K99" s="699"/>
      <c r="L99" s="699"/>
      <c r="M99" s="626">
        <v>3</v>
      </c>
      <c r="N99" s="699"/>
      <c r="O99" s="699"/>
      <c r="P99" s="626">
        <v>3</v>
      </c>
    </row>
    <row r="100" spans="1:16">
      <c r="A100" s="632">
        <v>76</v>
      </c>
      <c r="B100" s="699"/>
      <c r="C100" s="699"/>
      <c r="D100" s="626">
        <v>3</v>
      </c>
      <c r="E100" s="699"/>
      <c r="F100" s="699"/>
      <c r="G100" s="626">
        <v>3</v>
      </c>
      <c r="H100" s="699"/>
      <c r="I100" s="699"/>
      <c r="J100" s="626">
        <v>3</v>
      </c>
      <c r="K100" s="699"/>
      <c r="L100" s="699"/>
      <c r="M100" s="626">
        <v>3</v>
      </c>
      <c r="N100" s="699"/>
      <c r="O100" s="699"/>
      <c r="P100" s="626">
        <v>3</v>
      </c>
    </row>
    <row r="101" spans="1:16">
      <c r="A101" s="632">
        <v>77</v>
      </c>
      <c r="B101" s="699"/>
      <c r="C101" s="699"/>
      <c r="D101" s="626">
        <v>3</v>
      </c>
      <c r="E101" s="699"/>
      <c r="F101" s="699"/>
      <c r="G101" s="626">
        <v>3</v>
      </c>
      <c r="H101" s="699"/>
      <c r="I101" s="699"/>
      <c r="J101" s="626">
        <v>3</v>
      </c>
      <c r="K101" s="699"/>
      <c r="L101" s="699"/>
      <c r="M101" s="626">
        <v>3</v>
      </c>
      <c r="N101" s="699"/>
      <c r="O101" s="699"/>
      <c r="P101" s="626">
        <v>3</v>
      </c>
    </row>
    <row r="102" spans="1:16">
      <c r="A102" s="632">
        <v>78</v>
      </c>
      <c r="B102" s="699"/>
      <c r="C102" s="699"/>
      <c r="D102" s="626">
        <v>3</v>
      </c>
      <c r="E102" s="699"/>
      <c r="F102" s="699"/>
      <c r="G102" s="626">
        <v>3</v>
      </c>
      <c r="H102" s="699"/>
      <c r="I102" s="699"/>
      <c r="J102" s="626">
        <v>3</v>
      </c>
      <c r="K102" s="699"/>
      <c r="L102" s="699"/>
      <c r="M102" s="626">
        <v>3</v>
      </c>
      <c r="N102" s="699"/>
      <c r="O102" s="699"/>
      <c r="P102" s="626">
        <v>3</v>
      </c>
    </row>
    <row r="103" spans="1:16">
      <c r="A103" s="632">
        <v>79</v>
      </c>
      <c r="B103" s="699"/>
      <c r="C103" s="699"/>
      <c r="D103" s="626">
        <v>3</v>
      </c>
      <c r="E103" s="699"/>
      <c r="F103" s="699"/>
      <c r="G103" s="626">
        <v>3</v>
      </c>
      <c r="H103" s="699"/>
      <c r="I103" s="699"/>
      <c r="J103" s="626">
        <v>3</v>
      </c>
      <c r="K103" s="699"/>
      <c r="L103" s="699"/>
      <c r="M103" s="626">
        <v>3</v>
      </c>
      <c r="N103" s="699"/>
      <c r="O103" s="699"/>
      <c r="P103" s="626">
        <v>3</v>
      </c>
    </row>
    <row r="104" spans="1:16">
      <c r="A104" s="632">
        <v>80</v>
      </c>
      <c r="B104" s="699"/>
      <c r="C104" s="699"/>
      <c r="D104" s="626">
        <v>3</v>
      </c>
      <c r="E104" s="699"/>
      <c r="F104" s="699"/>
      <c r="G104" s="626">
        <v>3</v>
      </c>
      <c r="H104" s="699"/>
      <c r="I104" s="699"/>
      <c r="J104" s="626">
        <v>3</v>
      </c>
      <c r="K104" s="699"/>
      <c r="L104" s="699"/>
      <c r="M104" s="626">
        <v>3</v>
      </c>
      <c r="N104" s="699"/>
      <c r="O104" s="699"/>
      <c r="P104" s="626">
        <v>3</v>
      </c>
    </row>
    <row r="105" spans="1:16">
      <c r="A105" s="632">
        <v>81</v>
      </c>
      <c r="B105" s="699"/>
      <c r="C105" s="699"/>
      <c r="D105" s="626">
        <v>3</v>
      </c>
      <c r="E105" s="699"/>
      <c r="F105" s="699"/>
      <c r="G105" s="626">
        <v>3</v>
      </c>
      <c r="H105" s="699"/>
      <c r="I105" s="699"/>
      <c r="J105" s="626">
        <v>3</v>
      </c>
      <c r="K105" s="699"/>
      <c r="L105" s="699"/>
      <c r="M105" s="626">
        <v>3</v>
      </c>
      <c r="N105" s="699"/>
      <c r="O105" s="699"/>
      <c r="P105" s="626">
        <v>3</v>
      </c>
    </row>
    <row r="106" spans="1:16">
      <c r="A106" s="632">
        <v>82</v>
      </c>
      <c r="B106" s="699"/>
      <c r="C106" s="699"/>
      <c r="D106" s="626">
        <v>3</v>
      </c>
      <c r="E106" s="699"/>
      <c r="F106" s="699"/>
      <c r="G106" s="626">
        <v>3</v>
      </c>
      <c r="H106" s="699"/>
      <c r="I106" s="699"/>
      <c r="J106" s="626">
        <v>3</v>
      </c>
      <c r="K106" s="699"/>
      <c r="L106" s="699"/>
      <c r="M106" s="626">
        <v>3</v>
      </c>
      <c r="N106" s="699"/>
      <c r="O106" s="699"/>
      <c r="P106" s="626">
        <v>3</v>
      </c>
    </row>
    <row r="107" spans="1:16">
      <c r="A107" s="632">
        <v>83</v>
      </c>
      <c r="B107" s="699"/>
      <c r="C107" s="699"/>
      <c r="D107" s="626">
        <v>3</v>
      </c>
      <c r="E107" s="699"/>
      <c r="F107" s="699"/>
      <c r="G107" s="626">
        <v>3</v>
      </c>
      <c r="H107" s="699"/>
      <c r="I107" s="699"/>
      <c r="J107" s="626">
        <v>3</v>
      </c>
      <c r="K107" s="699"/>
      <c r="L107" s="699"/>
      <c r="M107" s="626">
        <v>3</v>
      </c>
      <c r="N107" s="699"/>
      <c r="O107" s="699"/>
      <c r="P107" s="626">
        <v>3</v>
      </c>
    </row>
    <row r="108" spans="1:16">
      <c r="A108" s="632">
        <v>84</v>
      </c>
      <c r="B108" s="699"/>
      <c r="C108" s="699"/>
      <c r="D108" s="626">
        <v>3</v>
      </c>
      <c r="E108" s="699"/>
      <c r="F108" s="699"/>
      <c r="G108" s="626">
        <v>3</v>
      </c>
      <c r="H108" s="699"/>
      <c r="I108" s="699"/>
      <c r="J108" s="626">
        <v>3</v>
      </c>
      <c r="K108" s="699"/>
      <c r="L108" s="699"/>
      <c r="M108" s="626">
        <v>3</v>
      </c>
      <c r="N108" s="699"/>
      <c r="O108" s="699"/>
      <c r="P108" s="626">
        <v>3</v>
      </c>
    </row>
    <row r="109" spans="1:16">
      <c r="A109" s="632">
        <v>85</v>
      </c>
      <c r="B109" s="699"/>
      <c r="C109" s="699"/>
      <c r="D109" s="626">
        <v>3</v>
      </c>
      <c r="E109" s="699"/>
      <c r="F109" s="699"/>
      <c r="G109" s="626">
        <v>3</v>
      </c>
      <c r="H109" s="699"/>
      <c r="I109" s="699"/>
      <c r="J109" s="626">
        <v>3</v>
      </c>
      <c r="K109" s="699"/>
      <c r="L109" s="699"/>
      <c r="M109" s="626">
        <v>3</v>
      </c>
      <c r="N109" s="699"/>
      <c r="O109" s="699"/>
      <c r="P109" s="626">
        <v>3</v>
      </c>
    </row>
    <row r="110" spans="1:16">
      <c r="A110" s="632">
        <v>86</v>
      </c>
      <c r="B110" s="699"/>
      <c r="C110" s="699"/>
      <c r="D110" s="626">
        <v>3</v>
      </c>
      <c r="E110" s="699"/>
      <c r="F110" s="699"/>
      <c r="G110" s="626">
        <v>3</v>
      </c>
      <c r="H110" s="699"/>
      <c r="I110" s="699"/>
      <c r="J110" s="626">
        <v>3</v>
      </c>
      <c r="K110" s="699"/>
      <c r="L110" s="699"/>
      <c r="M110" s="626">
        <v>3</v>
      </c>
      <c r="N110" s="699"/>
      <c r="O110" s="699"/>
      <c r="P110" s="626">
        <v>3</v>
      </c>
    </row>
    <row r="111" spans="1:16">
      <c r="A111" s="632">
        <v>87</v>
      </c>
      <c r="B111" s="699"/>
      <c r="C111" s="699"/>
      <c r="D111" s="626">
        <v>3</v>
      </c>
      <c r="E111" s="699"/>
      <c r="F111" s="699"/>
      <c r="G111" s="626">
        <v>3</v>
      </c>
      <c r="H111" s="699"/>
      <c r="I111" s="699"/>
      <c r="J111" s="626">
        <v>3</v>
      </c>
      <c r="K111" s="699"/>
      <c r="L111" s="699"/>
      <c r="M111" s="626">
        <v>3</v>
      </c>
      <c r="N111" s="699"/>
      <c r="O111" s="699"/>
      <c r="P111" s="626">
        <v>3</v>
      </c>
    </row>
    <row r="112" spans="1:16">
      <c r="A112" s="632">
        <v>88</v>
      </c>
      <c r="B112" s="699"/>
      <c r="C112" s="699"/>
      <c r="D112" s="626">
        <v>3</v>
      </c>
      <c r="E112" s="699"/>
      <c r="F112" s="699"/>
      <c r="G112" s="626">
        <v>3</v>
      </c>
      <c r="H112" s="699"/>
      <c r="I112" s="699"/>
      <c r="J112" s="626">
        <v>3</v>
      </c>
      <c r="K112" s="699"/>
      <c r="L112" s="699"/>
      <c r="M112" s="626">
        <v>3</v>
      </c>
      <c r="N112" s="699"/>
      <c r="O112" s="699"/>
      <c r="P112" s="626">
        <v>3</v>
      </c>
    </row>
    <row r="113" spans="1:17">
      <c r="A113" s="632">
        <v>89</v>
      </c>
      <c r="B113" s="699"/>
      <c r="C113" s="699"/>
      <c r="D113" s="626">
        <v>3</v>
      </c>
      <c r="E113" s="699"/>
      <c r="F113" s="699"/>
      <c r="G113" s="626">
        <v>3</v>
      </c>
      <c r="H113" s="699"/>
      <c r="I113" s="699"/>
      <c r="J113" s="626">
        <v>3</v>
      </c>
      <c r="K113" s="699"/>
      <c r="L113" s="699"/>
      <c r="M113" s="626">
        <v>3</v>
      </c>
      <c r="N113" s="699"/>
      <c r="O113" s="699"/>
      <c r="P113" s="626">
        <v>3</v>
      </c>
    </row>
    <row r="114" spans="1:17">
      <c r="A114" s="632">
        <v>90</v>
      </c>
      <c r="B114" s="699"/>
      <c r="C114" s="699"/>
      <c r="D114" s="626">
        <v>3</v>
      </c>
      <c r="E114" s="699"/>
      <c r="F114" s="699"/>
      <c r="G114" s="626">
        <v>3</v>
      </c>
      <c r="H114" s="699"/>
      <c r="I114" s="699"/>
      <c r="J114" s="626">
        <v>3</v>
      </c>
      <c r="K114" s="699"/>
      <c r="L114" s="699"/>
      <c r="M114" s="626">
        <v>3</v>
      </c>
      <c r="N114" s="699"/>
      <c r="O114" s="699"/>
      <c r="P114" s="626">
        <v>3</v>
      </c>
    </row>
    <row r="115" spans="1:17">
      <c r="A115" s="632">
        <v>91</v>
      </c>
      <c r="B115" s="699"/>
      <c r="C115" s="699"/>
      <c r="D115" s="626">
        <v>3</v>
      </c>
      <c r="E115" s="699"/>
      <c r="F115" s="699"/>
      <c r="G115" s="626">
        <v>3</v>
      </c>
      <c r="H115" s="699"/>
      <c r="I115" s="699"/>
      <c r="J115" s="626">
        <v>3</v>
      </c>
      <c r="K115" s="699"/>
      <c r="L115" s="699"/>
      <c r="M115" s="626">
        <v>3</v>
      </c>
      <c r="N115" s="699"/>
      <c r="O115" s="699"/>
      <c r="P115" s="626">
        <v>3</v>
      </c>
    </row>
    <row r="116" spans="1:17">
      <c r="A116" s="632">
        <v>92</v>
      </c>
      <c r="B116" s="699"/>
      <c r="C116" s="699"/>
      <c r="D116" s="626">
        <v>3</v>
      </c>
      <c r="E116" s="699"/>
      <c r="F116" s="699"/>
      <c r="G116" s="626">
        <v>3</v>
      </c>
      <c r="H116" s="699"/>
      <c r="I116" s="699"/>
      <c r="J116" s="626">
        <v>3</v>
      </c>
      <c r="K116" s="699"/>
      <c r="L116" s="699"/>
      <c r="M116" s="626">
        <v>3</v>
      </c>
      <c r="N116" s="699"/>
      <c r="O116" s="699"/>
      <c r="P116" s="626">
        <v>3</v>
      </c>
    </row>
    <row r="117" spans="1:17">
      <c r="A117" s="632">
        <v>93</v>
      </c>
      <c r="B117" s="699"/>
      <c r="C117" s="699"/>
      <c r="D117" s="626">
        <v>3</v>
      </c>
      <c r="E117" s="699"/>
      <c r="F117" s="699"/>
      <c r="G117" s="626">
        <v>3</v>
      </c>
      <c r="H117" s="699"/>
      <c r="I117" s="699"/>
      <c r="J117" s="626">
        <v>3</v>
      </c>
      <c r="K117" s="699"/>
      <c r="L117" s="699"/>
      <c r="M117" s="626">
        <v>3</v>
      </c>
      <c r="N117" s="699"/>
      <c r="O117" s="699"/>
      <c r="P117" s="626">
        <v>3</v>
      </c>
    </row>
    <row r="118" spans="1:17">
      <c r="A118" s="632">
        <v>94</v>
      </c>
      <c r="B118" s="699"/>
      <c r="C118" s="699"/>
      <c r="D118" s="626">
        <v>3</v>
      </c>
      <c r="E118" s="699"/>
      <c r="F118" s="699"/>
      <c r="G118" s="626">
        <v>3</v>
      </c>
      <c r="H118" s="699"/>
      <c r="I118" s="699"/>
      <c r="J118" s="626">
        <v>3</v>
      </c>
      <c r="K118" s="699"/>
      <c r="L118" s="699"/>
      <c r="M118" s="626">
        <v>3</v>
      </c>
      <c r="N118" s="699"/>
      <c r="O118" s="699"/>
      <c r="P118" s="626">
        <v>3</v>
      </c>
    </row>
    <row r="119" spans="1:17">
      <c r="A119" s="632">
        <v>95</v>
      </c>
      <c r="B119" s="699"/>
      <c r="C119" s="699"/>
      <c r="D119" s="626">
        <v>3</v>
      </c>
      <c r="E119" s="699"/>
      <c r="F119" s="699"/>
      <c r="G119" s="626">
        <v>3</v>
      </c>
      <c r="H119" s="699"/>
      <c r="I119" s="699"/>
      <c r="J119" s="626">
        <v>3</v>
      </c>
      <c r="K119" s="699"/>
      <c r="L119" s="699"/>
      <c r="M119" s="626">
        <v>3</v>
      </c>
      <c r="N119" s="699"/>
      <c r="O119" s="699"/>
      <c r="P119" s="626">
        <v>3</v>
      </c>
    </row>
    <row r="120" spans="1:17">
      <c r="A120" s="632">
        <v>96</v>
      </c>
      <c r="B120" s="699"/>
      <c r="C120" s="699"/>
      <c r="D120" s="626">
        <v>3</v>
      </c>
      <c r="E120" s="699"/>
      <c r="F120" s="699"/>
      <c r="G120" s="626">
        <v>3</v>
      </c>
      <c r="H120" s="699"/>
      <c r="I120" s="699"/>
      <c r="J120" s="626">
        <v>3</v>
      </c>
      <c r="K120" s="699"/>
      <c r="L120" s="699"/>
      <c r="M120" s="626">
        <v>3</v>
      </c>
      <c r="N120" s="699"/>
      <c r="O120" s="699"/>
      <c r="P120" s="626">
        <v>3</v>
      </c>
    </row>
    <row r="121" spans="1:17">
      <c r="A121" s="632">
        <v>97</v>
      </c>
      <c r="B121" s="699"/>
      <c r="C121" s="699"/>
      <c r="D121" s="626">
        <v>3</v>
      </c>
      <c r="E121" s="699"/>
      <c r="F121" s="699"/>
      <c r="G121" s="626">
        <v>3</v>
      </c>
      <c r="H121" s="699"/>
      <c r="I121" s="699"/>
      <c r="J121" s="626">
        <v>3</v>
      </c>
      <c r="K121" s="699"/>
      <c r="L121" s="699"/>
      <c r="M121" s="626">
        <v>3</v>
      </c>
      <c r="N121" s="699"/>
      <c r="O121" s="699"/>
      <c r="P121" s="626">
        <v>3</v>
      </c>
    </row>
    <row r="122" spans="1:17">
      <c r="A122" s="632">
        <v>98</v>
      </c>
      <c r="B122" s="699"/>
      <c r="C122" s="699"/>
      <c r="D122" s="626">
        <v>3</v>
      </c>
      <c r="E122" s="699"/>
      <c r="F122" s="699"/>
      <c r="G122" s="626">
        <v>3</v>
      </c>
      <c r="H122" s="699"/>
      <c r="I122" s="699"/>
      <c r="J122" s="626">
        <v>3</v>
      </c>
      <c r="K122" s="699"/>
      <c r="L122" s="699"/>
      <c r="M122" s="626">
        <v>3</v>
      </c>
      <c r="N122" s="699"/>
      <c r="O122" s="699"/>
      <c r="P122" s="626">
        <v>3</v>
      </c>
    </row>
    <row r="123" spans="1:17">
      <c r="A123" s="632">
        <v>99</v>
      </c>
      <c r="B123" s="699"/>
      <c r="C123" s="699"/>
      <c r="D123" s="626">
        <v>3</v>
      </c>
      <c r="E123" s="699"/>
      <c r="F123" s="699"/>
      <c r="G123" s="626">
        <v>3</v>
      </c>
      <c r="H123" s="699"/>
      <c r="I123" s="699"/>
      <c r="J123" s="626">
        <v>3</v>
      </c>
      <c r="K123" s="699"/>
      <c r="L123" s="699"/>
      <c r="M123" s="626">
        <v>3</v>
      </c>
      <c r="N123" s="699"/>
      <c r="O123" s="699"/>
      <c r="P123" s="626">
        <v>3</v>
      </c>
    </row>
    <row r="124" spans="1:17">
      <c r="A124" s="634">
        <v>100</v>
      </c>
      <c r="B124" s="700"/>
      <c r="C124" s="700"/>
      <c r="D124" s="635">
        <v>3</v>
      </c>
      <c r="E124" s="700"/>
      <c r="F124" s="700"/>
      <c r="G124" s="635">
        <v>3</v>
      </c>
      <c r="H124" s="700"/>
      <c r="I124" s="700"/>
      <c r="J124" s="635">
        <v>3</v>
      </c>
      <c r="K124" s="700"/>
      <c r="L124" s="700"/>
      <c r="M124" s="635">
        <v>3</v>
      </c>
      <c r="N124" s="700"/>
      <c r="O124" s="700"/>
      <c r="P124" s="635">
        <v>3</v>
      </c>
    </row>
    <row r="125" spans="1:17">
      <c r="A125" s="621"/>
      <c r="B125" s="621"/>
      <c r="C125" s="621"/>
      <c r="D125" s="621"/>
      <c r="E125" s="621"/>
      <c r="F125" s="621"/>
      <c r="G125" s="621"/>
      <c r="H125" s="621"/>
      <c r="I125" s="621"/>
      <c r="J125" s="621"/>
      <c r="K125" s="621"/>
      <c r="L125" s="621"/>
      <c r="M125" s="621"/>
      <c r="N125" s="621"/>
      <c r="O125" s="621"/>
      <c r="P125" s="621"/>
      <c r="Q125" s="621"/>
    </row>
    <row r="126" spans="1:17">
      <c r="A126" s="692" t="s">
        <v>789</v>
      </c>
      <c r="B126" s="618"/>
      <c r="C126" s="618"/>
      <c r="D126" s="618"/>
      <c r="E126" s="618"/>
      <c r="F126" s="618"/>
      <c r="G126" s="618"/>
      <c r="H126" s="618"/>
      <c r="I126" s="618"/>
      <c r="J126" s="618"/>
      <c r="K126" s="618"/>
      <c r="L126" s="618"/>
      <c r="M126" s="618"/>
      <c r="N126" s="618"/>
      <c r="O126" s="618"/>
      <c r="P126" s="618"/>
      <c r="Q126" s="618"/>
    </row>
    <row r="127" spans="1:17">
      <c r="A127" s="618"/>
      <c r="B127" s="618"/>
      <c r="C127" s="618"/>
      <c r="D127" s="618"/>
      <c r="E127" s="618"/>
      <c r="F127" s="618"/>
      <c r="G127" s="618"/>
      <c r="H127" s="618"/>
      <c r="I127" s="618"/>
      <c r="J127" s="618"/>
      <c r="K127" s="618"/>
      <c r="L127" s="618"/>
      <c r="M127" s="618"/>
      <c r="N127" s="618"/>
      <c r="O127" s="618"/>
      <c r="P127" s="245" t="s">
        <v>872</v>
      </c>
      <c r="Q127" s="618"/>
    </row>
    <row r="128" spans="1:17" ht="15.75" hidden="1">
      <c r="A128" s="642"/>
      <c r="B128" s="618"/>
      <c r="C128" s="618"/>
      <c r="D128" s="618"/>
      <c r="E128" s="618"/>
      <c r="F128" s="618"/>
      <c r="G128" s="618"/>
      <c r="H128" s="618"/>
      <c r="I128" s="618"/>
      <c r="J128" s="618"/>
      <c r="K128" s="618"/>
      <c r="L128" s="618"/>
      <c r="M128" s="618"/>
      <c r="N128" s="618"/>
      <c r="O128" s="618"/>
      <c r="P128" s="618"/>
      <c r="Q128" s="618"/>
    </row>
    <row r="129" spans="1:17" hidden="1">
      <c r="A129" s="618"/>
      <c r="B129" s="645"/>
      <c r="C129" s="645"/>
      <c r="D129" s="645"/>
      <c r="E129" s="645"/>
      <c r="F129" s="618"/>
      <c r="G129" s="618"/>
      <c r="H129" s="645"/>
      <c r="I129" s="618"/>
      <c r="J129" s="618"/>
      <c r="K129" s="645"/>
      <c r="L129" s="618"/>
      <c r="M129" s="618"/>
      <c r="N129" s="645"/>
      <c r="O129" s="618"/>
      <c r="P129" s="618"/>
      <c r="Q129" s="618"/>
    </row>
    <row r="130" spans="1:17" hidden="1">
      <c r="A130" s="618"/>
      <c r="B130" s="645"/>
      <c r="C130" s="645"/>
      <c r="D130" s="645"/>
      <c r="E130" s="645"/>
      <c r="F130" s="618"/>
      <c r="G130" s="618"/>
      <c r="H130" s="645"/>
      <c r="I130" s="618"/>
      <c r="J130" s="618"/>
      <c r="K130" s="645"/>
      <c r="L130" s="618"/>
      <c r="M130" s="618"/>
      <c r="N130" s="645"/>
      <c r="O130" s="618"/>
      <c r="P130" s="618"/>
      <c r="Q130" s="618"/>
    </row>
    <row r="131" spans="1:17" hidden="1">
      <c r="A131" s="618"/>
      <c r="B131" s="645"/>
      <c r="C131" s="645"/>
      <c r="D131" s="645"/>
      <c r="E131" s="645"/>
      <c r="F131" s="618"/>
      <c r="G131" s="618"/>
      <c r="H131" s="645"/>
      <c r="I131" s="618"/>
      <c r="J131" s="618"/>
      <c r="K131" s="645"/>
      <c r="L131" s="618"/>
      <c r="M131" s="618"/>
      <c r="N131" s="645"/>
      <c r="O131" s="618"/>
      <c r="P131" s="618"/>
      <c r="Q131" s="618"/>
    </row>
    <row r="132" spans="1:17" hidden="1">
      <c r="A132" s="618"/>
      <c r="B132" s="645"/>
      <c r="C132" s="645"/>
      <c r="D132" s="645"/>
      <c r="E132" s="645"/>
      <c r="F132" s="618"/>
      <c r="G132" s="618"/>
      <c r="H132" s="645"/>
      <c r="I132" s="618"/>
      <c r="J132" s="618"/>
      <c r="K132" s="645"/>
      <c r="L132" s="618"/>
      <c r="M132" s="618"/>
      <c r="N132" s="645"/>
      <c r="O132" s="618"/>
      <c r="P132" s="618"/>
      <c r="Q132" s="618"/>
    </row>
    <row r="133" spans="1:17" hidden="1">
      <c r="A133" s="618"/>
      <c r="B133" s="645"/>
      <c r="C133" s="645"/>
      <c r="D133" s="645"/>
      <c r="E133" s="645"/>
      <c r="F133" s="618"/>
      <c r="G133" s="618"/>
      <c r="H133" s="645"/>
      <c r="I133" s="618"/>
      <c r="J133" s="618"/>
      <c r="K133" s="645"/>
      <c r="L133" s="618"/>
      <c r="M133" s="618"/>
      <c r="N133" s="645"/>
      <c r="O133" s="618"/>
      <c r="P133" s="618"/>
      <c r="Q133" s="618"/>
    </row>
    <row r="134" spans="1:17" hidden="1">
      <c r="A134" s="618"/>
      <c r="B134" s="618"/>
      <c r="C134" s="618"/>
      <c r="D134" s="618"/>
      <c r="E134" s="618"/>
      <c r="F134" s="618"/>
      <c r="G134" s="618"/>
      <c r="H134" s="618"/>
      <c r="I134" s="618"/>
      <c r="J134" s="618"/>
      <c r="K134" s="618"/>
      <c r="L134" s="618"/>
      <c r="M134" s="618"/>
      <c r="N134" s="618"/>
      <c r="O134" s="618"/>
      <c r="P134" s="618"/>
      <c r="Q134" s="618"/>
    </row>
    <row r="135" spans="1:17" hidden="1">
      <c r="A135" s="618"/>
      <c r="B135" s="618"/>
      <c r="C135" s="618"/>
      <c r="D135" s="618"/>
      <c r="E135" s="618"/>
      <c r="F135" s="618"/>
      <c r="G135" s="618"/>
      <c r="H135" s="618"/>
      <c r="I135" s="618"/>
      <c r="J135" s="618"/>
      <c r="K135" s="618"/>
      <c r="L135" s="618"/>
      <c r="M135" s="618"/>
      <c r="N135" s="618"/>
      <c r="O135" s="618"/>
      <c r="P135" s="618"/>
      <c r="Q135" s="618"/>
    </row>
    <row r="136" spans="1:17" hidden="1">
      <c r="A136" s="618"/>
      <c r="B136" s="618"/>
      <c r="C136" s="618"/>
      <c r="D136" s="618"/>
      <c r="E136" s="618"/>
      <c r="F136" s="618"/>
      <c r="G136" s="618"/>
      <c r="H136" s="618"/>
      <c r="I136" s="618"/>
      <c r="J136" s="618"/>
      <c r="K136" s="618"/>
      <c r="L136" s="618"/>
      <c r="M136" s="618"/>
      <c r="N136" s="618"/>
      <c r="O136" s="618"/>
      <c r="P136" s="618"/>
      <c r="Q136" s="618"/>
    </row>
    <row r="137" spans="1:17" hidden="1">
      <c r="A137" s="618"/>
      <c r="B137" s="618"/>
      <c r="C137" s="618"/>
      <c r="D137" s="618"/>
      <c r="E137" s="618"/>
      <c r="F137" s="618"/>
      <c r="G137" s="618"/>
      <c r="H137" s="618"/>
      <c r="I137" s="618"/>
      <c r="J137" s="618"/>
      <c r="K137" s="618"/>
      <c r="L137" s="618"/>
      <c r="M137" s="618"/>
      <c r="N137" s="618"/>
      <c r="O137" s="618"/>
      <c r="P137" s="618"/>
      <c r="Q137" s="618"/>
    </row>
    <row r="138" spans="1:17" hidden="1">
      <c r="A138" s="618"/>
      <c r="B138" s="618"/>
      <c r="C138" s="618"/>
      <c r="D138" s="618"/>
      <c r="E138" s="618"/>
      <c r="F138" s="618"/>
      <c r="G138" s="618"/>
      <c r="H138" s="618"/>
      <c r="I138" s="618"/>
      <c r="J138" s="618"/>
      <c r="K138" s="618"/>
      <c r="L138" s="618"/>
      <c r="M138" s="618"/>
      <c r="N138" s="618"/>
      <c r="O138" s="618"/>
      <c r="P138" s="618"/>
      <c r="Q138" s="618"/>
    </row>
    <row r="139" spans="1:17" hidden="1">
      <c r="A139" s="618"/>
      <c r="B139" s="618"/>
      <c r="C139" s="618"/>
      <c r="D139" s="618"/>
      <c r="E139" s="618"/>
      <c r="F139" s="618"/>
      <c r="G139" s="618"/>
      <c r="H139" s="618"/>
      <c r="I139" s="618"/>
      <c r="J139" s="618"/>
      <c r="K139" s="618"/>
      <c r="L139" s="618"/>
      <c r="M139" s="618"/>
      <c r="N139" s="618"/>
      <c r="O139" s="618"/>
      <c r="P139" s="618"/>
      <c r="Q139" s="618"/>
    </row>
    <row r="140" spans="1:17" hidden="1">
      <c r="A140" s="618"/>
      <c r="B140" s="618"/>
      <c r="C140" s="618"/>
      <c r="D140" s="618"/>
      <c r="E140" s="618"/>
      <c r="F140" s="618"/>
      <c r="G140" s="618"/>
      <c r="H140" s="618"/>
      <c r="I140" s="618"/>
      <c r="J140" s="618"/>
      <c r="K140" s="618"/>
      <c r="L140" s="618"/>
      <c r="M140" s="618"/>
      <c r="N140" s="618"/>
      <c r="O140" s="618"/>
      <c r="P140" s="618"/>
      <c r="Q140" s="618"/>
    </row>
    <row r="141" spans="1:17" hidden="1">
      <c r="A141" s="618"/>
      <c r="B141" s="618"/>
      <c r="C141" s="618"/>
      <c r="D141" s="618"/>
      <c r="E141" s="618"/>
      <c r="F141" s="618"/>
      <c r="G141" s="618"/>
      <c r="H141" s="618"/>
      <c r="I141" s="618"/>
      <c r="J141" s="618"/>
      <c r="K141" s="618"/>
      <c r="L141" s="618"/>
      <c r="M141" s="618"/>
      <c r="N141" s="618"/>
      <c r="O141" s="618"/>
      <c r="P141" s="618"/>
      <c r="Q141" s="618"/>
    </row>
    <row r="142" spans="1:17" hidden="1">
      <c r="A142" s="618"/>
      <c r="B142" s="618"/>
      <c r="C142" s="618"/>
      <c r="D142" s="618"/>
      <c r="E142" s="618"/>
      <c r="F142" s="618"/>
      <c r="G142" s="618"/>
      <c r="H142" s="618"/>
      <c r="I142" s="618"/>
      <c r="J142" s="618"/>
      <c r="K142" s="618"/>
      <c r="L142" s="618"/>
      <c r="M142" s="618"/>
      <c r="N142" s="618"/>
      <c r="O142" s="618"/>
      <c r="P142" s="618"/>
      <c r="Q142" s="618"/>
    </row>
    <row r="143" spans="1:17" hidden="1">
      <c r="A143" s="648"/>
      <c r="B143" s="648"/>
      <c r="C143" s="648"/>
      <c r="D143" s="648"/>
      <c r="E143" s="648"/>
      <c r="F143" s="618"/>
      <c r="G143" s="618"/>
      <c r="H143" s="618"/>
      <c r="I143" s="618"/>
      <c r="J143" s="618"/>
      <c r="K143" s="618"/>
      <c r="L143" s="618"/>
      <c r="M143" s="618"/>
      <c r="N143" s="618"/>
      <c r="O143" s="618"/>
      <c r="P143" s="618"/>
      <c r="Q143" s="618"/>
    </row>
    <row r="144" spans="1:17" hidden="1">
      <c r="A144" s="648"/>
      <c r="B144" s="648"/>
      <c r="C144" s="648"/>
      <c r="D144" s="648"/>
      <c r="E144" s="648"/>
      <c r="F144" s="618"/>
      <c r="G144" s="618"/>
      <c r="H144" s="618"/>
      <c r="I144" s="618"/>
      <c r="J144" s="618"/>
      <c r="K144" s="618"/>
      <c r="L144" s="618"/>
      <c r="M144" s="618"/>
      <c r="N144" s="618"/>
      <c r="O144" s="618"/>
      <c r="P144" s="618"/>
      <c r="Q144" s="618"/>
    </row>
    <row r="145" spans="1:17" hidden="1">
      <c r="A145" s="648"/>
      <c r="B145" s="648"/>
      <c r="C145" s="648"/>
      <c r="D145" s="648"/>
      <c r="E145" s="648"/>
      <c r="F145" s="618"/>
      <c r="G145" s="618"/>
      <c r="H145" s="618"/>
      <c r="I145" s="618"/>
      <c r="J145" s="618"/>
      <c r="K145" s="618"/>
      <c r="L145" s="618"/>
      <c r="M145" s="618"/>
      <c r="N145" s="618"/>
      <c r="O145" s="618"/>
      <c r="P145" s="618"/>
      <c r="Q145" s="618"/>
    </row>
    <row r="146" spans="1:17" hidden="1">
      <c r="A146" s="648"/>
      <c r="B146" s="648"/>
      <c r="C146" s="648"/>
      <c r="D146" s="648"/>
      <c r="E146" s="648"/>
      <c r="F146" s="618"/>
      <c r="G146" s="618"/>
      <c r="H146" s="618"/>
      <c r="I146" s="618"/>
      <c r="J146" s="618"/>
      <c r="K146" s="618"/>
      <c r="L146" s="618"/>
      <c r="M146" s="618"/>
      <c r="N146" s="618"/>
      <c r="O146" s="618"/>
      <c r="P146" s="618"/>
      <c r="Q146" s="618"/>
    </row>
    <row r="147" spans="1:17" hidden="1">
      <c r="A147" s="648"/>
      <c r="B147" s="648"/>
      <c r="C147" s="648"/>
      <c r="D147" s="648"/>
      <c r="E147" s="648"/>
      <c r="F147" s="618"/>
      <c r="G147" s="618"/>
      <c r="H147" s="618"/>
      <c r="I147" s="618"/>
      <c r="J147" s="618"/>
      <c r="K147" s="618"/>
      <c r="L147" s="618"/>
      <c r="M147" s="618"/>
      <c r="N147" s="618"/>
      <c r="O147" s="618"/>
      <c r="P147" s="618"/>
      <c r="Q147" s="618"/>
    </row>
    <row r="148" spans="1:17" hidden="1">
      <c r="A148" s="648"/>
      <c r="B148" s="648"/>
      <c r="C148" s="648"/>
      <c r="D148" s="648"/>
      <c r="E148" s="648"/>
      <c r="F148" s="618"/>
      <c r="G148" s="618"/>
      <c r="H148" s="618"/>
      <c r="I148" s="618"/>
      <c r="J148" s="618"/>
      <c r="K148" s="618"/>
      <c r="L148" s="618"/>
      <c r="M148" s="618"/>
      <c r="N148" s="618"/>
      <c r="O148" s="618"/>
      <c r="P148" s="618"/>
      <c r="Q148" s="618"/>
    </row>
    <row r="149" spans="1:17" hidden="1">
      <c r="A149" s="648"/>
      <c r="B149" s="648"/>
      <c r="C149" s="648"/>
      <c r="D149" s="648"/>
      <c r="E149" s="648"/>
      <c r="F149" s="618"/>
      <c r="G149" s="618"/>
      <c r="H149" s="618"/>
      <c r="I149" s="618"/>
      <c r="J149" s="618"/>
      <c r="K149" s="618"/>
      <c r="L149" s="618"/>
      <c r="M149" s="618"/>
      <c r="N149" s="618"/>
      <c r="O149" s="618"/>
      <c r="P149" s="618"/>
      <c r="Q149" s="618"/>
    </row>
    <row r="150" spans="1:17" hidden="1">
      <c r="A150" s="648"/>
      <c r="B150" s="648"/>
      <c r="C150" s="648"/>
      <c r="D150" s="648"/>
      <c r="E150" s="648"/>
      <c r="F150" s="618"/>
      <c r="G150" s="618"/>
      <c r="H150" s="618"/>
      <c r="I150" s="618"/>
      <c r="J150" s="618"/>
      <c r="K150" s="618"/>
      <c r="L150" s="618"/>
      <c r="M150" s="618"/>
      <c r="N150" s="618"/>
      <c r="O150" s="618"/>
      <c r="P150" s="618"/>
      <c r="Q150" s="618"/>
    </row>
    <row r="151" spans="1:17" hidden="1">
      <c r="A151" s="648"/>
      <c r="B151" s="648"/>
      <c r="C151" s="648"/>
      <c r="D151" s="648"/>
      <c r="E151" s="648"/>
      <c r="F151" s="618"/>
      <c r="G151" s="618"/>
      <c r="H151" s="618"/>
      <c r="I151" s="618"/>
      <c r="J151" s="618"/>
      <c r="K151" s="618"/>
      <c r="L151" s="618"/>
      <c r="M151" s="618"/>
      <c r="N151" s="618"/>
      <c r="O151" s="618"/>
      <c r="P151" s="618"/>
      <c r="Q151" s="618"/>
    </row>
    <row r="152" spans="1:17" hidden="1">
      <c r="A152" s="648"/>
      <c r="B152" s="648"/>
      <c r="C152" s="648"/>
      <c r="D152" s="648"/>
      <c r="E152" s="648"/>
      <c r="F152" s="618"/>
      <c r="G152" s="618"/>
      <c r="H152" s="618"/>
      <c r="I152" s="618"/>
      <c r="J152" s="618"/>
      <c r="K152" s="618"/>
      <c r="L152" s="618"/>
      <c r="M152" s="618"/>
      <c r="N152" s="618"/>
      <c r="O152" s="618"/>
      <c r="P152" s="618"/>
      <c r="Q152" s="618"/>
    </row>
    <row r="153" spans="1:17" hidden="1">
      <c r="A153" s="648"/>
      <c r="B153" s="648"/>
      <c r="C153" s="648"/>
      <c r="D153" s="648"/>
      <c r="E153" s="648"/>
      <c r="F153" s="618"/>
      <c r="G153" s="618"/>
      <c r="H153" s="618"/>
      <c r="I153" s="618"/>
      <c r="J153" s="618"/>
      <c r="K153" s="618"/>
      <c r="L153" s="618"/>
      <c r="M153" s="618"/>
      <c r="N153" s="618"/>
      <c r="O153" s="618"/>
      <c r="P153" s="618"/>
      <c r="Q153" s="618"/>
    </row>
    <row r="154" spans="1:17" hidden="1">
      <c r="A154" s="648"/>
      <c r="B154" s="648"/>
      <c r="C154" s="648"/>
      <c r="D154" s="648"/>
      <c r="E154" s="648"/>
      <c r="F154" s="618"/>
      <c r="G154" s="618"/>
      <c r="H154" s="618"/>
      <c r="I154" s="618"/>
      <c r="J154" s="618"/>
      <c r="K154" s="618"/>
      <c r="L154" s="618"/>
      <c r="M154" s="618"/>
      <c r="N154" s="618"/>
      <c r="O154" s="618"/>
      <c r="P154" s="618"/>
      <c r="Q154" s="618"/>
    </row>
    <row r="155" spans="1:17" hidden="1">
      <c r="A155" s="648"/>
      <c r="B155" s="648"/>
      <c r="C155" s="648"/>
      <c r="D155" s="648"/>
      <c r="E155" s="648"/>
      <c r="F155" s="618"/>
      <c r="G155" s="618"/>
      <c r="H155" s="618"/>
      <c r="I155" s="618"/>
      <c r="J155" s="618"/>
      <c r="K155" s="618"/>
      <c r="L155" s="618"/>
      <c r="M155" s="618"/>
      <c r="N155" s="618"/>
      <c r="O155" s="618"/>
      <c r="P155" s="618"/>
      <c r="Q155" s="618"/>
    </row>
    <row r="156" spans="1:17" hidden="1">
      <c r="A156" s="648"/>
      <c r="B156" s="648"/>
      <c r="C156" s="648"/>
      <c r="D156" s="648"/>
      <c r="E156" s="648"/>
      <c r="F156" s="618"/>
      <c r="G156" s="618"/>
      <c r="H156" s="618"/>
      <c r="I156" s="618"/>
      <c r="J156" s="618"/>
      <c r="K156" s="618"/>
      <c r="L156" s="618"/>
      <c r="M156" s="618"/>
      <c r="N156" s="618"/>
      <c r="O156" s="618"/>
      <c r="P156" s="618"/>
      <c r="Q156" s="618"/>
    </row>
    <row r="157" spans="1:17" hidden="1">
      <c r="A157" s="648"/>
      <c r="B157" s="648"/>
      <c r="C157" s="648"/>
      <c r="D157" s="648"/>
      <c r="E157" s="648"/>
      <c r="F157" s="618"/>
      <c r="G157" s="618"/>
      <c r="H157" s="618"/>
      <c r="I157" s="618"/>
      <c r="J157" s="618"/>
      <c r="K157" s="618"/>
      <c r="L157" s="618"/>
      <c r="M157" s="618"/>
      <c r="N157" s="618"/>
      <c r="O157" s="618"/>
      <c r="P157" s="618"/>
      <c r="Q157" s="618"/>
    </row>
    <row r="158" spans="1:17" hidden="1">
      <c r="A158" s="648"/>
      <c r="B158" s="648"/>
      <c r="C158" s="648"/>
      <c r="D158" s="648"/>
      <c r="E158" s="648"/>
      <c r="F158" s="618"/>
      <c r="G158" s="618"/>
      <c r="H158" s="618"/>
      <c r="I158" s="618"/>
      <c r="J158" s="618"/>
      <c r="K158" s="618"/>
      <c r="L158" s="618"/>
      <c r="M158" s="618"/>
      <c r="N158" s="618"/>
      <c r="O158" s="618"/>
      <c r="P158" s="618"/>
      <c r="Q158" s="618"/>
    </row>
    <row r="159" spans="1:17" hidden="1">
      <c r="A159" s="648"/>
      <c r="B159" s="648"/>
      <c r="C159" s="648"/>
      <c r="D159" s="648"/>
      <c r="E159" s="648"/>
      <c r="F159" s="618"/>
      <c r="G159" s="618"/>
      <c r="H159" s="618"/>
      <c r="I159" s="618"/>
      <c r="J159" s="618"/>
      <c r="K159" s="618"/>
      <c r="L159" s="618"/>
      <c r="M159" s="618"/>
      <c r="N159" s="618"/>
      <c r="O159" s="618"/>
      <c r="P159" s="618"/>
      <c r="Q159" s="618"/>
    </row>
    <row r="160" spans="1:17" hidden="1">
      <c r="A160" s="648"/>
      <c r="B160" s="648"/>
      <c r="C160" s="648"/>
      <c r="D160" s="648"/>
      <c r="E160" s="648"/>
      <c r="F160" s="618"/>
      <c r="G160" s="618"/>
      <c r="H160" s="618"/>
      <c r="I160" s="618"/>
      <c r="J160" s="618"/>
      <c r="K160" s="618"/>
      <c r="L160" s="618"/>
      <c r="M160" s="618"/>
      <c r="N160" s="618"/>
      <c r="O160" s="618"/>
      <c r="P160" s="618"/>
      <c r="Q160" s="618"/>
    </row>
  </sheetData>
  <sheetProtection algorithmName="SHA-512" hashValue="atXSvfKaR8Z6v5WHAt60UaZfY9hJtKgQBUHYhWSXUsBwxXULrfZA4kogJhpxcgBF8d6t+jcB0BVe3Q9JvV9vxQ==" saltValue="S8XLzgei006gsk1+s4vukw==" spinCount="100000" sheet="1" objects="1" scenarios="1"/>
  <dataValidations count="1">
    <dataValidation type="list" allowBlank="1" showInputMessage="1" showErrorMessage="1" errorTitle="Invalid curve segment" error="Curve segment must be 1 (own-anchored), 2 (interpolated), or 3 (UFR flat)." sqref="D25:D124 G25:G124 J25:J124 M25:M124 P25:P124">
      <formula1>"1,2,3"</formula1>
    </dataValidation>
  </dataValidations>
  <hyperlinks>
    <hyperlink ref="A1" location="'TABLE OF CONTENTS'!A1" display="TABLE OF CONTENTS"/>
    <hyperlink ref="C1" location="'40.010'!A1" display="'40.010'!A1"/>
  </hyperlinks>
  <pageMargins left="0.7" right="0.7" top="0.75" bottom="0.75" header="0.511811023622047" footer="0.511811023622047"/>
  <pageSetup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R165"/>
  <sheetViews>
    <sheetView zoomScaleNormal="100" workbookViewId="0"/>
  </sheetViews>
  <sheetFormatPr defaultColWidth="0" defaultRowHeight="15" zeroHeight="1"/>
  <cols>
    <col min="1" max="1" width="33.21875" customWidth="1"/>
    <col min="2" max="24" width="15.77734375" customWidth="1"/>
    <col min="25" max="25" width="9.21875" customWidth="1"/>
    <col min="26" max="44" width="0" hidden="1" customWidth="1"/>
    <col min="45" max="16384" width="9.21875" hidden="1"/>
  </cols>
  <sheetData>
    <row r="1" spans="1:44">
      <c r="A1" s="658" t="s">
        <v>129</v>
      </c>
      <c r="B1" s="618"/>
      <c r="C1" s="664">
        <v>40.061999999999998</v>
      </c>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c r="AH1" s="618"/>
      <c r="AI1" s="618"/>
      <c r="AJ1" s="618"/>
      <c r="AK1" s="618"/>
      <c r="AL1" s="618"/>
      <c r="AM1" s="618"/>
      <c r="AN1" s="618"/>
      <c r="AO1" s="618"/>
      <c r="AP1" s="618"/>
      <c r="AQ1" s="618"/>
      <c r="AR1" s="618"/>
    </row>
    <row r="2" spans="1:44">
      <c r="A2" s="641"/>
      <c r="B2" s="618"/>
      <c r="C2" s="618"/>
      <c r="D2" s="618"/>
      <c r="E2" s="618"/>
      <c r="F2" s="587" t="s">
        <v>226</v>
      </c>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row>
    <row r="3" spans="1:44">
      <c r="A3" s="588" t="str">
        <f>Cover!$A$14</f>
        <v>Select Name of Insurer/ Financial Holding Company</v>
      </c>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row>
    <row r="4" spans="1:44">
      <c r="A4" s="589" t="s">
        <v>2</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row>
    <row r="5" spans="1:44">
      <c r="A5" s="618"/>
      <c r="B5" s="618"/>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row>
    <row r="6" spans="1:44">
      <c r="A6" s="589" t="s">
        <v>227</v>
      </c>
      <c r="B6" s="618"/>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row>
    <row r="7" spans="1:44">
      <c r="A7" s="589" t="s">
        <v>228</v>
      </c>
      <c r="B7" s="618"/>
      <c r="C7" s="618"/>
      <c r="D7" s="618"/>
      <c r="E7" s="618"/>
      <c r="F7" s="590">
        <f>Cover!$A$23</f>
        <v>46022</v>
      </c>
      <c r="G7" s="618"/>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row>
    <row r="8" spans="1:44" ht="15.75">
      <c r="A8" s="642"/>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row>
    <row r="9" spans="1:44">
      <c r="A9" s="591" t="s">
        <v>229</v>
      </c>
      <c r="B9" s="618"/>
      <c r="C9" s="618"/>
      <c r="D9" s="618"/>
      <c r="E9" s="618"/>
      <c r="F9" s="618"/>
      <c r="G9" s="618"/>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row>
    <row r="10" spans="1:44">
      <c r="A10" s="589" t="s">
        <v>347</v>
      </c>
      <c r="B10" s="618"/>
      <c r="C10" s="618"/>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row>
    <row r="11" spans="1:44" ht="18">
      <c r="A11" s="619" t="s">
        <v>181</v>
      </c>
      <c r="B11" s="618"/>
      <c r="C11" s="618"/>
      <c r="D11" s="618"/>
      <c r="E11" s="618"/>
      <c r="F11" s="618"/>
      <c r="G11" s="618"/>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row>
    <row r="12" spans="1:44">
      <c r="A12" s="620" t="s">
        <v>779</v>
      </c>
      <c r="B12" s="618"/>
      <c r="C12" s="618"/>
      <c r="D12" s="618"/>
      <c r="E12" s="618"/>
      <c r="F12" s="618"/>
      <c r="G12" s="618"/>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18"/>
      <c r="AG12" s="618"/>
      <c r="AH12" s="618"/>
      <c r="AI12" s="618"/>
      <c r="AJ12" s="618"/>
      <c r="AK12" s="618"/>
      <c r="AL12" s="618"/>
      <c r="AM12" s="618"/>
      <c r="AN12" s="618"/>
      <c r="AO12" s="618"/>
      <c r="AP12" s="618"/>
      <c r="AQ12" s="618"/>
      <c r="AR12" s="618"/>
    </row>
    <row r="13" spans="1:44">
      <c r="A13" s="643"/>
      <c r="B13" s="618"/>
      <c r="C13" s="618"/>
      <c r="D13" s="618"/>
      <c r="E13" s="618"/>
      <c r="F13" s="618"/>
      <c r="G13" s="618"/>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J13" s="618"/>
      <c r="AK13" s="618"/>
      <c r="AL13" s="618"/>
      <c r="AM13" s="618"/>
      <c r="AN13" s="618"/>
      <c r="AO13" s="618"/>
      <c r="AP13" s="618"/>
      <c r="AQ13" s="618"/>
      <c r="AR13" s="618"/>
    </row>
    <row r="14" spans="1:44">
      <c r="A14" s="643"/>
      <c r="B14" s="618"/>
      <c r="C14" s="618"/>
      <c r="D14" s="618"/>
      <c r="E14" s="618"/>
      <c r="F14" s="618"/>
      <c r="G14" s="618"/>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row>
    <row r="15" spans="1:44" ht="15.75">
      <c r="A15" s="622"/>
      <c r="B15" s="623" t="s">
        <v>798</v>
      </c>
      <c r="C15" s="624"/>
      <c r="D15" s="624"/>
      <c r="E15" s="624"/>
      <c r="F15" s="624"/>
      <c r="G15" s="618"/>
      <c r="H15" s="623" t="s">
        <v>804</v>
      </c>
      <c r="I15" s="624"/>
      <c r="J15" s="624"/>
      <c r="K15" s="624"/>
      <c r="L15" s="624"/>
      <c r="M15" s="618"/>
      <c r="N15" s="623" t="s">
        <v>805</v>
      </c>
      <c r="O15" s="624"/>
      <c r="P15" s="624"/>
      <c r="Q15" s="624"/>
      <c r="R15" s="624"/>
      <c r="S15" s="618"/>
      <c r="T15" s="623" t="s">
        <v>806</v>
      </c>
      <c r="U15" s="624"/>
      <c r="V15" s="624"/>
      <c r="W15" s="624"/>
      <c r="X15" s="624"/>
      <c r="Y15" s="618"/>
      <c r="Z15" s="618"/>
      <c r="AA15" s="618"/>
      <c r="AB15" s="618"/>
      <c r="AC15" s="618"/>
      <c r="AD15" s="618"/>
      <c r="AE15" s="618"/>
      <c r="AF15" s="618"/>
      <c r="AG15" s="618"/>
      <c r="AH15" s="618"/>
      <c r="AI15" s="618"/>
      <c r="AJ15" s="618"/>
      <c r="AK15" s="618"/>
      <c r="AL15" s="618"/>
      <c r="AM15" s="618"/>
      <c r="AN15" s="618"/>
      <c r="AO15" s="618"/>
      <c r="AP15" s="618"/>
      <c r="AQ15" s="618"/>
      <c r="AR15" s="618"/>
    </row>
    <row r="16" spans="1:44" ht="15.75">
      <c r="A16" s="625" t="s">
        <v>791</v>
      </c>
      <c r="B16" s="699"/>
      <c r="C16" s="627"/>
      <c r="D16" s="627"/>
      <c r="E16" s="627"/>
      <c r="F16" s="627"/>
      <c r="G16" s="618"/>
      <c r="H16" s="699"/>
      <c r="I16" s="627"/>
      <c r="J16" s="627"/>
      <c r="K16" s="627"/>
      <c r="L16" s="627"/>
      <c r="M16" s="618"/>
      <c r="N16" s="699"/>
      <c r="O16" s="627"/>
      <c r="P16" s="627"/>
      <c r="Q16" s="627"/>
      <c r="R16" s="627"/>
      <c r="S16" s="618"/>
      <c r="T16" s="699"/>
      <c r="U16" s="627"/>
      <c r="V16" s="627"/>
      <c r="W16" s="627"/>
      <c r="X16" s="627"/>
      <c r="Y16" s="618"/>
      <c r="Z16" s="618"/>
      <c r="AA16" s="618"/>
      <c r="AB16" s="618"/>
      <c r="AC16" s="618"/>
      <c r="AD16" s="618"/>
      <c r="AE16" s="618"/>
      <c r="AF16" s="618"/>
      <c r="AG16" s="618"/>
      <c r="AH16" s="618"/>
      <c r="AI16" s="618"/>
      <c r="AJ16" s="618"/>
      <c r="AK16" s="618"/>
      <c r="AL16" s="618"/>
      <c r="AM16" s="618"/>
      <c r="AN16" s="618"/>
      <c r="AO16" s="618"/>
      <c r="AP16" s="618"/>
      <c r="AQ16" s="618"/>
      <c r="AR16" s="618"/>
    </row>
    <row r="17" spans="1:44" ht="15.75">
      <c r="A17" s="625" t="s">
        <v>774</v>
      </c>
      <c r="B17" s="699"/>
      <c r="C17" s="627"/>
      <c r="D17" s="627"/>
      <c r="E17" s="627"/>
      <c r="F17" s="627"/>
      <c r="G17" s="618"/>
      <c r="H17" s="699"/>
      <c r="I17" s="627"/>
      <c r="J17" s="627"/>
      <c r="K17" s="627"/>
      <c r="L17" s="627"/>
      <c r="M17" s="618"/>
      <c r="N17" s="699"/>
      <c r="O17" s="627"/>
      <c r="P17" s="627"/>
      <c r="Q17" s="627"/>
      <c r="R17" s="627"/>
      <c r="S17" s="618"/>
      <c r="T17" s="699"/>
      <c r="U17" s="627"/>
      <c r="V17" s="627"/>
      <c r="W17" s="627"/>
      <c r="X17" s="627"/>
      <c r="Y17" s="618"/>
      <c r="Z17" s="618"/>
      <c r="AA17" s="618"/>
      <c r="AB17" s="618"/>
      <c r="AC17" s="618"/>
      <c r="AD17" s="618"/>
      <c r="AE17" s="618"/>
      <c r="AF17" s="618"/>
      <c r="AG17" s="618"/>
      <c r="AH17" s="618"/>
      <c r="AI17" s="618"/>
      <c r="AJ17" s="618"/>
      <c r="AK17" s="618"/>
      <c r="AL17" s="618"/>
      <c r="AM17" s="618"/>
      <c r="AN17" s="618"/>
      <c r="AO17" s="618"/>
      <c r="AP17" s="618"/>
      <c r="AQ17" s="618"/>
      <c r="AR17" s="618"/>
    </row>
    <row r="18" spans="1:44" ht="15.75">
      <c r="A18" s="625" t="s">
        <v>792</v>
      </c>
      <c r="B18" s="699"/>
      <c r="C18" s="627"/>
      <c r="D18" s="627"/>
      <c r="E18" s="627"/>
      <c r="F18" s="627"/>
      <c r="G18" s="618"/>
      <c r="H18" s="699"/>
      <c r="I18" s="627"/>
      <c r="J18" s="627"/>
      <c r="K18" s="627"/>
      <c r="L18" s="627"/>
      <c r="M18" s="618"/>
      <c r="N18" s="699"/>
      <c r="O18" s="627"/>
      <c r="P18" s="627"/>
      <c r="Q18" s="627"/>
      <c r="R18" s="627"/>
      <c r="S18" s="618"/>
      <c r="T18" s="699"/>
      <c r="U18" s="627"/>
      <c r="V18" s="627"/>
      <c r="W18" s="627"/>
      <c r="X18" s="627"/>
      <c r="Y18" s="618"/>
      <c r="Z18" s="618"/>
      <c r="AA18" s="618"/>
      <c r="AB18" s="618"/>
      <c r="AC18" s="618"/>
      <c r="AD18" s="618"/>
      <c r="AE18" s="618"/>
      <c r="AF18" s="618"/>
      <c r="AG18" s="618"/>
      <c r="AH18" s="618"/>
      <c r="AI18" s="618"/>
      <c r="AJ18" s="618"/>
      <c r="AK18" s="618"/>
      <c r="AL18" s="618"/>
      <c r="AM18" s="618"/>
      <c r="AN18" s="618"/>
      <c r="AO18" s="618"/>
      <c r="AP18" s="618"/>
      <c r="AQ18" s="618"/>
      <c r="AR18" s="618"/>
    </row>
    <row r="19" spans="1:44" ht="15.75">
      <c r="A19" s="625" t="s">
        <v>793</v>
      </c>
      <c r="B19" s="699"/>
      <c r="C19" s="627"/>
      <c r="D19" s="627"/>
      <c r="E19" s="627"/>
      <c r="F19" s="627"/>
      <c r="G19" s="618"/>
      <c r="H19" s="699"/>
      <c r="I19" s="627"/>
      <c r="J19" s="627"/>
      <c r="K19" s="627"/>
      <c r="L19" s="627"/>
      <c r="M19" s="618"/>
      <c r="N19" s="699"/>
      <c r="O19" s="627"/>
      <c r="P19" s="627"/>
      <c r="Q19" s="627"/>
      <c r="R19" s="627"/>
      <c r="S19" s="618"/>
      <c r="T19" s="699"/>
      <c r="U19" s="627"/>
      <c r="V19" s="627"/>
      <c r="W19" s="627"/>
      <c r="X19" s="627"/>
      <c r="Y19" s="618"/>
      <c r="Z19" s="618"/>
      <c r="AA19" s="618"/>
      <c r="AB19" s="618"/>
      <c r="AC19" s="618"/>
      <c r="AD19" s="618"/>
      <c r="AE19" s="618"/>
      <c r="AF19" s="618"/>
      <c r="AG19" s="618"/>
      <c r="AH19" s="618"/>
      <c r="AI19" s="618"/>
      <c r="AJ19" s="618"/>
      <c r="AK19" s="618"/>
      <c r="AL19" s="618"/>
      <c r="AM19" s="618"/>
      <c r="AN19" s="618"/>
      <c r="AO19" s="618"/>
      <c r="AP19" s="618"/>
      <c r="AQ19" s="618"/>
      <c r="AR19" s="618"/>
    </row>
    <row r="20" spans="1:44" ht="15.75">
      <c r="A20" s="625" t="s">
        <v>794</v>
      </c>
      <c r="B20" s="699"/>
      <c r="C20" s="627"/>
      <c r="D20" s="627"/>
      <c r="E20" s="627"/>
      <c r="F20" s="627"/>
      <c r="G20" s="618"/>
      <c r="H20" s="699"/>
      <c r="I20" s="627"/>
      <c r="J20" s="627"/>
      <c r="K20" s="627"/>
      <c r="L20" s="627"/>
      <c r="M20" s="618"/>
      <c r="N20" s="699"/>
      <c r="O20" s="627"/>
      <c r="P20" s="627"/>
      <c r="Q20" s="627"/>
      <c r="R20" s="627"/>
      <c r="S20" s="618"/>
      <c r="T20" s="699"/>
      <c r="U20" s="627"/>
      <c r="V20" s="627"/>
      <c r="W20" s="627"/>
      <c r="X20" s="627"/>
      <c r="Y20" s="618"/>
      <c r="Z20" s="618"/>
      <c r="AA20" s="618"/>
      <c r="AB20" s="618"/>
      <c r="AC20" s="618"/>
      <c r="AD20" s="618"/>
      <c r="AE20" s="618"/>
      <c r="AF20" s="618"/>
      <c r="AG20" s="618"/>
      <c r="AH20" s="618"/>
      <c r="AI20" s="618"/>
      <c r="AJ20" s="618"/>
      <c r="AK20" s="618"/>
      <c r="AL20" s="618"/>
      <c r="AM20" s="618"/>
      <c r="AN20" s="618"/>
      <c r="AO20" s="618"/>
      <c r="AP20" s="618"/>
      <c r="AQ20" s="618"/>
      <c r="AR20" s="618"/>
    </row>
    <row r="21" spans="1:44" ht="15.75">
      <c r="A21" s="625" t="s">
        <v>795</v>
      </c>
      <c r="B21" s="699"/>
      <c r="C21" s="627"/>
      <c r="D21" s="627"/>
      <c r="E21" s="627"/>
      <c r="F21" s="627"/>
      <c r="G21" s="618"/>
      <c r="H21" s="699"/>
      <c r="I21" s="627"/>
      <c r="J21" s="627"/>
      <c r="K21" s="627"/>
      <c r="L21" s="627"/>
      <c r="M21" s="618"/>
      <c r="N21" s="699"/>
      <c r="O21" s="627"/>
      <c r="P21" s="627"/>
      <c r="Q21" s="627"/>
      <c r="R21" s="627"/>
      <c r="S21" s="618"/>
      <c r="T21" s="699"/>
      <c r="U21" s="627"/>
      <c r="V21" s="627"/>
      <c r="W21" s="627"/>
      <c r="X21" s="627"/>
      <c r="Y21" s="618"/>
      <c r="Z21" s="618"/>
      <c r="AA21" s="618"/>
      <c r="AB21" s="618"/>
      <c r="AC21" s="618"/>
      <c r="AD21" s="618"/>
      <c r="AE21" s="618"/>
      <c r="AF21" s="618"/>
      <c r="AG21" s="618"/>
      <c r="AH21" s="618"/>
      <c r="AI21" s="618"/>
      <c r="AJ21" s="618"/>
      <c r="AK21" s="618"/>
      <c r="AL21" s="618"/>
      <c r="AM21" s="618"/>
      <c r="AN21" s="618"/>
      <c r="AO21" s="618"/>
      <c r="AP21" s="618"/>
      <c r="AQ21" s="618"/>
      <c r="AR21" s="618"/>
    </row>
    <row r="22" spans="1:44" ht="15.75">
      <c r="A22" s="625" t="s">
        <v>796</v>
      </c>
      <c r="B22" s="699"/>
      <c r="C22" s="627"/>
      <c r="D22" s="627"/>
      <c r="E22" s="627"/>
      <c r="F22" s="627"/>
      <c r="G22" s="618"/>
      <c r="H22" s="699"/>
      <c r="I22" s="627"/>
      <c r="J22" s="627"/>
      <c r="K22" s="627"/>
      <c r="L22" s="627"/>
      <c r="M22" s="618"/>
      <c r="N22" s="699"/>
      <c r="O22" s="627"/>
      <c r="P22" s="627"/>
      <c r="Q22" s="627"/>
      <c r="R22" s="627"/>
      <c r="S22" s="618"/>
      <c r="T22" s="699"/>
      <c r="U22" s="627"/>
      <c r="V22" s="627"/>
      <c r="W22" s="627"/>
      <c r="X22" s="627"/>
      <c r="Y22" s="618"/>
      <c r="Z22" s="618"/>
      <c r="AA22" s="618"/>
      <c r="AB22" s="618"/>
      <c r="AC22" s="618"/>
      <c r="AD22" s="618"/>
      <c r="AE22" s="618"/>
      <c r="AF22" s="618"/>
      <c r="AG22" s="618"/>
      <c r="AH22" s="618"/>
      <c r="AI22" s="618"/>
      <c r="AJ22" s="618"/>
      <c r="AK22" s="618"/>
      <c r="AL22" s="618"/>
      <c r="AM22" s="618"/>
      <c r="AN22" s="618"/>
      <c r="AO22" s="618"/>
      <c r="AP22" s="618"/>
      <c r="AQ22" s="618"/>
      <c r="AR22" s="618"/>
    </row>
    <row r="23" spans="1:44" ht="15.75">
      <c r="A23" s="625" t="s">
        <v>797</v>
      </c>
      <c r="B23" s="628" t="str">
        <f>IF(COUNT(B20:B22)=0,"",AVERAGE(B20:B22))</f>
        <v/>
      </c>
      <c r="C23" s="627"/>
      <c r="D23" s="627"/>
      <c r="E23" s="627"/>
      <c r="F23" s="627"/>
      <c r="G23" s="618"/>
      <c r="H23" s="628" t="str">
        <f>IF(COUNT(H20:H22)=0,"",AVERAGE(H20:H22))</f>
        <v/>
      </c>
      <c r="I23" s="627"/>
      <c r="J23" s="627"/>
      <c r="K23" s="627"/>
      <c r="L23" s="627"/>
      <c r="M23" s="618"/>
      <c r="N23" s="628" t="str">
        <f>IF(COUNT(N20:N22)=0,"",AVERAGE(N20:N22))</f>
        <v/>
      </c>
      <c r="O23" s="627"/>
      <c r="P23" s="627"/>
      <c r="Q23" s="627"/>
      <c r="R23" s="627"/>
      <c r="S23" s="618"/>
      <c r="T23" s="628" t="str">
        <f>IF(COUNT(T20:T22)=0,"",AVERAGE(T20:T22))</f>
        <v/>
      </c>
      <c r="U23" s="627"/>
      <c r="V23" s="627"/>
      <c r="W23" s="627"/>
      <c r="X23" s="627"/>
      <c r="Y23" s="618"/>
      <c r="Z23" s="618"/>
      <c r="AA23" s="618"/>
      <c r="AB23" s="618"/>
      <c r="AC23" s="618"/>
      <c r="AD23" s="618"/>
      <c r="AE23" s="618"/>
      <c r="AF23" s="618"/>
      <c r="AG23" s="618"/>
      <c r="AH23" s="618"/>
      <c r="AI23" s="618"/>
      <c r="AJ23" s="618"/>
      <c r="AK23" s="618"/>
      <c r="AL23" s="618"/>
      <c r="AM23" s="618"/>
      <c r="AN23" s="618"/>
      <c r="AO23" s="618"/>
      <c r="AP23" s="618"/>
      <c r="AQ23" s="618"/>
      <c r="AR23" s="618"/>
    </row>
    <row r="24" spans="1:44" ht="15.75">
      <c r="A24" s="625" t="s">
        <v>807</v>
      </c>
      <c r="B24" s="629" t="str">
        <f>IF(OR(B20="",B23=""),"",MIN(B20,B23))</f>
        <v/>
      </c>
      <c r="C24" s="627"/>
      <c r="D24" s="627"/>
      <c r="E24" s="627"/>
      <c r="F24" s="627"/>
      <c r="G24" s="618"/>
      <c r="H24" s="629" t="str">
        <f>IF(OR(H20="",H23=""),"",MIN(H20,H23))</f>
        <v/>
      </c>
      <c r="I24" s="627"/>
      <c r="J24" s="627"/>
      <c r="K24" s="627"/>
      <c r="L24" s="627"/>
      <c r="M24" s="618"/>
      <c r="N24" s="629" t="str">
        <f>IF(OR(N20="",N23=""),"",MIN(N20,N23))</f>
        <v/>
      </c>
      <c r="O24" s="627"/>
      <c r="P24" s="627"/>
      <c r="Q24" s="627"/>
      <c r="R24" s="627"/>
      <c r="S24" s="618"/>
      <c r="T24" s="629" t="str">
        <f>IF(OR(T20="",T23=""),"",MIN(T20,T23))</f>
        <v/>
      </c>
      <c r="U24" s="627"/>
      <c r="V24" s="627"/>
      <c r="W24" s="627"/>
      <c r="X24" s="627"/>
      <c r="Y24" s="618"/>
      <c r="Z24" s="618"/>
      <c r="AA24" s="618"/>
      <c r="AB24" s="618"/>
      <c r="AC24" s="618"/>
      <c r="AD24" s="618"/>
      <c r="AE24" s="618"/>
      <c r="AF24" s="618"/>
      <c r="AG24" s="618"/>
      <c r="AH24" s="618"/>
      <c r="AI24" s="618"/>
      <c r="AJ24" s="618"/>
      <c r="AK24" s="618"/>
      <c r="AL24" s="618"/>
      <c r="AM24" s="618"/>
      <c r="AN24" s="618"/>
      <c r="AO24" s="618"/>
      <c r="AP24" s="618"/>
      <c r="AQ24" s="618"/>
      <c r="AR24" s="618"/>
    </row>
    <row r="25" spans="1:44" ht="15.75">
      <c r="A25" s="625" t="s">
        <v>811</v>
      </c>
      <c r="B25" s="701"/>
      <c r="C25" s="627"/>
      <c r="D25" s="627"/>
      <c r="E25" s="627"/>
      <c r="F25" s="627"/>
      <c r="G25" s="618"/>
      <c r="H25" s="701"/>
      <c r="I25" s="627"/>
      <c r="J25" s="627"/>
      <c r="K25" s="627"/>
      <c r="L25" s="627"/>
      <c r="M25" s="618"/>
      <c r="N25" s="701"/>
      <c r="O25" s="627"/>
      <c r="P25" s="627"/>
      <c r="Q25" s="627"/>
      <c r="R25" s="627"/>
      <c r="S25" s="618"/>
      <c r="T25" s="701"/>
      <c r="U25" s="627"/>
      <c r="V25" s="627"/>
      <c r="W25" s="627"/>
      <c r="X25" s="627"/>
      <c r="Y25" s="618"/>
      <c r="Z25" s="618"/>
      <c r="AA25" s="618"/>
      <c r="AB25" s="618"/>
      <c r="AC25" s="618"/>
      <c r="AD25" s="618"/>
      <c r="AE25" s="618"/>
      <c r="AF25" s="618"/>
      <c r="AG25" s="618"/>
      <c r="AH25" s="618"/>
      <c r="AI25" s="618"/>
      <c r="AJ25" s="618"/>
      <c r="AK25" s="618"/>
      <c r="AL25" s="618"/>
      <c r="AM25" s="618"/>
      <c r="AN25" s="618"/>
      <c r="AO25" s="618"/>
      <c r="AP25" s="618"/>
      <c r="AQ25" s="618"/>
      <c r="AR25" s="618"/>
    </row>
    <row r="26" spans="1:44" ht="15.75">
      <c r="A26" s="630" t="s">
        <v>447</v>
      </c>
      <c r="B26" s="699"/>
      <c r="C26" s="627"/>
      <c r="D26" s="627"/>
      <c r="E26" s="627"/>
      <c r="F26" s="627"/>
      <c r="G26" s="618"/>
      <c r="H26" s="699"/>
      <c r="I26" s="627"/>
      <c r="J26" s="627"/>
      <c r="K26" s="627"/>
      <c r="L26" s="627"/>
      <c r="M26" s="618"/>
      <c r="N26" s="699"/>
      <c r="O26" s="627"/>
      <c r="P26" s="627"/>
      <c r="Q26" s="627"/>
      <c r="R26" s="627"/>
      <c r="S26" s="618"/>
      <c r="T26" s="699"/>
      <c r="U26" s="627"/>
      <c r="V26" s="627"/>
      <c r="W26" s="627"/>
      <c r="X26" s="627"/>
      <c r="Y26" s="618"/>
      <c r="Z26" s="618"/>
      <c r="AA26" s="618"/>
      <c r="AB26" s="618"/>
      <c r="AC26" s="618"/>
      <c r="AD26" s="618"/>
      <c r="AE26" s="618"/>
      <c r="AF26" s="618"/>
      <c r="AG26" s="618"/>
      <c r="AH26" s="618"/>
      <c r="AI26" s="618"/>
      <c r="AJ26" s="618"/>
      <c r="AK26" s="618"/>
      <c r="AL26" s="618"/>
      <c r="AM26" s="618"/>
      <c r="AN26" s="618"/>
      <c r="AO26" s="618"/>
      <c r="AP26" s="618"/>
      <c r="AQ26" s="618"/>
      <c r="AR26" s="618"/>
    </row>
    <row r="27" spans="1:44" s="618" customFormat="1"/>
    <row r="28" spans="1:44" s="580" customFormat="1" ht="45" customHeight="1">
      <c r="A28" s="655" t="s">
        <v>785</v>
      </c>
      <c r="B28" s="631" t="s">
        <v>815</v>
      </c>
      <c r="C28" s="631" t="s">
        <v>800</v>
      </c>
      <c r="D28" s="631" t="s">
        <v>801</v>
      </c>
      <c r="E28" s="631" t="s">
        <v>802</v>
      </c>
      <c r="F28" s="631" t="s">
        <v>803</v>
      </c>
      <c r="G28" s="644"/>
      <c r="H28" s="631" t="s">
        <v>815</v>
      </c>
      <c r="I28" s="631" t="s">
        <v>800</v>
      </c>
      <c r="J28" s="631" t="s">
        <v>801</v>
      </c>
      <c r="K28" s="631" t="s">
        <v>802</v>
      </c>
      <c r="L28" s="631" t="s">
        <v>803</v>
      </c>
      <c r="M28" s="644"/>
      <c r="N28" s="631" t="s">
        <v>799</v>
      </c>
      <c r="O28" s="631" t="s">
        <v>800</v>
      </c>
      <c r="P28" s="631" t="s">
        <v>801</v>
      </c>
      <c r="Q28" s="631" t="s">
        <v>802</v>
      </c>
      <c r="R28" s="631" t="s">
        <v>803</v>
      </c>
      <c r="S28" s="644"/>
      <c r="T28" s="631" t="s">
        <v>799</v>
      </c>
      <c r="U28" s="631" t="s">
        <v>800</v>
      </c>
      <c r="V28" s="631" t="s">
        <v>801</v>
      </c>
      <c r="W28" s="631" t="s">
        <v>802</v>
      </c>
      <c r="X28" s="631" t="s">
        <v>803</v>
      </c>
      <c r="Y28" s="646"/>
      <c r="Z28" s="646"/>
      <c r="AA28" s="646"/>
      <c r="AB28" s="646"/>
      <c r="AC28" s="646"/>
      <c r="AD28" s="646"/>
      <c r="AE28" s="646"/>
      <c r="AF28" s="646"/>
      <c r="AG28" s="646"/>
      <c r="AH28" s="646"/>
      <c r="AI28" s="646"/>
      <c r="AJ28" s="646"/>
      <c r="AK28" s="646"/>
      <c r="AL28" s="646"/>
      <c r="AM28" s="646"/>
      <c r="AN28" s="646"/>
      <c r="AO28" s="646"/>
      <c r="AP28" s="646"/>
      <c r="AQ28" s="646"/>
      <c r="AR28" s="646"/>
    </row>
    <row r="29" spans="1:44" ht="15.75">
      <c r="A29" s="632">
        <v>1</v>
      </c>
      <c r="B29" s="699"/>
      <c r="C29" s="699"/>
      <c r="D29" s="633" t="str">
        <f t="shared" ref="D29:D60" si="0">IF(AND(B29="",C29=""),"",B29-C29)</f>
        <v/>
      </c>
      <c r="E29" s="737" t="str">
        <f t="shared" ref="E29:E60" si="1">IF(OR(B$24="",D29=""),"",IF(D29&gt;B$24,B29-B$24,C29))</f>
        <v/>
      </c>
      <c r="F29" s="629" t="str">
        <f t="shared" ref="F29:F60" si="2">IF(OR(B$24="",D29=""),"",MIN(D29,B$24))</f>
        <v/>
      </c>
      <c r="G29" s="618"/>
      <c r="H29" s="699"/>
      <c r="I29" s="699"/>
      <c r="J29" s="633" t="str">
        <f t="shared" ref="J29:J60" si="3">IF(AND(H29="",I29=""),"",H29-I29)</f>
        <v/>
      </c>
      <c r="K29" s="628" t="str">
        <f t="shared" ref="K29:K60" si="4">IF(OR(H$24="",J29=""),"",IF(J29&gt;H$24,H29-H$24,I29))</f>
        <v/>
      </c>
      <c r="L29" s="629" t="str">
        <f t="shared" ref="L29:L60" si="5">IF(OR(H$24="",J29=""),"",MIN(J29,H$24))</f>
        <v/>
      </c>
      <c r="M29" s="618"/>
      <c r="N29" s="699"/>
      <c r="O29" s="699"/>
      <c r="P29" s="633" t="str">
        <f t="shared" ref="P29:P60" si="6">IF(AND(N29="",O29=""),"",N29-O29)</f>
        <v/>
      </c>
      <c r="Q29" s="628" t="str">
        <f t="shared" ref="Q29:Q60" si="7">IF(OR(N$24="",P29=""),"",IF(P29&gt;N$24,N29-N$24,O29))</f>
        <v/>
      </c>
      <c r="R29" s="629" t="str">
        <f t="shared" ref="R29:R60" si="8">IF(OR(N$24="",P29=""),"",MIN(P29,N$24))</f>
        <v/>
      </c>
      <c r="S29" s="618"/>
      <c r="T29" s="699"/>
      <c r="U29" s="699"/>
      <c r="V29" s="633" t="str">
        <f t="shared" ref="V29:V60" si="9">IF(AND(T29="",U29=""),"",T29-U29)</f>
        <v/>
      </c>
      <c r="W29" s="628" t="str">
        <f t="shared" ref="W29:W60" si="10">IF(OR(T$24="",V29=""),"",IF(V29&gt;T$24,T29-T$24,U29))</f>
        <v/>
      </c>
      <c r="X29" s="629" t="str">
        <f t="shared" ref="X29:X60" si="11">IF(OR(T$24="",V29=""),"",MIN(V29,T$24))</f>
        <v/>
      </c>
      <c r="Y29" s="618"/>
      <c r="Z29" s="618"/>
      <c r="AA29" s="618"/>
      <c r="AB29" s="618"/>
      <c r="AC29" s="618"/>
      <c r="AD29" s="618"/>
      <c r="AE29" s="618"/>
      <c r="AF29" s="618"/>
      <c r="AG29" s="618"/>
      <c r="AH29" s="618"/>
      <c r="AI29" s="618"/>
      <c r="AJ29" s="618"/>
      <c r="AK29" s="618"/>
      <c r="AL29" s="618"/>
      <c r="AM29" s="618"/>
      <c r="AN29" s="618"/>
      <c r="AO29" s="618"/>
      <c r="AP29" s="618"/>
      <c r="AQ29" s="618"/>
      <c r="AR29" s="618"/>
    </row>
    <row r="30" spans="1:44" ht="15.75">
      <c r="A30" s="632">
        <v>2</v>
      </c>
      <c r="B30" s="699"/>
      <c r="C30" s="699"/>
      <c r="D30" s="633" t="str">
        <f t="shared" si="0"/>
        <v/>
      </c>
      <c r="E30" s="737" t="str">
        <f t="shared" si="1"/>
        <v/>
      </c>
      <c r="F30" s="629" t="str">
        <f t="shared" si="2"/>
        <v/>
      </c>
      <c r="G30" s="618"/>
      <c r="H30" s="699"/>
      <c r="I30" s="699"/>
      <c r="J30" s="633" t="str">
        <f t="shared" si="3"/>
        <v/>
      </c>
      <c r="K30" s="628" t="str">
        <f t="shared" si="4"/>
        <v/>
      </c>
      <c r="L30" s="629" t="str">
        <f t="shared" si="5"/>
        <v/>
      </c>
      <c r="M30" s="618"/>
      <c r="N30" s="699"/>
      <c r="O30" s="699"/>
      <c r="P30" s="633" t="str">
        <f t="shared" si="6"/>
        <v/>
      </c>
      <c r="Q30" s="628" t="str">
        <f t="shared" si="7"/>
        <v/>
      </c>
      <c r="R30" s="629" t="str">
        <f t="shared" si="8"/>
        <v/>
      </c>
      <c r="S30" s="618"/>
      <c r="T30" s="699"/>
      <c r="U30" s="699"/>
      <c r="V30" s="633" t="str">
        <f t="shared" si="9"/>
        <v/>
      </c>
      <c r="W30" s="628" t="str">
        <f t="shared" si="10"/>
        <v/>
      </c>
      <c r="X30" s="629" t="str">
        <f t="shared" si="11"/>
        <v/>
      </c>
      <c r="Y30" s="618"/>
      <c r="Z30" s="618"/>
      <c r="AA30" s="618"/>
      <c r="AB30" s="618"/>
      <c r="AC30" s="618"/>
      <c r="AD30" s="618"/>
      <c r="AE30" s="618"/>
      <c r="AF30" s="618"/>
      <c r="AG30" s="618"/>
      <c r="AH30" s="618"/>
      <c r="AI30" s="618"/>
      <c r="AJ30" s="618"/>
      <c r="AK30" s="618"/>
      <c r="AL30" s="618"/>
      <c r="AM30" s="618"/>
      <c r="AN30" s="618"/>
      <c r="AO30" s="618"/>
      <c r="AP30" s="618"/>
      <c r="AQ30" s="618"/>
      <c r="AR30" s="618"/>
    </row>
    <row r="31" spans="1:44" ht="15.75">
      <c r="A31" s="632">
        <v>3</v>
      </c>
      <c r="B31" s="699"/>
      <c r="C31" s="699"/>
      <c r="D31" s="633" t="str">
        <f t="shared" si="0"/>
        <v/>
      </c>
      <c r="E31" s="737" t="str">
        <f t="shared" si="1"/>
        <v/>
      </c>
      <c r="F31" s="629" t="str">
        <f t="shared" si="2"/>
        <v/>
      </c>
      <c r="G31" s="618"/>
      <c r="H31" s="699"/>
      <c r="I31" s="699"/>
      <c r="J31" s="633" t="str">
        <f t="shared" si="3"/>
        <v/>
      </c>
      <c r="K31" s="628" t="str">
        <f t="shared" si="4"/>
        <v/>
      </c>
      <c r="L31" s="629" t="str">
        <f t="shared" si="5"/>
        <v/>
      </c>
      <c r="M31" s="618"/>
      <c r="N31" s="699"/>
      <c r="O31" s="699"/>
      <c r="P31" s="633" t="str">
        <f t="shared" si="6"/>
        <v/>
      </c>
      <c r="Q31" s="628" t="str">
        <f t="shared" si="7"/>
        <v/>
      </c>
      <c r="R31" s="629" t="str">
        <f t="shared" si="8"/>
        <v/>
      </c>
      <c r="S31" s="618"/>
      <c r="T31" s="699"/>
      <c r="U31" s="699"/>
      <c r="V31" s="633" t="str">
        <f t="shared" si="9"/>
        <v/>
      </c>
      <c r="W31" s="628" t="str">
        <f t="shared" si="10"/>
        <v/>
      </c>
      <c r="X31" s="629" t="str">
        <f t="shared" si="11"/>
        <v/>
      </c>
      <c r="Y31" s="618"/>
      <c r="Z31" s="618"/>
      <c r="AA31" s="618"/>
      <c r="AB31" s="618"/>
      <c r="AC31" s="618"/>
      <c r="AD31" s="618"/>
      <c r="AE31" s="618"/>
      <c r="AF31" s="618"/>
      <c r="AG31" s="618"/>
      <c r="AH31" s="618"/>
      <c r="AI31" s="618"/>
      <c r="AJ31" s="618"/>
      <c r="AK31" s="618"/>
      <c r="AL31" s="618"/>
      <c r="AM31" s="618"/>
      <c r="AN31" s="618"/>
      <c r="AO31" s="618"/>
      <c r="AP31" s="618"/>
      <c r="AQ31" s="618"/>
      <c r="AR31" s="618"/>
    </row>
    <row r="32" spans="1:44" ht="15.75">
      <c r="A32" s="632">
        <v>4</v>
      </c>
      <c r="B32" s="699"/>
      <c r="C32" s="699"/>
      <c r="D32" s="633" t="str">
        <f t="shared" si="0"/>
        <v/>
      </c>
      <c r="E32" s="737" t="str">
        <f t="shared" si="1"/>
        <v/>
      </c>
      <c r="F32" s="629" t="str">
        <f t="shared" si="2"/>
        <v/>
      </c>
      <c r="G32" s="618"/>
      <c r="H32" s="699"/>
      <c r="I32" s="699"/>
      <c r="J32" s="633" t="str">
        <f t="shared" si="3"/>
        <v/>
      </c>
      <c r="K32" s="628" t="str">
        <f t="shared" si="4"/>
        <v/>
      </c>
      <c r="L32" s="629" t="str">
        <f t="shared" si="5"/>
        <v/>
      </c>
      <c r="M32" s="618"/>
      <c r="N32" s="699"/>
      <c r="O32" s="699"/>
      <c r="P32" s="633" t="str">
        <f t="shared" si="6"/>
        <v/>
      </c>
      <c r="Q32" s="628" t="str">
        <f t="shared" si="7"/>
        <v/>
      </c>
      <c r="R32" s="629" t="str">
        <f t="shared" si="8"/>
        <v/>
      </c>
      <c r="S32" s="618"/>
      <c r="T32" s="699"/>
      <c r="U32" s="699"/>
      <c r="V32" s="633" t="str">
        <f t="shared" si="9"/>
        <v/>
      </c>
      <c r="W32" s="628" t="str">
        <f t="shared" si="10"/>
        <v/>
      </c>
      <c r="X32" s="629" t="str">
        <f t="shared" si="11"/>
        <v/>
      </c>
      <c r="Y32" s="618"/>
      <c r="Z32" s="618"/>
      <c r="AA32" s="618"/>
      <c r="AB32" s="618"/>
      <c r="AC32" s="618"/>
      <c r="AD32" s="618"/>
      <c r="AE32" s="618"/>
      <c r="AF32" s="618"/>
      <c r="AG32" s="618"/>
      <c r="AH32" s="618"/>
      <c r="AI32" s="618"/>
      <c r="AJ32" s="618"/>
      <c r="AK32" s="618"/>
      <c r="AL32" s="618"/>
      <c r="AM32" s="618"/>
      <c r="AN32" s="618"/>
      <c r="AO32" s="618"/>
      <c r="AP32" s="618"/>
      <c r="AQ32" s="618"/>
      <c r="AR32" s="618"/>
    </row>
    <row r="33" spans="1:44" ht="15.75">
      <c r="A33" s="632">
        <v>5</v>
      </c>
      <c r="B33" s="699"/>
      <c r="C33" s="699"/>
      <c r="D33" s="633" t="str">
        <f t="shared" si="0"/>
        <v/>
      </c>
      <c r="E33" s="737" t="str">
        <f t="shared" si="1"/>
        <v/>
      </c>
      <c r="F33" s="629" t="str">
        <f t="shared" si="2"/>
        <v/>
      </c>
      <c r="G33" s="618"/>
      <c r="H33" s="699"/>
      <c r="I33" s="699"/>
      <c r="J33" s="633" t="str">
        <f t="shared" si="3"/>
        <v/>
      </c>
      <c r="K33" s="628" t="str">
        <f t="shared" si="4"/>
        <v/>
      </c>
      <c r="L33" s="629" t="str">
        <f t="shared" si="5"/>
        <v/>
      </c>
      <c r="M33" s="618"/>
      <c r="N33" s="699"/>
      <c r="O33" s="699"/>
      <c r="P33" s="633" t="str">
        <f t="shared" si="6"/>
        <v/>
      </c>
      <c r="Q33" s="628" t="str">
        <f t="shared" si="7"/>
        <v/>
      </c>
      <c r="R33" s="629" t="str">
        <f t="shared" si="8"/>
        <v/>
      </c>
      <c r="S33" s="618"/>
      <c r="T33" s="699"/>
      <c r="U33" s="699"/>
      <c r="V33" s="633" t="str">
        <f t="shared" si="9"/>
        <v/>
      </c>
      <c r="W33" s="628" t="str">
        <f t="shared" si="10"/>
        <v/>
      </c>
      <c r="X33" s="629" t="str">
        <f t="shared" si="11"/>
        <v/>
      </c>
      <c r="Y33" s="618"/>
      <c r="Z33" s="618"/>
      <c r="AA33" s="618"/>
      <c r="AB33" s="618"/>
      <c r="AC33" s="618"/>
      <c r="AD33" s="618"/>
      <c r="AE33" s="618"/>
      <c r="AF33" s="618"/>
      <c r="AG33" s="618"/>
      <c r="AH33" s="618"/>
      <c r="AI33" s="618"/>
      <c r="AJ33" s="618"/>
      <c r="AK33" s="618"/>
      <c r="AL33" s="618"/>
      <c r="AM33" s="618"/>
      <c r="AN33" s="618"/>
      <c r="AO33" s="618"/>
      <c r="AP33" s="618"/>
      <c r="AQ33" s="618"/>
      <c r="AR33" s="618"/>
    </row>
    <row r="34" spans="1:44" ht="15.75">
      <c r="A34" s="632">
        <v>6</v>
      </c>
      <c r="B34" s="699"/>
      <c r="C34" s="699"/>
      <c r="D34" s="633" t="str">
        <f t="shared" si="0"/>
        <v/>
      </c>
      <c r="E34" s="737" t="str">
        <f t="shared" si="1"/>
        <v/>
      </c>
      <c r="F34" s="629" t="str">
        <f t="shared" si="2"/>
        <v/>
      </c>
      <c r="G34" s="618"/>
      <c r="H34" s="699"/>
      <c r="I34" s="699"/>
      <c r="J34" s="633" t="str">
        <f t="shared" si="3"/>
        <v/>
      </c>
      <c r="K34" s="628" t="str">
        <f t="shared" si="4"/>
        <v/>
      </c>
      <c r="L34" s="629" t="str">
        <f t="shared" si="5"/>
        <v/>
      </c>
      <c r="M34" s="618"/>
      <c r="N34" s="699"/>
      <c r="O34" s="699"/>
      <c r="P34" s="633" t="str">
        <f t="shared" si="6"/>
        <v/>
      </c>
      <c r="Q34" s="628" t="str">
        <f t="shared" si="7"/>
        <v/>
      </c>
      <c r="R34" s="629" t="str">
        <f t="shared" si="8"/>
        <v/>
      </c>
      <c r="S34" s="618"/>
      <c r="T34" s="699"/>
      <c r="U34" s="699"/>
      <c r="V34" s="633" t="str">
        <f t="shared" si="9"/>
        <v/>
      </c>
      <c r="W34" s="628" t="str">
        <f t="shared" si="10"/>
        <v/>
      </c>
      <c r="X34" s="629" t="str">
        <f t="shared" si="11"/>
        <v/>
      </c>
      <c r="Y34" s="618"/>
      <c r="Z34" s="618"/>
      <c r="AA34" s="618"/>
      <c r="AB34" s="618"/>
      <c r="AC34" s="618"/>
      <c r="AD34" s="618"/>
      <c r="AE34" s="618"/>
      <c r="AF34" s="618"/>
      <c r="AG34" s="618"/>
      <c r="AH34" s="618"/>
      <c r="AI34" s="618"/>
      <c r="AJ34" s="618"/>
      <c r="AK34" s="618"/>
      <c r="AL34" s="618"/>
      <c r="AM34" s="618"/>
      <c r="AN34" s="618"/>
      <c r="AO34" s="618"/>
      <c r="AP34" s="618"/>
      <c r="AQ34" s="618"/>
      <c r="AR34" s="618"/>
    </row>
    <row r="35" spans="1:44" ht="15.75">
      <c r="A35" s="632">
        <v>7</v>
      </c>
      <c r="B35" s="699"/>
      <c r="C35" s="699"/>
      <c r="D35" s="633" t="str">
        <f t="shared" si="0"/>
        <v/>
      </c>
      <c r="E35" s="737" t="str">
        <f t="shared" si="1"/>
        <v/>
      </c>
      <c r="F35" s="629" t="str">
        <f t="shared" si="2"/>
        <v/>
      </c>
      <c r="G35" s="618"/>
      <c r="H35" s="699"/>
      <c r="I35" s="699"/>
      <c r="J35" s="633" t="str">
        <f t="shared" si="3"/>
        <v/>
      </c>
      <c r="K35" s="628" t="str">
        <f t="shared" si="4"/>
        <v/>
      </c>
      <c r="L35" s="629" t="str">
        <f t="shared" si="5"/>
        <v/>
      </c>
      <c r="M35" s="618"/>
      <c r="N35" s="699"/>
      <c r="O35" s="699"/>
      <c r="P35" s="633" t="str">
        <f t="shared" si="6"/>
        <v/>
      </c>
      <c r="Q35" s="628" t="str">
        <f t="shared" si="7"/>
        <v/>
      </c>
      <c r="R35" s="629" t="str">
        <f t="shared" si="8"/>
        <v/>
      </c>
      <c r="S35" s="618"/>
      <c r="T35" s="699"/>
      <c r="U35" s="699"/>
      <c r="V35" s="633" t="str">
        <f t="shared" si="9"/>
        <v/>
      </c>
      <c r="W35" s="628" t="str">
        <f t="shared" si="10"/>
        <v/>
      </c>
      <c r="X35" s="629" t="str">
        <f t="shared" si="11"/>
        <v/>
      </c>
      <c r="Y35" s="618"/>
      <c r="Z35" s="618"/>
      <c r="AA35" s="618"/>
      <c r="AB35" s="618"/>
      <c r="AC35" s="618"/>
      <c r="AD35" s="618"/>
      <c r="AE35" s="618"/>
      <c r="AF35" s="618"/>
      <c r="AG35" s="618"/>
      <c r="AH35" s="618"/>
      <c r="AI35" s="618"/>
      <c r="AJ35" s="618"/>
      <c r="AK35" s="618"/>
      <c r="AL35" s="618"/>
      <c r="AM35" s="618"/>
      <c r="AN35" s="618"/>
      <c r="AO35" s="618"/>
      <c r="AP35" s="618"/>
      <c r="AQ35" s="618"/>
      <c r="AR35" s="618"/>
    </row>
    <row r="36" spans="1:44" ht="15.75">
      <c r="A36" s="632">
        <v>8</v>
      </c>
      <c r="B36" s="699"/>
      <c r="C36" s="699"/>
      <c r="D36" s="633" t="str">
        <f t="shared" si="0"/>
        <v/>
      </c>
      <c r="E36" s="737" t="str">
        <f t="shared" si="1"/>
        <v/>
      </c>
      <c r="F36" s="629" t="str">
        <f t="shared" si="2"/>
        <v/>
      </c>
      <c r="G36" s="618"/>
      <c r="H36" s="699"/>
      <c r="I36" s="699"/>
      <c r="J36" s="633" t="str">
        <f t="shared" si="3"/>
        <v/>
      </c>
      <c r="K36" s="628" t="str">
        <f t="shared" si="4"/>
        <v/>
      </c>
      <c r="L36" s="629" t="str">
        <f t="shared" si="5"/>
        <v/>
      </c>
      <c r="M36" s="618"/>
      <c r="N36" s="699"/>
      <c r="O36" s="699"/>
      <c r="P36" s="633" t="str">
        <f t="shared" si="6"/>
        <v/>
      </c>
      <c r="Q36" s="628" t="str">
        <f t="shared" si="7"/>
        <v/>
      </c>
      <c r="R36" s="629" t="str">
        <f t="shared" si="8"/>
        <v/>
      </c>
      <c r="S36" s="618"/>
      <c r="T36" s="699"/>
      <c r="U36" s="699"/>
      <c r="V36" s="633" t="str">
        <f t="shared" si="9"/>
        <v/>
      </c>
      <c r="W36" s="628" t="str">
        <f t="shared" si="10"/>
        <v/>
      </c>
      <c r="X36" s="629" t="str">
        <f t="shared" si="11"/>
        <v/>
      </c>
      <c r="Y36" s="618"/>
      <c r="Z36" s="618"/>
      <c r="AA36" s="618"/>
      <c r="AB36" s="618"/>
      <c r="AC36" s="618"/>
      <c r="AD36" s="618"/>
      <c r="AE36" s="618"/>
      <c r="AF36" s="618"/>
      <c r="AG36" s="618"/>
      <c r="AH36" s="618"/>
      <c r="AI36" s="618"/>
      <c r="AJ36" s="618"/>
      <c r="AK36" s="618"/>
      <c r="AL36" s="618"/>
      <c r="AM36" s="618"/>
      <c r="AN36" s="618"/>
      <c r="AO36" s="618"/>
      <c r="AP36" s="618"/>
      <c r="AQ36" s="618"/>
      <c r="AR36" s="618"/>
    </row>
    <row r="37" spans="1:44" ht="15.75">
      <c r="A37" s="632">
        <v>9</v>
      </c>
      <c r="B37" s="699"/>
      <c r="C37" s="699"/>
      <c r="D37" s="633" t="str">
        <f t="shared" si="0"/>
        <v/>
      </c>
      <c r="E37" s="737" t="str">
        <f t="shared" si="1"/>
        <v/>
      </c>
      <c r="F37" s="629" t="str">
        <f t="shared" si="2"/>
        <v/>
      </c>
      <c r="G37" s="618"/>
      <c r="H37" s="699"/>
      <c r="I37" s="699"/>
      <c r="J37" s="633" t="str">
        <f t="shared" si="3"/>
        <v/>
      </c>
      <c r="K37" s="628" t="str">
        <f t="shared" si="4"/>
        <v/>
      </c>
      <c r="L37" s="629" t="str">
        <f t="shared" si="5"/>
        <v/>
      </c>
      <c r="M37" s="618"/>
      <c r="N37" s="699"/>
      <c r="O37" s="699"/>
      <c r="P37" s="633" t="str">
        <f t="shared" si="6"/>
        <v/>
      </c>
      <c r="Q37" s="628" t="str">
        <f t="shared" si="7"/>
        <v/>
      </c>
      <c r="R37" s="629" t="str">
        <f t="shared" si="8"/>
        <v/>
      </c>
      <c r="S37" s="618"/>
      <c r="T37" s="699"/>
      <c r="U37" s="699"/>
      <c r="V37" s="633" t="str">
        <f t="shared" si="9"/>
        <v/>
      </c>
      <c r="W37" s="628" t="str">
        <f t="shared" si="10"/>
        <v/>
      </c>
      <c r="X37" s="629" t="str">
        <f t="shared" si="11"/>
        <v/>
      </c>
      <c r="Y37" s="618"/>
      <c r="Z37" s="618"/>
      <c r="AA37" s="618"/>
      <c r="AB37" s="618"/>
      <c r="AC37" s="618"/>
      <c r="AD37" s="618"/>
      <c r="AE37" s="618"/>
      <c r="AF37" s="618"/>
      <c r="AG37" s="618"/>
      <c r="AH37" s="618"/>
      <c r="AI37" s="618"/>
      <c r="AJ37" s="618"/>
      <c r="AK37" s="618"/>
      <c r="AL37" s="618"/>
      <c r="AM37" s="618"/>
      <c r="AN37" s="618"/>
      <c r="AO37" s="618"/>
      <c r="AP37" s="618"/>
      <c r="AQ37" s="618"/>
      <c r="AR37" s="618"/>
    </row>
    <row r="38" spans="1:44" ht="15.75">
      <c r="A38" s="632">
        <v>10</v>
      </c>
      <c r="B38" s="699"/>
      <c r="C38" s="699"/>
      <c r="D38" s="633" t="str">
        <f t="shared" si="0"/>
        <v/>
      </c>
      <c r="E38" s="737" t="str">
        <f t="shared" si="1"/>
        <v/>
      </c>
      <c r="F38" s="629" t="str">
        <f t="shared" si="2"/>
        <v/>
      </c>
      <c r="G38" s="618"/>
      <c r="H38" s="699"/>
      <c r="I38" s="699"/>
      <c r="J38" s="633" t="str">
        <f t="shared" si="3"/>
        <v/>
      </c>
      <c r="K38" s="628" t="str">
        <f t="shared" si="4"/>
        <v/>
      </c>
      <c r="L38" s="629" t="str">
        <f t="shared" si="5"/>
        <v/>
      </c>
      <c r="M38" s="618"/>
      <c r="N38" s="699"/>
      <c r="O38" s="699"/>
      <c r="P38" s="633" t="str">
        <f t="shared" si="6"/>
        <v/>
      </c>
      <c r="Q38" s="628" t="str">
        <f t="shared" si="7"/>
        <v/>
      </c>
      <c r="R38" s="629" t="str">
        <f t="shared" si="8"/>
        <v/>
      </c>
      <c r="S38" s="618"/>
      <c r="T38" s="699"/>
      <c r="U38" s="699"/>
      <c r="V38" s="633" t="str">
        <f t="shared" si="9"/>
        <v/>
      </c>
      <c r="W38" s="628" t="str">
        <f t="shared" si="10"/>
        <v/>
      </c>
      <c r="X38" s="629" t="str">
        <f t="shared" si="11"/>
        <v/>
      </c>
      <c r="Y38" s="618"/>
      <c r="Z38" s="618"/>
      <c r="AA38" s="618"/>
      <c r="AB38" s="618"/>
      <c r="AC38" s="618"/>
      <c r="AD38" s="618"/>
      <c r="AE38" s="618"/>
      <c r="AF38" s="618"/>
      <c r="AG38" s="618"/>
      <c r="AH38" s="618"/>
      <c r="AI38" s="618"/>
      <c r="AJ38" s="618"/>
      <c r="AK38" s="618"/>
      <c r="AL38" s="618"/>
      <c r="AM38" s="618"/>
      <c r="AN38" s="618"/>
      <c r="AO38" s="618"/>
      <c r="AP38" s="618"/>
      <c r="AQ38" s="618"/>
      <c r="AR38" s="618"/>
    </row>
    <row r="39" spans="1:44" ht="15.75">
      <c r="A39" s="632">
        <v>11</v>
      </c>
      <c r="B39" s="699"/>
      <c r="C39" s="699"/>
      <c r="D39" s="633" t="str">
        <f t="shared" si="0"/>
        <v/>
      </c>
      <c r="E39" s="737" t="str">
        <f t="shared" si="1"/>
        <v/>
      </c>
      <c r="F39" s="629" t="str">
        <f t="shared" si="2"/>
        <v/>
      </c>
      <c r="G39" s="618"/>
      <c r="H39" s="699"/>
      <c r="I39" s="699"/>
      <c r="J39" s="633" t="str">
        <f t="shared" si="3"/>
        <v/>
      </c>
      <c r="K39" s="628" t="str">
        <f t="shared" si="4"/>
        <v/>
      </c>
      <c r="L39" s="629" t="str">
        <f t="shared" si="5"/>
        <v/>
      </c>
      <c r="M39" s="618"/>
      <c r="N39" s="699"/>
      <c r="O39" s="699"/>
      <c r="P39" s="633" t="str">
        <f t="shared" si="6"/>
        <v/>
      </c>
      <c r="Q39" s="628" t="str">
        <f t="shared" si="7"/>
        <v/>
      </c>
      <c r="R39" s="629" t="str">
        <f t="shared" si="8"/>
        <v/>
      </c>
      <c r="S39" s="618"/>
      <c r="T39" s="699"/>
      <c r="U39" s="699"/>
      <c r="V39" s="633" t="str">
        <f t="shared" si="9"/>
        <v/>
      </c>
      <c r="W39" s="628" t="str">
        <f t="shared" si="10"/>
        <v/>
      </c>
      <c r="X39" s="629" t="str">
        <f t="shared" si="11"/>
        <v/>
      </c>
      <c r="Y39" s="618"/>
      <c r="Z39" s="618"/>
      <c r="AA39" s="618"/>
      <c r="AB39" s="618"/>
      <c r="AC39" s="618"/>
      <c r="AD39" s="618"/>
      <c r="AE39" s="618"/>
      <c r="AF39" s="618"/>
      <c r="AG39" s="618"/>
      <c r="AH39" s="618"/>
      <c r="AI39" s="618"/>
      <c r="AJ39" s="618"/>
      <c r="AK39" s="618"/>
      <c r="AL39" s="618"/>
      <c r="AM39" s="618"/>
      <c r="AN39" s="618"/>
      <c r="AO39" s="618"/>
      <c r="AP39" s="618"/>
      <c r="AQ39" s="618"/>
      <c r="AR39" s="618"/>
    </row>
    <row r="40" spans="1:44" ht="15.75">
      <c r="A40" s="632">
        <v>12</v>
      </c>
      <c r="B40" s="699"/>
      <c r="C40" s="699"/>
      <c r="D40" s="633" t="str">
        <f t="shared" si="0"/>
        <v/>
      </c>
      <c r="E40" s="737" t="str">
        <f t="shared" si="1"/>
        <v/>
      </c>
      <c r="F40" s="629" t="str">
        <f t="shared" si="2"/>
        <v/>
      </c>
      <c r="G40" s="618"/>
      <c r="H40" s="699"/>
      <c r="I40" s="699"/>
      <c r="J40" s="633" t="str">
        <f t="shared" si="3"/>
        <v/>
      </c>
      <c r="K40" s="628" t="str">
        <f t="shared" si="4"/>
        <v/>
      </c>
      <c r="L40" s="629" t="str">
        <f t="shared" si="5"/>
        <v/>
      </c>
      <c r="M40" s="618"/>
      <c r="N40" s="699"/>
      <c r="O40" s="699"/>
      <c r="P40" s="633" t="str">
        <f t="shared" si="6"/>
        <v/>
      </c>
      <c r="Q40" s="628" t="str">
        <f t="shared" si="7"/>
        <v/>
      </c>
      <c r="R40" s="629" t="str">
        <f t="shared" si="8"/>
        <v/>
      </c>
      <c r="S40" s="618"/>
      <c r="T40" s="699"/>
      <c r="U40" s="699"/>
      <c r="V40" s="633" t="str">
        <f t="shared" si="9"/>
        <v/>
      </c>
      <c r="W40" s="628" t="str">
        <f t="shared" si="10"/>
        <v/>
      </c>
      <c r="X40" s="629" t="str">
        <f t="shared" si="11"/>
        <v/>
      </c>
      <c r="Y40" s="618"/>
      <c r="Z40" s="618"/>
      <c r="AA40" s="618"/>
      <c r="AB40" s="618"/>
      <c r="AC40" s="618"/>
      <c r="AD40" s="618"/>
      <c r="AE40" s="618"/>
      <c r="AF40" s="618"/>
      <c r="AG40" s="618"/>
      <c r="AH40" s="618"/>
      <c r="AI40" s="618"/>
      <c r="AJ40" s="618"/>
      <c r="AK40" s="618"/>
      <c r="AL40" s="618"/>
      <c r="AM40" s="618"/>
      <c r="AN40" s="618"/>
      <c r="AO40" s="618"/>
      <c r="AP40" s="618"/>
      <c r="AQ40" s="618"/>
      <c r="AR40" s="618"/>
    </row>
    <row r="41" spans="1:44" ht="15.75">
      <c r="A41" s="632">
        <v>13</v>
      </c>
      <c r="B41" s="699"/>
      <c r="C41" s="699"/>
      <c r="D41" s="633" t="str">
        <f t="shared" si="0"/>
        <v/>
      </c>
      <c r="E41" s="737" t="str">
        <f t="shared" si="1"/>
        <v/>
      </c>
      <c r="F41" s="629" t="str">
        <f t="shared" si="2"/>
        <v/>
      </c>
      <c r="G41" s="618"/>
      <c r="H41" s="699"/>
      <c r="I41" s="699"/>
      <c r="J41" s="633" t="str">
        <f t="shared" si="3"/>
        <v/>
      </c>
      <c r="K41" s="628" t="str">
        <f t="shared" si="4"/>
        <v/>
      </c>
      <c r="L41" s="629" t="str">
        <f t="shared" si="5"/>
        <v/>
      </c>
      <c r="M41" s="618"/>
      <c r="N41" s="699"/>
      <c r="O41" s="699"/>
      <c r="P41" s="633" t="str">
        <f t="shared" si="6"/>
        <v/>
      </c>
      <c r="Q41" s="628" t="str">
        <f t="shared" si="7"/>
        <v/>
      </c>
      <c r="R41" s="629" t="str">
        <f t="shared" si="8"/>
        <v/>
      </c>
      <c r="S41" s="618"/>
      <c r="T41" s="699"/>
      <c r="U41" s="699"/>
      <c r="V41" s="633" t="str">
        <f t="shared" si="9"/>
        <v/>
      </c>
      <c r="W41" s="628" t="str">
        <f t="shared" si="10"/>
        <v/>
      </c>
      <c r="X41" s="629" t="str">
        <f t="shared" si="11"/>
        <v/>
      </c>
      <c r="Y41" s="618"/>
      <c r="Z41" s="618"/>
      <c r="AA41" s="618"/>
      <c r="AB41" s="618"/>
      <c r="AC41" s="618"/>
      <c r="AD41" s="618"/>
      <c r="AE41" s="618"/>
      <c r="AF41" s="618"/>
      <c r="AG41" s="618"/>
      <c r="AH41" s="618"/>
      <c r="AI41" s="618"/>
      <c r="AJ41" s="618"/>
      <c r="AK41" s="618"/>
      <c r="AL41" s="618"/>
      <c r="AM41" s="618"/>
      <c r="AN41" s="618"/>
      <c r="AO41" s="618"/>
      <c r="AP41" s="618"/>
      <c r="AQ41" s="618"/>
      <c r="AR41" s="618"/>
    </row>
    <row r="42" spans="1:44" ht="15.75">
      <c r="A42" s="632">
        <v>14</v>
      </c>
      <c r="B42" s="699"/>
      <c r="C42" s="699"/>
      <c r="D42" s="633" t="str">
        <f t="shared" si="0"/>
        <v/>
      </c>
      <c r="E42" s="737" t="str">
        <f t="shared" si="1"/>
        <v/>
      </c>
      <c r="F42" s="629" t="str">
        <f t="shared" si="2"/>
        <v/>
      </c>
      <c r="G42" s="618"/>
      <c r="H42" s="699"/>
      <c r="I42" s="699"/>
      <c r="J42" s="633" t="str">
        <f t="shared" si="3"/>
        <v/>
      </c>
      <c r="K42" s="628" t="str">
        <f t="shared" si="4"/>
        <v/>
      </c>
      <c r="L42" s="629" t="str">
        <f t="shared" si="5"/>
        <v/>
      </c>
      <c r="M42" s="618"/>
      <c r="N42" s="699"/>
      <c r="O42" s="699"/>
      <c r="P42" s="633" t="str">
        <f t="shared" si="6"/>
        <v/>
      </c>
      <c r="Q42" s="628" t="str">
        <f t="shared" si="7"/>
        <v/>
      </c>
      <c r="R42" s="629" t="str">
        <f t="shared" si="8"/>
        <v/>
      </c>
      <c r="S42" s="618"/>
      <c r="T42" s="699"/>
      <c r="U42" s="699"/>
      <c r="V42" s="633" t="str">
        <f t="shared" si="9"/>
        <v/>
      </c>
      <c r="W42" s="628" t="str">
        <f t="shared" si="10"/>
        <v/>
      </c>
      <c r="X42" s="629" t="str">
        <f t="shared" si="11"/>
        <v/>
      </c>
      <c r="Y42" s="618"/>
      <c r="Z42" s="618"/>
      <c r="AA42" s="618"/>
      <c r="AB42" s="618"/>
      <c r="AC42" s="618"/>
      <c r="AD42" s="618"/>
      <c r="AE42" s="618"/>
      <c r="AF42" s="618"/>
      <c r="AG42" s="618"/>
      <c r="AH42" s="618"/>
      <c r="AI42" s="618"/>
      <c r="AJ42" s="618"/>
      <c r="AK42" s="618"/>
      <c r="AL42" s="618"/>
      <c r="AM42" s="618"/>
      <c r="AN42" s="618"/>
      <c r="AO42" s="618"/>
      <c r="AP42" s="618"/>
      <c r="AQ42" s="618"/>
      <c r="AR42" s="618"/>
    </row>
    <row r="43" spans="1:44" ht="15.75">
      <c r="A43" s="632">
        <v>15</v>
      </c>
      <c r="B43" s="699"/>
      <c r="C43" s="699"/>
      <c r="D43" s="633" t="str">
        <f t="shared" si="0"/>
        <v/>
      </c>
      <c r="E43" s="737" t="str">
        <f t="shared" si="1"/>
        <v/>
      </c>
      <c r="F43" s="629" t="str">
        <f t="shared" si="2"/>
        <v/>
      </c>
      <c r="G43" s="618"/>
      <c r="H43" s="699"/>
      <c r="I43" s="699"/>
      <c r="J43" s="633" t="str">
        <f t="shared" si="3"/>
        <v/>
      </c>
      <c r="K43" s="628" t="str">
        <f t="shared" si="4"/>
        <v/>
      </c>
      <c r="L43" s="629" t="str">
        <f t="shared" si="5"/>
        <v/>
      </c>
      <c r="M43" s="618"/>
      <c r="N43" s="699"/>
      <c r="O43" s="699"/>
      <c r="P43" s="633" t="str">
        <f t="shared" si="6"/>
        <v/>
      </c>
      <c r="Q43" s="628" t="str">
        <f t="shared" si="7"/>
        <v/>
      </c>
      <c r="R43" s="629" t="str">
        <f t="shared" si="8"/>
        <v/>
      </c>
      <c r="S43" s="618"/>
      <c r="T43" s="699"/>
      <c r="U43" s="699"/>
      <c r="V43" s="633" t="str">
        <f t="shared" si="9"/>
        <v/>
      </c>
      <c r="W43" s="628" t="str">
        <f t="shared" si="10"/>
        <v/>
      </c>
      <c r="X43" s="629" t="str">
        <f t="shared" si="11"/>
        <v/>
      </c>
      <c r="Y43" s="618"/>
      <c r="Z43" s="618"/>
      <c r="AA43" s="618"/>
      <c r="AB43" s="618"/>
      <c r="AC43" s="618"/>
      <c r="AD43" s="618"/>
      <c r="AE43" s="618"/>
      <c r="AF43" s="618"/>
      <c r="AG43" s="618"/>
      <c r="AH43" s="618"/>
      <c r="AI43" s="618"/>
      <c r="AJ43" s="618"/>
      <c r="AK43" s="618"/>
      <c r="AL43" s="618"/>
      <c r="AM43" s="618"/>
      <c r="AN43" s="618"/>
      <c r="AO43" s="618"/>
      <c r="AP43" s="618"/>
      <c r="AQ43" s="618"/>
      <c r="AR43" s="618"/>
    </row>
    <row r="44" spans="1:44" ht="15.75">
      <c r="A44" s="632">
        <v>16</v>
      </c>
      <c r="B44" s="699"/>
      <c r="C44" s="699"/>
      <c r="D44" s="633" t="str">
        <f t="shared" si="0"/>
        <v/>
      </c>
      <c r="E44" s="737" t="str">
        <f t="shared" si="1"/>
        <v/>
      </c>
      <c r="F44" s="629" t="str">
        <f t="shared" si="2"/>
        <v/>
      </c>
      <c r="G44" s="618"/>
      <c r="H44" s="699"/>
      <c r="I44" s="699"/>
      <c r="J44" s="633" t="str">
        <f t="shared" si="3"/>
        <v/>
      </c>
      <c r="K44" s="628" t="str">
        <f t="shared" si="4"/>
        <v/>
      </c>
      <c r="L44" s="629" t="str">
        <f t="shared" si="5"/>
        <v/>
      </c>
      <c r="M44" s="618"/>
      <c r="N44" s="699"/>
      <c r="O44" s="699"/>
      <c r="P44" s="633" t="str">
        <f t="shared" si="6"/>
        <v/>
      </c>
      <c r="Q44" s="628" t="str">
        <f t="shared" si="7"/>
        <v/>
      </c>
      <c r="R44" s="629" t="str">
        <f t="shared" si="8"/>
        <v/>
      </c>
      <c r="S44" s="618"/>
      <c r="T44" s="699"/>
      <c r="U44" s="699"/>
      <c r="V44" s="633" t="str">
        <f t="shared" si="9"/>
        <v/>
      </c>
      <c r="W44" s="628" t="str">
        <f t="shared" si="10"/>
        <v/>
      </c>
      <c r="X44" s="629" t="str">
        <f t="shared" si="11"/>
        <v/>
      </c>
      <c r="Y44" s="618"/>
      <c r="Z44" s="618"/>
      <c r="AA44" s="618"/>
      <c r="AB44" s="618"/>
      <c r="AC44" s="618"/>
      <c r="AD44" s="618"/>
      <c r="AE44" s="618"/>
      <c r="AF44" s="618"/>
      <c r="AG44" s="618"/>
      <c r="AH44" s="618"/>
      <c r="AI44" s="618"/>
      <c r="AJ44" s="618"/>
      <c r="AK44" s="618"/>
      <c r="AL44" s="618"/>
      <c r="AM44" s="618"/>
      <c r="AN44" s="618"/>
      <c r="AO44" s="618"/>
      <c r="AP44" s="618"/>
      <c r="AQ44" s="618"/>
      <c r="AR44" s="618"/>
    </row>
    <row r="45" spans="1:44" ht="15.75">
      <c r="A45" s="632">
        <v>17</v>
      </c>
      <c r="B45" s="699"/>
      <c r="C45" s="699"/>
      <c r="D45" s="633" t="str">
        <f t="shared" si="0"/>
        <v/>
      </c>
      <c r="E45" s="737" t="str">
        <f t="shared" si="1"/>
        <v/>
      </c>
      <c r="F45" s="629" t="str">
        <f t="shared" si="2"/>
        <v/>
      </c>
      <c r="G45" s="618"/>
      <c r="H45" s="699"/>
      <c r="I45" s="699"/>
      <c r="J45" s="633" t="str">
        <f t="shared" si="3"/>
        <v/>
      </c>
      <c r="K45" s="628" t="str">
        <f t="shared" si="4"/>
        <v/>
      </c>
      <c r="L45" s="629" t="str">
        <f t="shared" si="5"/>
        <v/>
      </c>
      <c r="M45" s="618"/>
      <c r="N45" s="699"/>
      <c r="O45" s="699"/>
      <c r="P45" s="633" t="str">
        <f t="shared" si="6"/>
        <v/>
      </c>
      <c r="Q45" s="628" t="str">
        <f t="shared" si="7"/>
        <v/>
      </c>
      <c r="R45" s="629" t="str">
        <f t="shared" si="8"/>
        <v/>
      </c>
      <c r="S45" s="618"/>
      <c r="T45" s="699"/>
      <c r="U45" s="699"/>
      <c r="V45" s="633" t="str">
        <f t="shared" si="9"/>
        <v/>
      </c>
      <c r="W45" s="628" t="str">
        <f t="shared" si="10"/>
        <v/>
      </c>
      <c r="X45" s="629" t="str">
        <f t="shared" si="11"/>
        <v/>
      </c>
      <c r="Y45" s="618"/>
      <c r="Z45" s="618"/>
      <c r="AA45" s="618"/>
      <c r="AB45" s="618"/>
      <c r="AC45" s="618"/>
      <c r="AD45" s="618"/>
      <c r="AE45" s="618"/>
      <c r="AF45" s="618"/>
      <c r="AG45" s="618"/>
      <c r="AH45" s="618"/>
      <c r="AI45" s="618"/>
      <c r="AJ45" s="618"/>
      <c r="AK45" s="618"/>
      <c r="AL45" s="618"/>
      <c r="AM45" s="618"/>
      <c r="AN45" s="618"/>
      <c r="AO45" s="618"/>
      <c r="AP45" s="618"/>
      <c r="AQ45" s="618"/>
      <c r="AR45" s="618"/>
    </row>
    <row r="46" spans="1:44" ht="15.75">
      <c r="A46" s="632">
        <v>18</v>
      </c>
      <c r="B46" s="699"/>
      <c r="C46" s="699"/>
      <c r="D46" s="633" t="str">
        <f t="shared" si="0"/>
        <v/>
      </c>
      <c r="E46" s="737" t="str">
        <f t="shared" si="1"/>
        <v/>
      </c>
      <c r="F46" s="629" t="str">
        <f t="shared" si="2"/>
        <v/>
      </c>
      <c r="G46" s="618"/>
      <c r="H46" s="699"/>
      <c r="I46" s="699"/>
      <c r="J46" s="633" t="str">
        <f t="shared" si="3"/>
        <v/>
      </c>
      <c r="K46" s="628" t="str">
        <f t="shared" si="4"/>
        <v/>
      </c>
      <c r="L46" s="629" t="str">
        <f t="shared" si="5"/>
        <v/>
      </c>
      <c r="M46" s="618"/>
      <c r="N46" s="699"/>
      <c r="O46" s="699"/>
      <c r="P46" s="633" t="str">
        <f t="shared" si="6"/>
        <v/>
      </c>
      <c r="Q46" s="628" t="str">
        <f t="shared" si="7"/>
        <v/>
      </c>
      <c r="R46" s="629" t="str">
        <f t="shared" si="8"/>
        <v/>
      </c>
      <c r="S46" s="618"/>
      <c r="T46" s="699"/>
      <c r="U46" s="699"/>
      <c r="V46" s="633" t="str">
        <f t="shared" si="9"/>
        <v/>
      </c>
      <c r="W46" s="628" t="str">
        <f t="shared" si="10"/>
        <v/>
      </c>
      <c r="X46" s="629" t="str">
        <f t="shared" si="11"/>
        <v/>
      </c>
      <c r="Y46" s="618"/>
      <c r="Z46" s="618"/>
      <c r="AA46" s="618"/>
      <c r="AB46" s="618"/>
      <c r="AC46" s="618"/>
      <c r="AD46" s="618"/>
      <c r="AE46" s="618"/>
      <c r="AF46" s="618"/>
      <c r="AG46" s="618"/>
      <c r="AH46" s="618"/>
      <c r="AI46" s="618"/>
      <c r="AJ46" s="618"/>
      <c r="AK46" s="618"/>
      <c r="AL46" s="618"/>
      <c r="AM46" s="618"/>
      <c r="AN46" s="618"/>
      <c r="AO46" s="618"/>
      <c r="AP46" s="618"/>
      <c r="AQ46" s="618"/>
      <c r="AR46" s="618"/>
    </row>
    <row r="47" spans="1:44" ht="15.75">
      <c r="A47" s="632">
        <v>19</v>
      </c>
      <c r="B47" s="699"/>
      <c r="C47" s="699"/>
      <c r="D47" s="633" t="str">
        <f t="shared" si="0"/>
        <v/>
      </c>
      <c r="E47" s="737" t="str">
        <f t="shared" si="1"/>
        <v/>
      </c>
      <c r="F47" s="629" t="str">
        <f t="shared" si="2"/>
        <v/>
      </c>
      <c r="G47" s="618"/>
      <c r="H47" s="699"/>
      <c r="I47" s="699"/>
      <c r="J47" s="633" t="str">
        <f t="shared" si="3"/>
        <v/>
      </c>
      <c r="K47" s="628" t="str">
        <f t="shared" si="4"/>
        <v/>
      </c>
      <c r="L47" s="629" t="str">
        <f t="shared" si="5"/>
        <v/>
      </c>
      <c r="M47" s="618"/>
      <c r="N47" s="699"/>
      <c r="O47" s="699"/>
      <c r="P47" s="633" t="str">
        <f t="shared" si="6"/>
        <v/>
      </c>
      <c r="Q47" s="628" t="str">
        <f t="shared" si="7"/>
        <v/>
      </c>
      <c r="R47" s="629" t="str">
        <f t="shared" si="8"/>
        <v/>
      </c>
      <c r="S47" s="618"/>
      <c r="T47" s="699"/>
      <c r="U47" s="699"/>
      <c r="V47" s="633" t="str">
        <f t="shared" si="9"/>
        <v/>
      </c>
      <c r="W47" s="628" t="str">
        <f t="shared" si="10"/>
        <v/>
      </c>
      <c r="X47" s="629" t="str">
        <f t="shared" si="11"/>
        <v/>
      </c>
      <c r="Y47" s="618"/>
      <c r="Z47" s="618"/>
      <c r="AA47" s="618"/>
      <c r="AB47" s="618"/>
      <c r="AC47" s="618"/>
      <c r="AD47" s="618"/>
      <c r="AE47" s="618"/>
      <c r="AF47" s="618"/>
      <c r="AG47" s="618"/>
      <c r="AH47" s="618"/>
      <c r="AI47" s="618"/>
      <c r="AJ47" s="618"/>
      <c r="AK47" s="618"/>
      <c r="AL47" s="618"/>
      <c r="AM47" s="618"/>
      <c r="AN47" s="618"/>
      <c r="AO47" s="618"/>
      <c r="AP47" s="618"/>
      <c r="AQ47" s="618"/>
      <c r="AR47" s="618"/>
    </row>
    <row r="48" spans="1:44" ht="15.75">
      <c r="A48" s="632">
        <v>20</v>
      </c>
      <c r="B48" s="699"/>
      <c r="C48" s="699"/>
      <c r="D48" s="633" t="str">
        <f t="shared" si="0"/>
        <v/>
      </c>
      <c r="E48" s="737" t="str">
        <f t="shared" si="1"/>
        <v/>
      </c>
      <c r="F48" s="629" t="str">
        <f t="shared" si="2"/>
        <v/>
      </c>
      <c r="G48" s="618"/>
      <c r="H48" s="699"/>
      <c r="I48" s="699"/>
      <c r="J48" s="633" t="str">
        <f t="shared" si="3"/>
        <v/>
      </c>
      <c r="K48" s="628" t="str">
        <f t="shared" si="4"/>
        <v/>
      </c>
      <c r="L48" s="629" t="str">
        <f t="shared" si="5"/>
        <v/>
      </c>
      <c r="M48" s="618"/>
      <c r="N48" s="699"/>
      <c r="O48" s="699"/>
      <c r="P48" s="633" t="str">
        <f t="shared" si="6"/>
        <v/>
      </c>
      <c r="Q48" s="628" t="str">
        <f t="shared" si="7"/>
        <v/>
      </c>
      <c r="R48" s="629" t="str">
        <f t="shared" si="8"/>
        <v/>
      </c>
      <c r="S48" s="618"/>
      <c r="T48" s="699"/>
      <c r="U48" s="699"/>
      <c r="V48" s="633" t="str">
        <f t="shared" si="9"/>
        <v/>
      </c>
      <c r="W48" s="628" t="str">
        <f t="shared" si="10"/>
        <v/>
      </c>
      <c r="X48" s="629" t="str">
        <f t="shared" si="11"/>
        <v/>
      </c>
      <c r="Y48" s="618"/>
      <c r="Z48" s="618"/>
      <c r="AA48" s="618"/>
      <c r="AB48" s="618"/>
      <c r="AC48" s="618"/>
      <c r="AD48" s="618"/>
      <c r="AE48" s="618"/>
      <c r="AF48" s="618"/>
      <c r="AG48" s="618"/>
      <c r="AH48" s="618"/>
      <c r="AI48" s="618"/>
      <c r="AJ48" s="618"/>
      <c r="AK48" s="618"/>
      <c r="AL48" s="618"/>
      <c r="AM48" s="618"/>
      <c r="AN48" s="618"/>
      <c r="AO48" s="618"/>
      <c r="AP48" s="618"/>
      <c r="AQ48" s="618"/>
      <c r="AR48" s="618"/>
    </row>
    <row r="49" spans="1:44" ht="15.75">
      <c r="A49" s="632">
        <v>21</v>
      </c>
      <c r="B49" s="699"/>
      <c r="C49" s="699"/>
      <c r="D49" s="633" t="str">
        <f t="shared" si="0"/>
        <v/>
      </c>
      <c r="E49" s="737" t="str">
        <f t="shared" si="1"/>
        <v/>
      </c>
      <c r="F49" s="629" t="str">
        <f t="shared" si="2"/>
        <v/>
      </c>
      <c r="G49" s="618"/>
      <c r="H49" s="699"/>
      <c r="I49" s="699"/>
      <c r="J49" s="633" t="str">
        <f t="shared" si="3"/>
        <v/>
      </c>
      <c r="K49" s="628" t="str">
        <f t="shared" si="4"/>
        <v/>
      </c>
      <c r="L49" s="629" t="str">
        <f t="shared" si="5"/>
        <v/>
      </c>
      <c r="M49" s="618"/>
      <c r="N49" s="699"/>
      <c r="O49" s="699"/>
      <c r="P49" s="633" t="str">
        <f t="shared" si="6"/>
        <v/>
      </c>
      <c r="Q49" s="628" t="str">
        <f t="shared" si="7"/>
        <v/>
      </c>
      <c r="R49" s="629" t="str">
        <f t="shared" si="8"/>
        <v/>
      </c>
      <c r="S49" s="618"/>
      <c r="T49" s="699"/>
      <c r="U49" s="699"/>
      <c r="V49" s="633" t="str">
        <f t="shared" si="9"/>
        <v/>
      </c>
      <c r="W49" s="628" t="str">
        <f t="shared" si="10"/>
        <v/>
      </c>
      <c r="X49" s="629" t="str">
        <f t="shared" si="11"/>
        <v/>
      </c>
      <c r="Y49" s="618"/>
      <c r="Z49" s="618"/>
      <c r="AA49" s="618"/>
      <c r="AB49" s="618"/>
      <c r="AC49" s="618"/>
      <c r="AD49" s="618"/>
      <c r="AE49" s="618"/>
      <c r="AF49" s="618"/>
      <c r="AG49" s="618"/>
      <c r="AH49" s="618"/>
      <c r="AI49" s="618"/>
      <c r="AJ49" s="618"/>
      <c r="AK49" s="618"/>
      <c r="AL49" s="618"/>
      <c r="AM49" s="618"/>
      <c r="AN49" s="618"/>
      <c r="AO49" s="618"/>
      <c r="AP49" s="618"/>
      <c r="AQ49" s="618"/>
      <c r="AR49" s="618"/>
    </row>
    <row r="50" spans="1:44" ht="15.75">
      <c r="A50" s="632">
        <v>22</v>
      </c>
      <c r="B50" s="699"/>
      <c r="C50" s="699"/>
      <c r="D50" s="633" t="str">
        <f t="shared" si="0"/>
        <v/>
      </c>
      <c r="E50" s="737" t="str">
        <f t="shared" si="1"/>
        <v/>
      </c>
      <c r="F50" s="629" t="str">
        <f t="shared" si="2"/>
        <v/>
      </c>
      <c r="G50" s="618"/>
      <c r="H50" s="699"/>
      <c r="I50" s="699"/>
      <c r="J50" s="633" t="str">
        <f t="shared" si="3"/>
        <v/>
      </c>
      <c r="K50" s="628" t="str">
        <f t="shared" si="4"/>
        <v/>
      </c>
      <c r="L50" s="629" t="str">
        <f t="shared" si="5"/>
        <v/>
      </c>
      <c r="M50" s="618"/>
      <c r="N50" s="699"/>
      <c r="O50" s="699"/>
      <c r="P50" s="633" t="str">
        <f t="shared" si="6"/>
        <v/>
      </c>
      <c r="Q50" s="628" t="str">
        <f t="shared" si="7"/>
        <v/>
      </c>
      <c r="R50" s="629" t="str">
        <f t="shared" si="8"/>
        <v/>
      </c>
      <c r="S50" s="618"/>
      <c r="T50" s="699"/>
      <c r="U50" s="699"/>
      <c r="V50" s="633" t="str">
        <f t="shared" si="9"/>
        <v/>
      </c>
      <c r="W50" s="628" t="str">
        <f t="shared" si="10"/>
        <v/>
      </c>
      <c r="X50" s="629" t="str">
        <f t="shared" si="11"/>
        <v/>
      </c>
      <c r="Y50" s="618"/>
      <c r="Z50" s="618"/>
      <c r="AA50" s="618"/>
      <c r="AB50" s="618"/>
      <c r="AC50" s="618"/>
      <c r="AD50" s="618"/>
      <c r="AE50" s="618"/>
      <c r="AF50" s="618"/>
      <c r="AG50" s="618"/>
      <c r="AH50" s="618"/>
      <c r="AI50" s="618"/>
      <c r="AJ50" s="618"/>
      <c r="AK50" s="618"/>
      <c r="AL50" s="618"/>
      <c r="AM50" s="618"/>
      <c r="AN50" s="618"/>
      <c r="AO50" s="618"/>
      <c r="AP50" s="618"/>
      <c r="AQ50" s="618"/>
      <c r="AR50" s="618"/>
    </row>
    <row r="51" spans="1:44" ht="15.75">
      <c r="A51" s="632">
        <v>23</v>
      </c>
      <c r="B51" s="699"/>
      <c r="C51" s="699"/>
      <c r="D51" s="633" t="str">
        <f t="shared" si="0"/>
        <v/>
      </c>
      <c r="E51" s="737" t="str">
        <f t="shared" si="1"/>
        <v/>
      </c>
      <c r="F51" s="629" t="str">
        <f t="shared" si="2"/>
        <v/>
      </c>
      <c r="G51" s="618"/>
      <c r="H51" s="699"/>
      <c r="I51" s="699"/>
      <c r="J51" s="633" t="str">
        <f t="shared" si="3"/>
        <v/>
      </c>
      <c r="K51" s="628" t="str">
        <f t="shared" si="4"/>
        <v/>
      </c>
      <c r="L51" s="629" t="str">
        <f t="shared" si="5"/>
        <v/>
      </c>
      <c r="M51" s="618"/>
      <c r="N51" s="699"/>
      <c r="O51" s="699"/>
      <c r="P51" s="633" t="str">
        <f t="shared" si="6"/>
        <v/>
      </c>
      <c r="Q51" s="628" t="str">
        <f t="shared" si="7"/>
        <v/>
      </c>
      <c r="R51" s="629" t="str">
        <f t="shared" si="8"/>
        <v/>
      </c>
      <c r="S51" s="618"/>
      <c r="T51" s="699"/>
      <c r="U51" s="699"/>
      <c r="V51" s="633" t="str">
        <f t="shared" si="9"/>
        <v/>
      </c>
      <c r="W51" s="628" t="str">
        <f t="shared" si="10"/>
        <v/>
      </c>
      <c r="X51" s="629" t="str">
        <f t="shared" si="11"/>
        <v/>
      </c>
      <c r="Y51" s="618"/>
      <c r="Z51" s="618"/>
      <c r="AA51" s="618"/>
      <c r="AB51" s="618"/>
      <c r="AC51" s="618"/>
      <c r="AD51" s="618"/>
      <c r="AE51" s="618"/>
      <c r="AF51" s="618"/>
      <c r="AG51" s="618"/>
      <c r="AH51" s="618"/>
      <c r="AI51" s="618"/>
      <c r="AJ51" s="618"/>
      <c r="AK51" s="618"/>
      <c r="AL51" s="618"/>
      <c r="AM51" s="618"/>
      <c r="AN51" s="618"/>
      <c r="AO51" s="618"/>
      <c r="AP51" s="618"/>
      <c r="AQ51" s="618"/>
      <c r="AR51" s="618"/>
    </row>
    <row r="52" spans="1:44" ht="15.75">
      <c r="A52" s="632">
        <v>24</v>
      </c>
      <c r="B52" s="699"/>
      <c r="C52" s="699"/>
      <c r="D52" s="633" t="str">
        <f t="shared" si="0"/>
        <v/>
      </c>
      <c r="E52" s="737" t="str">
        <f t="shared" si="1"/>
        <v/>
      </c>
      <c r="F52" s="629" t="str">
        <f t="shared" si="2"/>
        <v/>
      </c>
      <c r="G52" s="618"/>
      <c r="H52" s="699"/>
      <c r="I52" s="699"/>
      <c r="J52" s="633" t="str">
        <f t="shared" si="3"/>
        <v/>
      </c>
      <c r="K52" s="628" t="str">
        <f t="shared" si="4"/>
        <v/>
      </c>
      <c r="L52" s="629" t="str">
        <f t="shared" si="5"/>
        <v/>
      </c>
      <c r="M52" s="618"/>
      <c r="N52" s="699"/>
      <c r="O52" s="699"/>
      <c r="P52" s="633" t="str">
        <f t="shared" si="6"/>
        <v/>
      </c>
      <c r="Q52" s="628" t="str">
        <f t="shared" si="7"/>
        <v/>
      </c>
      <c r="R52" s="629" t="str">
        <f t="shared" si="8"/>
        <v/>
      </c>
      <c r="S52" s="618"/>
      <c r="T52" s="699"/>
      <c r="U52" s="699"/>
      <c r="V52" s="633" t="str">
        <f t="shared" si="9"/>
        <v/>
      </c>
      <c r="W52" s="628" t="str">
        <f t="shared" si="10"/>
        <v/>
      </c>
      <c r="X52" s="629" t="str">
        <f t="shared" si="11"/>
        <v/>
      </c>
      <c r="Y52" s="618"/>
      <c r="Z52" s="618"/>
      <c r="AA52" s="618"/>
      <c r="AB52" s="618"/>
      <c r="AC52" s="618"/>
      <c r="AD52" s="618"/>
      <c r="AE52" s="618"/>
      <c r="AF52" s="618"/>
      <c r="AG52" s="618"/>
      <c r="AH52" s="618"/>
      <c r="AI52" s="618"/>
      <c r="AJ52" s="618"/>
      <c r="AK52" s="618"/>
      <c r="AL52" s="618"/>
      <c r="AM52" s="618"/>
      <c r="AN52" s="618"/>
      <c r="AO52" s="618"/>
      <c r="AP52" s="618"/>
      <c r="AQ52" s="618"/>
      <c r="AR52" s="618"/>
    </row>
    <row r="53" spans="1:44" ht="15.75">
      <c r="A53" s="632">
        <v>25</v>
      </c>
      <c r="B53" s="699"/>
      <c r="C53" s="699"/>
      <c r="D53" s="633" t="str">
        <f t="shared" si="0"/>
        <v/>
      </c>
      <c r="E53" s="737" t="str">
        <f t="shared" si="1"/>
        <v/>
      </c>
      <c r="F53" s="629" t="str">
        <f t="shared" si="2"/>
        <v/>
      </c>
      <c r="G53" s="618"/>
      <c r="H53" s="699"/>
      <c r="I53" s="699"/>
      <c r="J53" s="633" t="str">
        <f t="shared" si="3"/>
        <v/>
      </c>
      <c r="K53" s="628" t="str">
        <f t="shared" si="4"/>
        <v/>
      </c>
      <c r="L53" s="629" t="str">
        <f t="shared" si="5"/>
        <v/>
      </c>
      <c r="M53" s="618"/>
      <c r="N53" s="699"/>
      <c r="O53" s="699"/>
      <c r="P53" s="633" t="str">
        <f t="shared" si="6"/>
        <v/>
      </c>
      <c r="Q53" s="628" t="str">
        <f t="shared" si="7"/>
        <v/>
      </c>
      <c r="R53" s="629" t="str">
        <f t="shared" si="8"/>
        <v/>
      </c>
      <c r="S53" s="618"/>
      <c r="T53" s="699"/>
      <c r="U53" s="699"/>
      <c r="V53" s="633" t="str">
        <f t="shared" si="9"/>
        <v/>
      </c>
      <c r="W53" s="628" t="str">
        <f t="shared" si="10"/>
        <v/>
      </c>
      <c r="X53" s="629" t="str">
        <f t="shared" si="11"/>
        <v/>
      </c>
      <c r="Y53" s="618"/>
      <c r="Z53" s="618"/>
      <c r="AA53" s="618"/>
      <c r="AB53" s="618"/>
      <c r="AC53" s="618"/>
      <c r="AD53" s="618"/>
      <c r="AE53" s="618"/>
      <c r="AF53" s="618"/>
      <c r="AG53" s="618"/>
      <c r="AH53" s="618"/>
      <c r="AI53" s="618"/>
      <c r="AJ53" s="618"/>
      <c r="AK53" s="618"/>
      <c r="AL53" s="618"/>
      <c r="AM53" s="618"/>
      <c r="AN53" s="618"/>
      <c r="AO53" s="618"/>
      <c r="AP53" s="618"/>
      <c r="AQ53" s="618"/>
      <c r="AR53" s="618"/>
    </row>
    <row r="54" spans="1:44" ht="15.75">
      <c r="A54" s="632">
        <v>26</v>
      </c>
      <c r="B54" s="699"/>
      <c r="C54" s="699"/>
      <c r="D54" s="633" t="str">
        <f t="shared" si="0"/>
        <v/>
      </c>
      <c r="E54" s="737" t="str">
        <f t="shared" si="1"/>
        <v/>
      </c>
      <c r="F54" s="629" t="str">
        <f t="shared" si="2"/>
        <v/>
      </c>
      <c r="G54" s="618"/>
      <c r="H54" s="699"/>
      <c r="I54" s="699"/>
      <c r="J54" s="633" t="str">
        <f t="shared" si="3"/>
        <v/>
      </c>
      <c r="K54" s="628" t="str">
        <f t="shared" si="4"/>
        <v/>
      </c>
      <c r="L54" s="629" t="str">
        <f t="shared" si="5"/>
        <v/>
      </c>
      <c r="M54" s="618"/>
      <c r="N54" s="699"/>
      <c r="O54" s="699"/>
      <c r="P54" s="633" t="str">
        <f t="shared" si="6"/>
        <v/>
      </c>
      <c r="Q54" s="628" t="str">
        <f t="shared" si="7"/>
        <v/>
      </c>
      <c r="R54" s="629" t="str">
        <f t="shared" si="8"/>
        <v/>
      </c>
      <c r="S54" s="618"/>
      <c r="T54" s="699"/>
      <c r="U54" s="699"/>
      <c r="V54" s="633" t="str">
        <f t="shared" si="9"/>
        <v/>
      </c>
      <c r="W54" s="628" t="str">
        <f t="shared" si="10"/>
        <v/>
      </c>
      <c r="X54" s="629" t="str">
        <f t="shared" si="11"/>
        <v/>
      </c>
      <c r="Y54" s="618"/>
      <c r="Z54" s="618"/>
      <c r="AA54" s="618"/>
      <c r="AB54" s="618"/>
      <c r="AC54" s="618"/>
      <c r="AD54" s="618"/>
      <c r="AE54" s="618"/>
      <c r="AF54" s="618"/>
      <c r="AG54" s="618"/>
      <c r="AH54" s="618"/>
      <c r="AI54" s="618"/>
      <c r="AJ54" s="618"/>
      <c r="AK54" s="618"/>
      <c r="AL54" s="618"/>
      <c r="AM54" s="618"/>
      <c r="AN54" s="618"/>
      <c r="AO54" s="618"/>
      <c r="AP54" s="618"/>
      <c r="AQ54" s="618"/>
      <c r="AR54" s="618"/>
    </row>
    <row r="55" spans="1:44" ht="15.75">
      <c r="A55" s="632">
        <v>27</v>
      </c>
      <c r="B55" s="699"/>
      <c r="C55" s="699"/>
      <c r="D55" s="633" t="str">
        <f t="shared" si="0"/>
        <v/>
      </c>
      <c r="E55" s="737" t="str">
        <f t="shared" si="1"/>
        <v/>
      </c>
      <c r="F55" s="629" t="str">
        <f t="shared" si="2"/>
        <v/>
      </c>
      <c r="G55" s="618"/>
      <c r="H55" s="699"/>
      <c r="I55" s="699"/>
      <c r="J55" s="633" t="str">
        <f t="shared" si="3"/>
        <v/>
      </c>
      <c r="K55" s="628" t="str">
        <f t="shared" si="4"/>
        <v/>
      </c>
      <c r="L55" s="629" t="str">
        <f t="shared" si="5"/>
        <v/>
      </c>
      <c r="M55" s="618"/>
      <c r="N55" s="699"/>
      <c r="O55" s="699"/>
      <c r="P55" s="633" t="str">
        <f t="shared" si="6"/>
        <v/>
      </c>
      <c r="Q55" s="628" t="str">
        <f t="shared" si="7"/>
        <v/>
      </c>
      <c r="R55" s="629" t="str">
        <f t="shared" si="8"/>
        <v/>
      </c>
      <c r="S55" s="618"/>
      <c r="T55" s="699"/>
      <c r="U55" s="699"/>
      <c r="V55" s="633" t="str">
        <f t="shared" si="9"/>
        <v/>
      </c>
      <c r="W55" s="628" t="str">
        <f t="shared" si="10"/>
        <v/>
      </c>
      <c r="X55" s="629" t="str">
        <f t="shared" si="11"/>
        <v/>
      </c>
      <c r="Y55" s="618"/>
      <c r="Z55" s="618"/>
      <c r="AA55" s="618"/>
      <c r="AB55" s="618"/>
      <c r="AC55" s="618"/>
      <c r="AD55" s="618"/>
      <c r="AE55" s="618"/>
      <c r="AF55" s="618"/>
      <c r="AG55" s="618"/>
      <c r="AH55" s="618"/>
      <c r="AI55" s="618"/>
      <c r="AJ55" s="618"/>
      <c r="AK55" s="618"/>
      <c r="AL55" s="618"/>
      <c r="AM55" s="618"/>
      <c r="AN55" s="618"/>
      <c r="AO55" s="618"/>
      <c r="AP55" s="618"/>
      <c r="AQ55" s="618"/>
      <c r="AR55" s="618"/>
    </row>
    <row r="56" spans="1:44" ht="15.75">
      <c r="A56" s="632">
        <v>28</v>
      </c>
      <c r="B56" s="699"/>
      <c r="C56" s="699"/>
      <c r="D56" s="633" t="str">
        <f t="shared" si="0"/>
        <v/>
      </c>
      <c r="E56" s="737" t="str">
        <f t="shared" si="1"/>
        <v/>
      </c>
      <c r="F56" s="629" t="str">
        <f t="shared" si="2"/>
        <v/>
      </c>
      <c r="G56" s="618"/>
      <c r="H56" s="699"/>
      <c r="I56" s="699"/>
      <c r="J56" s="633" t="str">
        <f t="shared" si="3"/>
        <v/>
      </c>
      <c r="K56" s="628" t="str">
        <f t="shared" si="4"/>
        <v/>
      </c>
      <c r="L56" s="629" t="str">
        <f t="shared" si="5"/>
        <v/>
      </c>
      <c r="M56" s="618"/>
      <c r="N56" s="699"/>
      <c r="O56" s="699"/>
      <c r="P56" s="633" t="str">
        <f t="shared" si="6"/>
        <v/>
      </c>
      <c r="Q56" s="628" t="str">
        <f t="shared" si="7"/>
        <v/>
      </c>
      <c r="R56" s="629" t="str">
        <f t="shared" si="8"/>
        <v/>
      </c>
      <c r="S56" s="618"/>
      <c r="T56" s="699"/>
      <c r="U56" s="699"/>
      <c r="V56" s="633" t="str">
        <f t="shared" si="9"/>
        <v/>
      </c>
      <c r="W56" s="628" t="str">
        <f t="shared" si="10"/>
        <v/>
      </c>
      <c r="X56" s="629" t="str">
        <f t="shared" si="11"/>
        <v/>
      </c>
      <c r="Y56" s="618"/>
      <c r="Z56" s="618"/>
      <c r="AA56" s="618"/>
      <c r="AB56" s="618"/>
      <c r="AC56" s="618"/>
      <c r="AD56" s="618"/>
      <c r="AE56" s="618"/>
      <c r="AF56" s="618"/>
      <c r="AG56" s="618"/>
      <c r="AH56" s="618"/>
      <c r="AI56" s="618"/>
      <c r="AJ56" s="618"/>
      <c r="AK56" s="618"/>
      <c r="AL56" s="618"/>
      <c r="AM56" s="618"/>
      <c r="AN56" s="618"/>
      <c r="AO56" s="618"/>
      <c r="AP56" s="618"/>
      <c r="AQ56" s="618"/>
      <c r="AR56" s="618"/>
    </row>
    <row r="57" spans="1:44" ht="15.75">
      <c r="A57" s="632">
        <v>29</v>
      </c>
      <c r="B57" s="699"/>
      <c r="C57" s="699"/>
      <c r="D57" s="633" t="str">
        <f t="shared" si="0"/>
        <v/>
      </c>
      <c r="E57" s="737" t="str">
        <f t="shared" si="1"/>
        <v/>
      </c>
      <c r="F57" s="629" t="str">
        <f t="shared" si="2"/>
        <v/>
      </c>
      <c r="G57" s="618"/>
      <c r="H57" s="699"/>
      <c r="I57" s="699"/>
      <c r="J57" s="633" t="str">
        <f t="shared" si="3"/>
        <v/>
      </c>
      <c r="K57" s="628" t="str">
        <f t="shared" si="4"/>
        <v/>
      </c>
      <c r="L57" s="629" t="str">
        <f t="shared" si="5"/>
        <v/>
      </c>
      <c r="M57" s="618"/>
      <c r="N57" s="699"/>
      <c r="O57" s="699"/>
      <c r="P57" s="633" t="str">
        <f t="shared" si="6"/>
        <v/>
      </c>
      <c r="Q57" s="628" t="str">
        <f t="shared" si="7"/>
        <v/>
      </c>
      <c r="R57" s="629" t="str">
        <f t="shared" si="8"/>
        <v/>
      </c>
      <c r="S57" s="618"/>
      <c r="T57" s="699"/>
      <c r="U57" s="699"/>
      <c r="V57" s="633" t="str">
        <f t="shared" si="9"/>
        <v/>
      </c>
      <c r="W57" s="628" t="str">
        <f t="shared" si="10"/>
        <v/>
      </c>
      <c r="X57" s="629" t="str">
        <f t="shared" si="11"/>
        <v/>
      </c>
      <c r="Y57" s="618"/>
      <c r="Z57" s="618"/>
      <c r="AA57" s="618"/>
      <c r="AB57" s="618"/>
      <c r="AC57" s="618"/>
      <c r="AD57" s="618"/>
      <c r="AE57" s="618"/>
      <c r="AF57" s="618"/>
      <c r="AG57" s="618"/>
      <c r="AH57" s="618"/>
      <c r="AI57" s="618"/>
      <c r="AJ57" s="618"/>
      <c r="AK57" s="618"/>
      <c r="AL57" s="618"/>
      <c r="AM57" s="618"/>
      <c r="AN57" s="618"/>
      <c r="AO57" s="618"/>
      <c r="AP57" s="618"/>
      <c r="AQ57" s="618"/>
      <c r="AR57" s="618"/>
    </row>
    <row r="58" spans="1:44" ht="15.75">
      <c r="A58" s="632">
        <v>30</v>
      </c>
      <c r="B58" s="699"/>
      <c r="C58" s="699"/>
      <c r="D58" s="633" t="str">
        <f t="shared" si="0"/>
        <v/>
      </c>
      <c r="E58" s="737" t="str">
        <f t="shared" si="1"/>
        <v/>
      </c>
      <c r="F58" s="629" t="str">
        <f t="shared" si="2"/>
        <v/>
      </c>
      <c r="G58" s="618"/>
      <c r="H58" s="699"/>
      <c r="I58" s="699"/>
      <c r="J58" s="633" t="str">
        <f t="shared" si="3"/>
        <v/>
      </c>
      <c r="K58" s="628" t="str">
        <f t="shared" si="4"/>
        <v/>
      </c>
      <c r="L58" s="629" t="str">
        <f t="shared" si="5"/>
        <v/>
      </c>
      <c r="M58" s="618"/>
      <c r="N58" s="699"/>
      <c r="O58" s="699"/>
      <c r="P58" s="633" t="str">
        <f t="shared" si="6"/>
        <v/>
      </c>
      <c r="Q58" s="628" t="str">
        <f t="shared" si="7"/>
        <v/>
      </c>
      <c r="R58" s="629" t="str">
        <f t="shared" si="8"/>
        <v/>
      </c>
      <c r="S58" s="618"/>
      <c r="T58" s="699"/>
      <c r="U58" s="699"/>
      <c r="V58" s="633" t="str">
        <f t="shared" si="9"/>
        <v/>
      </c>
      <c r="W58" s="628" t="str">
        <f t="shared" si="10"/>
        <v/>
      </c>
      <c r="X58" s="629" t="str">
        <f t="shared" si="11"/>
        <v/>
      </c>
      <c r="Y58" s="618"/>
      <c r="Z58" s="618"/>
      <c r="AA58" s="618"/>
      <c r="AB58" s="618"/>
      <c r="AC58" s="618"/>
      <c r="AD58" s="618"/>
      <c r="AE58" s="618"/>
      <c r="AF58" s="618"/>
      <c r="AG58" s="618"/>
      <c r="AH58" s="618"/>
      <c r="AI58" s="618"/>
      <c r="AJ58" s="618"/>
      <c r="AK58" s="618"/>
      <c r="AL58" s="618"/>
      <c r="AM58" s="618"/>
      <c r="AN58" s="618"/>
      <c r="AO58" s="618"/>
      <c r="AP58" s="618"/>
      <c r="AQ58" s="618"/>
      <c r="AR58" s="618"/>
    </row>
    <row r="59" spans="1:44" ht="15.75">
      <c r="A59" s="632">
        <v>31</v>
      </c>
      <c r="B59" s="699"/>
      <c r="C59" s="699"/>
      <c r="D59" s="633" t="str">
        <f t="shared" si="0"/>
        <v/>
      </c>
      <c r="E59" s="737" t="str">
        <f t="shared" si="1"/>
        <v/>
      </c>
      <c r="F59" s="629" t="str">
        <f t="shared" si="2"/>
        <v/>
      </c>
      <c r="G59" s="618"/>
      <c r="H59" s="699"/>
      <c r="I59" s="699"/>
      <c r="J59" s="633" t="str">
        <f t="shared" si="3"/>
        <v/>
      </c>
      <c r="K59" s="628" t="str">
        <f t="shared" si="4"/>
        <v/>
      </c>
      <c r="L59" s="629" t="str">
        <f t="shared" si="5"/>
        <v/>
      </c>
      <c r="M59" s="618"/>
      <c r="N59" s="699"/>
      <c r="O59" s="699"/>
      <c r="P59" s="633" t="str">
        <f t="shared" si="6"/>
        <v/>
      </c>
      <c r="Q59" s="628" t="str">
        <f t="shared" si="7"/>
        <v/>
      </c>
      <c r="R59" s="629" t="str">
        <f t="shared" si="8"/>
        <v/>
      </c>
      <c r="S59" s="618"/>
      <c r="T59" s="699"/>
      <c r="U59" s="699"/>
      <c r="V59" s="633" t="str">
        <f t="shared" si="9"/>
        <v/>
      </c>
      <c r="W59" s="628" t="str">
        <f t="shared" si="10"/>
        <v/>
      </c>
      <c r="X59" s="629" t="str">
        <f t="shared" si="11"/>
        <v/>
      </c>
      <c r="Y59" s="618"/>
      <c r="Z59" s="618"/>
      <c r="AA59" s="618"/>
      <c r="AB59" s="618"/>
      <c r="AC59" s="618"/>
      <c r="AD59" s="618"/>
      <c r="AE59" s="618"/>
      <c r="AF59" s="618"/>
      <c r="AG59" s="618"/>
      <c r="AH59" s="618"/>
      <c r="AI59" s="618"/>
      <c r="AJ59" s="618"/>
      <c r="AK59" s="618"/>
      <c r="AL59" s="618"/>
      <c r="AM59" s="618"/>
      <c r="AN59" s="618"/>
      <c r="AO59" s="618"/>
      <c r="AP59" s="618"/>
      <c r="AQ59" s="618"/>
      <c r="AR59" s="618"/>
    </row>
    <row r="60" spans="1:44" ht="15.75">
      <c r="A60" s="632">
        <v>32</v>
      </c>
      <c r="B60" s="699"/>
      <c r="C60" s="699"/>
      <c r="D60" s="633" t="str">
        <f t="shared" si="0"/>
        <v/>
      </c>
      <c r="E60" s="737" t="str">
        <f t="shared" si="1"/>
        <v/>
      </c>
      <c r="F60" s="629" t="str">
        <f t="shared" si="2"/>
        <v/>
      </c>
      <c r="G60" s="618"/>
      <c r="H60" s="699"/>
      <c r="I60" s="699"/>
      <c r="J60" s="633" t="str">
        <f t="shared" si="3"/>
        <v/>
      </c>
      <c r="K60" s="628" t="str">
        <f t="shared" si="4"/>
        <v/>
      </c>
      <c r="L60" s="629" t="str">
        <f t="shared" si="5"/>
        <v/>
      </c>
      <c r="M60" s="618"/>
      <c r="N60" s="699"/>
      <c r="O60" s="699"/>
      <c r="P60" s="633" t="str">
        <f t="shared" si="6"/>
        <v/>
      </c>
      <c r="Q60" s="628" t="str">
        <f t="shared" si="7"/>
        <v/>
      </c>
      <c r="R60" s="629" t="str">
        <f t="shared" si="8"/>
        <v/>
      </c>
      <c r="S60" s="618"/>
      <c r="T60" s="699"/>
      <c r="U60" s="699"/>
      <c r="V60" s="633" t="str">
        <f t="shared" si="9"/>
        <v/>
      </c>
      <c r="W60" s="628" t="str">
        <f t="shared" si="10"/>
        <v/>
      </c>
      <c r="X60" s="629" t="str">
        <f t="shared" si="11"/>
        <v/>
      </c>
      <c r="Y60" s="618"/>
      <c r="Z60" s="618"/>
      <c r="AA60" s="618"/>
      <c r="AB60" s="618"/>
      <c r="AC60" s="618"/>
      <c r="AD60" s="618"/>
      <c r="AE60" s="618"/>
      <c r="AF60" s="618"/>
      <c r="AG60" s="618"/>
      <c r="AH60" s="618"/>
      <c r="AI60" s="618"/>
      <c r="AJ60" s="618"/>
      <c r="AK60" s="618"/>
      <c r="AL60" s="618"/>
      <c r="AM60" s="618"/>
      <c r="AN60" s="618"/>
      <c r="AO60" s="618"/>
      <c r="AP60" s="618"/>
      <c r="AQ60" s="618"/>
      <c r="AR60" s="618"/>
    </row>
    <row r="61" spans="1:44" ht="15.75">
      <c r="A61" s="632">
        <v>33</v>
      </c>
      <c r="B61" s="699"/>
      <c r="C61" s="699"/>
      <c r="D61" s="633" t="str">
        <f t="shared" ref="D61:D92" si="12">IF(AND(B61="",C61=""),"",B61-C61)</f>
        <v/>
      </c>
      <c r="E61" s="737" t="str">
        <f t="shared" ref="E61:E92" si="13">IF(OR(B$24="",D61=""),"",IF(D61&gt;B$24,B61-B$24,C61))</f>
        <v/>
      </c>
      <c r="F61" s="629" t="str">
        <f t="shared" ref="F61:F92" si="14">IF(OR(B$24="",D61=""),"",MIN(D61,B$24))</f>
        <v/>
      </c>
      <c r="G61" s="618"/>
      <c r="H61" s="699"/>
      <c r="I61" s="699"/>
      <c r="J61" s="633" t="str">
        <f t="shared" ref="J61:J92" si="15">IF(AND(H61="",I61=""),"",H61-I61)</f>
        <v/>
      </c>
      <c r="K61" s="628" t="str">
        <f t="shared" ref="K61:K92" si="16">IF(OR(H$24="",J61=""),"",IF(J61&gt;H$24,H61-H$24,I61))</f>
        <v/>
      </c>
      <c r="L61" s="629" t="str">
        <f t="shared" ref="L61:L92" si="17">IF(OR(H$24="",J61=""),"",MIN(J61,H$24))</f>
        <v/>
      </c>
      <c r="M61" s="618"/>
      <c r="N61" s="699"/>
      <c r="O61" s="699"/>
      <c r="P61" s="633" t="str">
        <f t="shared" ref="P61:P92" si="18">IF(AND(N61="",O61=""),"",N61-O61)</f>
        <v/>
      </c>
      <c r="Q61" s="628" t="str">
        <f t="shared" ref="Q61:Q92" si="19">IF(OR(N$24="",P61=""),"",IF(P61&gt;N$24,N61-N$24,O61))</f>
        <v/>
      </c>
      <c r="R61" s="629" t="str">
        <f t="shared" ref="R61:R92" si="20">IF(OR(N$24="",P61=""),"",MIN(P61,N$24))</f>
        <v/>
      </c>
      <c r="S61" s="618"/>
      <c r="T61" s="699"/>
      <c r="U61" s="699"/>
      <c r="V61" s="633" t="str">
        <f t="shared" ref="V61:V92" si="21">IF(AND(T61="",U61=""),"",T61-U61)</f>
        <v/>
      </c>
      <c r="W61" s="628" t="str">
        <f t="shared" ref="W61:W92" si="22">IF(OR(T$24="",V61=""),"",IF(V61&gt;T$24,T61-T$24,U61))</f>
        <v/>
      </c>
      <c r="X61" s="629" t="str">
        <f t="shared" ref="X61:X92" si="23">IF(OR(T$24="",V61=""),"",MIN(V61,T$24))</f>
        <v/>
      </c>
      <c r="Y61" s="618"/>
      <c r="Z61" s="618"/>
      <c r="AA61" s="618"/>
      <c r="AB61" s="618"/>
      <c r="AC61" s="618"/>
      <c r="AD61" s="618"/>
      <c r="AE61" s="618"/>
      <c r="AF61" s="618"/>
      <c r="AG61" s="618"/>
      <c r="AH61" s="618"/>
      <c r="AI61" s="618"/>
      <c r="AJ61" s="618"/>
      <c r="AK61" s="618"/>
      <c r="AL61" s="618"/>
      <c r="AM61" s="618"/>
      <c r="AN61" s="618"/>
      <c r="AO61" s="618"/>
      <c r="AP61" s="618"/>
      <c r="AQ61" s="618"/>
      <c r="AR61" s="618"/>
    </row>
    <row r="62" spans="1:44" ht="15.75">
      <c r="A62" s="632">
        <v>34</v>
      </c>
      <c r="B62" s="699"/>
      <c r="C62" s="699"/>
      <c r="D62" s="633" t="str">
        <f t="shared" si="12"/>
        <v/>
      </c>
      <c r="E62" s="737" t="str">
        <f t="shared" si="13"/>
        <v/>
      </c>
      <c r="F62" s="629" t="str">
        <f t="shared" si="14"/>
        <v/>
      </c>
      <c r="G62" s="618"/>
      <c r="H62" s="699"/>
      <c r="I62" s="699"/>
      <c r="J62" s="633" t="str">
        <f t="shared" si="15"/>
        <v/>
      </c>
      <c r="K62" s="628" t="str">
        <f t="shared" si="16"/>
        <v/>
      </c>
      <c r="L62" s="629" t="str">
        <f t="shared" si="17"/>
        <v/>
      </c>
      <c r="M62" s="618"/>
      <c r="N62" s="699"/>
      <c r="O62" s="699"/>
      <c r="P62" s="633" t="str">
        <f t="shared" si="18"/>
        <v/>
      </c>
      <c r="Q62" s="628" t="str">
        <f t="shared" si="19"/>
        <v/>
      </c>
      <c r="R62" s="629" t="str">
        <f t="shared" si="20"/>
        <v/>
      </c>
      <c r="S62" s="618"/>
      <c r="T62" s="699"/>
      <c r="U62" s="699"/>
      <c r="V62" s="633" t="str">
        <f t="shared" si="21"/>
        <v/>
      </c>
      <c r="W62" s="628" t="str">
        <f t="shared" si="22"/>
        <v/>
      </c>
      <c r="X62" s="629" t="str">
        <f t="shared" si="23"/>
        <v/>
      </c>
      <c r="Y62" s="618"/>
      <c r="Z62" s="618"/>
      <c r="AA62" s="618"/>
      <c r="AB62" s="618"/>
      <c r="AC62" s="618"/>
      <c r="AD62" s="618"/>
      <c r="AE62" s="618"/>
      <c r="AF62" s="618"/>
      <c r="AG62" s="618"/>
      <c r="AH62" s="618"/>
      <c r="AI62" s="618"/>
      <c r="AJ62" s="618"/>
      <c r="AK62" s="618"/>
      <c r="AL62" s="618"/>
      <c r="AM62" s="618"/>
      <c r="AN62" s="618"/>
      <c r="AO62" s="618"/>
      <c r="AP62" s="618"/>
      <c r="AQ62" s="618"/>
      <c r="AR62" s="618"/>
    </row>
    <row r="63" spans="1:44" ht="15.75">
      <c r="A63" s="632">
        <v>35</v>
      </c>
      <c r="B63" s="699"/>
      <c r="C63" s="699"/>
      <c r="D63" s="633" t="str">
        <f t="shared" si="12"/>
        <v/>
      </c>
      <c r="E63" s="737" t="str">
        <f t="shared" si="13"/>
        <v/>
      </c>
      <c r="F63" s="629" t="str">
        <f t="shared" si="14"/>
        <v/>
      </c>
      <c r="G63" s="618"/>
      <c r="H63" s="699"/>
      <c r="I63" s="699"/>
      <c r="J63" s="633" t="str">
        <f t="shared" si="15"/>
        <v/>
      </c>
      <c r="K63" s="628" t="str">
        <f t="shared" si="16"/>
        <v/>
      </c>
      <c r="L63" s="629" t="str">
        <f t="shared" si="17"/>
        <v/>
      </c>
      <c r="M63" s="618"/>
      <c r="N63" s="699"/>
      <c r="O63" s="699"/>
      <c r="P63" s="633" t="str">
        <f t="shared" si="18"/>
        <v/>
      </c>
      <c r="Q63" s="628" t="str">
        <f t="shared" si="19"/>
        <v/>
      </c>
      <c r="R63" s="629" t="str">
        <f t="shared" si="20"/>
        <v/>
      </c>
      <c r="S63" s="618"/>
      <c r="T63" s="699"/>
      <c r="U63" s="699"/>
      <c r="V63" s="633" t="str">
        <f t="shared" si="21"/>
        <v/>
      </c>
      <c r="W63" s="628" t="str">
        <f t="shared" si="22"/>
        <v/>
      </c>
      <c r="X63" s="629" t="str">
        <f t="shared" si="23"/>
        <v/>
      </c>
      <c r="Y63" s="618"/>
      <c r="Z63" s="618"/>
      <c r="AA63" s="618"/>
      <c r="AB63" s="618"/>
      <c r="AC63" s="618"/>
      <c r="AD63" s="618"/>
      <c r="AE63" s="618"/>
      <c r="AF63" s="618"/>
      <c r="AG63" s="618"/>
      <c r="AH63" s="618"/>
      <c r="AI63" s="618"/>
      <c r="AJ63" s="618"/>
      <c r="AK63" s="618"/>
      <c r="AL63" s="618"/>
      <c r="AM63" s="618"/>
      <c r="AN63" s="618"/>
      <c r="AO63" s="618"/>
      <c r="AP63" s="618"/>
      <c r="AQ63" s="618"/>
      <c r="AR63" s="618"/>
    </row>
    <row r="64" spans="1:44" ht="15.75">
      <c r="A64" s="632">
        <v>36</v>
      </c>
      <c r="B64" s="699"/>
      <c r="C64" s="699"/>
      <c r="D64" s="633" t="str">
        <f t="shared" si="12"/>
        <v/>
      </c>
      <c r="E64" s="737" t="str">
        <f t="shared" si="13"/>
        <v/>
      </c>
      <c r="F64" s="629" t="str">
        <f t="shared" si="14"/>
        <v/>
      </c>
      <c r="G64" s="618"/>
      <c r="H64" s="699"/>
      <c r="I64" s="699"/>
      <c r="J64" s="633" t="str">
        <f t="shared" si="15"/>
        <v/>
      </c>
      <c r="K64" s="628" t="str">
        <f t="shared" si="16"/>
        <v/>
      </c>
      <c r="L64" s="629" t="str">
        <f t="shared" si="17"/>
        <v/>
      </c>
      <c r="M64" s="618"/>
      <c r="N64" s="699"/>
      <c r="O64" s="699"/>
      <c r="P64" s="633" t="str">
        <f t="shared" si="18"/>
        <v/>
      </c>
      <c r="Q64" s="628" t="str">
        <f t="shared" si="19"/>
        <v/>
      </c>
      <c r="R64" s="629" t="str">
        <f t="shared" si="20"/>
        <v/>
      </c>
      <c r="S64" s="618"/>
      <c r="T64" s="699"/>
      <c r="U64" s="699"/>
      <c r="V64" s="633" t="str">
        <f t="shared" si="21"/>
        <v/>
      </c>
      <c r="W64" s="628" t="str">
        <f t="shared" si="22"/>
        <v/>
      </c>
      <c r="X64" s="629" t="str">
        <f t="shared" si="23"/>
        <v/>
      </c>
      <c r="Y64" s="618"/>
      <c r="Z64" s="618"/>
      <c r="AA64" s="618"/>
      <c r="AB64" s="618"/>
      <c r="AC64" s="618"/>
      <c r="AD64" s="618"/>
      <c r="AE64" s="618"/>
      <c r="AF64" s="618"/>
      <c r="AG64" s="618"/>
      <c r="AH64" s="618"/>
      <c r="AI64" s="618"/>
      <c r="AJ64" s="618"/>
      <c r="AK64" s="618"/>
      <c r="AL64" s="618"/>
      <c r="AM64" s="618"/>
      <c r="AN64" s="618"/>
      <c r="AO64" s="618"/>
      <c r="AP64" s="618"/>
      <c r="AQ64" s="618"/>
      <c r="AR64" s="618"/>
    </row>
    <row r="65" spans="1:44" ht="15.75">
      <c r="A65" s="632">
        <v>37</v>
      </c>
      <c r="B65" s="699"/>
      <c r="C65" s="699"/>
      <c r="D65" s="633" t="str">
        <f t="shared" si="12"/>
        <v/>
      </c>
      <c r="E65" s="737" t="str">
        <f t="shared" si="13"/>
        <v/>
      </c>
      <c r="F65" s="629" t="str">
        <f t="shared" si="14"/>
        <v/>
      </c>
      <c r="G65" s="618"/>
      <c r="H65" s="699"/>
      <c r="I65" s="699"/>
      <c r="J65" s="633" t="str">
        <f t="shared" si="15"/>
        <v/>
      </c>
      <c r="K65" s="628" t="str">
        <f t="shared" si="16"/>
        <v/>
      </c>
      <c r="L65" s="629" t="str">
        <f t="shared" si="17"/>
        <v/>
      </c>
      <c r="M65" s="618"/>
      <c r="N65" s="699"/>
      <c r="O65" s="699"/>
      <c r="P65" s="633" t="str">
        <f t="shared" si="18"/>
        <v/>
      </c>
      <c r="Q65" s="628" t="str">
        <f t="shared" si="19"/>
        <v/>
      </c>
      <c r="R65" s="629" t="str">
        <f t="shared" si="20"/>
        <v/>
      </c>
      <c r="S65" s="618"/>
      <c r="T65" s="699"/>
      <c r="U65" s="699"/>
      <c r="V65" s="633" t="str">
        <f t="shared" si="21"/>
        <v/>
      </c>
      <c r="W65" s="628" t="str">
        <f t="shared" si="22"/>
        <v/>
      </c>
      <c r="X65" s="629" t="str">
        <f t="shared" si="23"/>
        <v/>
      </c>
      <c r="Y65" s="618"/>
      <c r="Z65" s="618"/>
      <c r="AA65" s="618"/>
      <c r="AB65" s="618"/>
      <c r="AC65" s="618"/>
      <c r="AD65" s="618"/>
      <c r="AE65" s="618"/>
      <c r="AF65" s="618"/>
      <c r="AG65" s="618"/>
      <c r="AH65" s="618"/>
      <c r="AI65" s="618"/>
      <c r="AJ65" s="618"/>
      <c r="AK65" s="618"/>
      <c r="AL65" s="618"/>
      <c r="AM65" s="618"/>
      <c r="AN65" s="618"/>
      <c r="AO65" s="618"/>
      <c r="AP65" s="618"/>
      <c r="AQ65" s="618"/>
      <c r="AR65" s="618"/>
    </row>
    <row r="66" spans="1:44" ht="15.75">
      <c r="A66" s="632">
        <v>38</v>
      </c>
      <c r="B66" s="699"/>
      <c r="C66" s="699"/>
      <c r="D66" s="633" t="str">
        <f t="shared" si="12"/>
        <v/>
      </c>
      <c r="E66" s="737" t="str">
        <f t="shared" si="13"/>
        <v/>
      </c>
      <c r="F66" s="629" t="str">
        <f t="shared" si="14"/>
        <v/>
      </c>
      <c r="G66" s="618"/>
      <c r="H66" s="699"/>
      <c r="I66" s="699"/>
      <c r="J66" s="633" t="str">
        <f t="shared" si="15"/>
        <v/>
      </c>
      <c r="K66" s="628" t="str">
        <f t="shared" si="16"/>
        <v/>
      </c>
      <c r="L66" s="629" t="str">
        <f t="shared" si="17"/>
        <v/>
      </c>
      <c r="M66" s="618"/>
      <c r="N66" s="699"/>
      <c r="O66" s="699"/>
      <c r="P66" s="633" t="str">
        <f t="shared" si="18"/>
        <v/>
      </c>
      <c r="Q66" s="628" t="str">
        <f t="shared" si="19"/>
        <v/>
      </c>
      <c r="R66" s="629" t="str">
        <f t="shared" si="20"/>
        <v/>
      </c>
      <c r="S66" s="618"/>
      <c r="T66" s="699"/>
      <c r="U66" s="699"/>
      <c r="V66" s="633" t="str">
        <f t="shared" si="21"/>
        <v/>
      </c>
      <c r="W66" s="628" t="str">
        <f t="shared" si="22"/>
        <v/>
      </c>
      <c r="X66" s="629" t="str">
        <f t="shared" si="23"/>
        <v/>
      </c>
      <c r="Y66" s="618"/>
      <c r="Z66" s="618"/>
      <c r="AA66" s="618"/>
      <c r="AB66" s="618"/>
      <c r="AC66" s="618"/>
      <c r="AD66" s="618"/>
      <c r="AE66" s="618"/>
      <c r="AF66" s="618"/>
      <c r="AG66" s="618"/>
      <c r="AH66" s="618"/>
      <c r="AI66" s="618"/>
      <c r="AJ66" s="618"/>
      <c r="AK66" s="618"/>
      <c r="AL66" s="618"/>
      <c r="AM66" s="618"/>
      <c r="AN66" s="618"/>
      <c r="AO66" s="618"/>
      <c r="AP66" s="618"/>
      <c r="AQ66" s="618"/>
      <c r="AR66" s="618"/>
    </row>
    <row r="67" spans="1:44" ht="15.75">
      <c r="A67" s="632">
        <v>39</v>
      </c>
      <c r="B67" s="699"/>
      <c r="C67" s="699"/>
      <c r="D67" s="633" t="str">
        <f t="shared" si="12"/>
        <v/>
      </c>
      <c r="E67" s="737" t="str">
        <f t="shared" si="13"/>
        <v/>
      </c>
      <c r="F67" s="629" t="str">
        <f t="shared" si="14"/>
        <v/>
      </c>
      <c r="G67" s="618"/>
      <c r="H67" s="699"/>
      <c r="I67" s="699"/>
      <c r="J67" s="633" t="str">
        <f t="shared" si="15"/>
        <v/>
      </c>
      <c r="K67" s="628" t="str">
        <f t="shared" si="16"/>
        <v/>
      </c>
      <c r="L67" s="629" t="str">
        <f t="shared" si="17"/>
        <v/>
      </c>
      <c r="M67" s="618"/>
      <c r="N67" s="699"/>
      <c r="O67" s="699"/>
      <c r="P67" s="633" t="str">
        <f t="shared" si="18"/>
        <v/>
      </c>
      <c r="Q67" s="628" t="str">
        <f t="shared" si="19"/>
        <v/>
      </c>
      <c r="R67" s="629" t="str">
        <f t="shared" si="20"/>
        <v/>
      </c>
      <c r="S67" s="618"/>
      <c r="T67" s="699"/>
      <c r="U67" s="699"/>
      <c r="V67" s="633" t="str">
        <f t="shared" si="21"/>
        <v/>
      </c>
      <c r="W67" s="628" t="str">
        <f t="shared" si="22"/>
        <v/>
      </c>
      <c r="X67" s="629" t="str">
        <f t="shared" si="23"/>
        <v/>
      </c>
      <c r="Y67" s="618"/>
      <c r="Z67" s="618"/>
      <c r="AA67" s="618"/>
      <c r="AB67" s="618"/>
      <c r="AC67" s="618"/>
      <c r="AD67" s="618"/>
      <c r="AE67" s="618"/>
      <c r="AF67" s="618"/>
      <c r="AG67" s="618"/>
      <c r="AH67" s="618"/>
      <c r="AI67" s="618"/>
      <c r="AJ67" s="618"/>
      <c r="AK67" s="618"/>
      <c r="AL67" s="618"/>
      <c r="AM67" s="618"/>
      <c r="AN67" s="618"/>
      <c r="AO67" s="618"/>
      <c r="AP67" s="618"/>
      <c r="AQ67" s="618"/>
      <c r="AR67" s="618"/>
    </row>
    <row r="68" spans="1:44" ht="15.75">
      <c r="A68" s="632">
        <v>40</v>
      </c>
      <c r="B68" s="699"/>
      <c r="C68" s="699"/>
      <c r="D68" s="633" t="str">
        <f t="shared" si="12"/>
        <v/>
      </c>
      <c r="E68" s="737" t="str">
        <f t="shared" si="13"/>
        <v/>
      </c>
      <c r="F68" s="629" t="str">
        <f t="shared" si="14"/>
        <v/>
      </c>
      <c r="G68" s="618"/>
      <c r="H68" s="699"/>
      <c r="I68" s="699"/>
      <c r="J68" s="633" t="str">
        <f t="shared" si="15"/>
        <v/>
      </c>
      <c r="K68" s="628" t="str">
        <f t="shared" si="16"/>
        <v/>
      </c>
      <c r="L68" s="629" t="str">
        <f t="shared" si="17"/>
        <v/>
      </c>
      <c r="M68" s="618"/>
      <c r="N68" s="699"/>
      <c r="O68" s="699"/>
      <c r="P68" s="633" t="str">
        <f t="shared" si="18"/>
        <v/>
      </c>
      <c r="Q68" s="628" t="str">
        <f t="shared" si="19"/>
        <v/>
      </c>
      <c r="R68" s="629" t="str">
        <f t="shared" si="20"/>
        <v/>
      </c>
      <c r="S68" s="618"/>
      <c r="T68" s="699"/>
      <c r="U68" s="699"/>
      <c r="V68" s="633" t="str">
        <f t="shared" si="21"/>
        <v/>
      </c>
      <c r="W68" s="628" t="str">
        <f t="shared" si="22"/>
        <v/>
      </c>
      <c r="X68" s="629" t="str">
        <f t="shared" si="23"/>
        <v/>
      </c>
      <c r="Y68" s="618"/>
      <c r="Z68" s="618"/>
      <c r="AA68" s="618"/>
      <c r="AB68" s="618"/>
      <c r="AC68" s="618"/>
      <c r="AD68" s="618"/>
      <c r="AE68" s="618"/>
      <c r="AF68" s="618"/>
      <c r="AG68" s="618"/>
      <c r="AH68" s="618"/>
      <c r="AI68" s="618"/>
      <c r="AJ68" s="618"/>
      <c r="AK68" s="618"/>
      <c r="AL68" s="618"/>
      <c r="AM68" s="618"/>
      <c r="AN68" s="618"/>
      <c r="AO68" s="618"/>
      <c r="AP68" s="618"/>
      <c r="AQ68" s="618"/>
      <c r="AR68" s="618"/>
    </row>
    <row r="69" spans="1:44" ht="15.75">
      <c r="A69" s="632">
        <v>41</v>
      </c>
      <c r="B69" s="699"/>
      <c r="C69" s="699"/>
      <c r="D69" s="633" t="str">
        <f t="shared" si="12"/>
        <v/>
      </c>
      <c r="E69" s="737" t="str">
        <f t="shared" si="13"/>
        <v/>
      </c>
      <c r="F69" s="629" t="str">
        <f t="shared" si="14"/>
        <v/>
      </c>
      <c r="G69" s="618"/>
      <c r="H69" s="699"/>
      <c r="I69" s="699"/>
      <c r="J69" s="633" t="str">
        <f t="shared" si="15"/>
        <v/>
      </c>
      <c r="K69" s="628" t="str">
        <f t="shared" si="16"/>
        <v/>
      </c>
      <c r="L69" s="629" t="str">
        <f t="shared" si="17"/>
        <v/>
      </c>
      <c r="M69" s="618"/>
      <c r="N69" s="699"/>
      <c r="O69" s="699"/>
      <c r="P69" s="633" t="str">
        <f t="shared" si="18"/>
        <v/>
      </c>
      <c r="Q69" s="628" t="str">
        <f t="shared" si="19"/>
        <v/>
      </c>
      <c r="R69" s="629" t="str">
        <f t="shared" si="20"/>
        <v/>
      </c>
      <c r="S69" s="618"/>
      <c r="T69" s="699"/>
      <c r="U69" s="699"/>
      <c r="V69" s="633" t="str">
        <f t="shared" si="21"/>
        <v/>
      </c>
      <c r="W69" s="628" t="str">
        <f t="shared" si="22"/>
        <v/>
      </c>
      <c r="X69" s="629" t="str">
        <f t="shared" si="23"/>
        <v/>
      </c>
      <c r="Y69" s="618"/>
      <c r="Z69" s="618"/>
      <c r="AA69" s="618"/>
      <c r="AB69" s="618"/>
      <c r="AC69" s="618"/>
      <c r="AD69" s="618"/>
      <c r="AE69" s="618"/>
      <c r="AF69" s="618"/>
      <c r="AG69" s="618"/>
      <c r="AH69" s="618"/>
      <c r="AI69" s="618"/>
      <c r="AJ69" s="618"/>
      <c r="AK69" s="618"/>
      <c r="AL69" s="618"/>
      <c r="AM69" s="618"/>
      <c r="AN69" s="618"/>
      <c r="AO69" s="618"/>
      <c r="AP69" s="618"/>
      <c r="AQ69" s="618"/>
      <c r="AR69" s="618"/>
    </row>
    <row r="70" spans="1:44" ht="15.75">
      <c r="A70" s="632">
        <v>42</v>
      </c>
      <c r="B70" s="699"/>
      <c r="C70" s="699"/>
      <c r="D70" s="633" t="str">
        <f t="shared" si="12"/>
        <v/>
      </c>
      <c r="E70" s="737" t="str">
        <f t="shared" si="13"/>
        <v/>
      </c>
      <c r="F70" s="629" t="str">
        <f t="shared" si="14"/>
        <v/>
      </c>
      <c r="G70" s="618"/>
      <c r="H70" s="699"/>
      <c r="I70" s="699"/>
      <c r="J70" s="633" t="str">
        <f t="shared" si="15"/>
        <v/>
      </c>
      <c r="K70" s="628" t="str">
        <f t="shared" si="16"/>
        <v/>
      </c>
      <c r="L70" s="629" t="str">
        <f t="shared" si="17"/>
        <v/>
      </c>
      <c r="M70" s="618"/>
      <c r="N70" s="699"/>
      <c r="O70" s="699"/>
      <c r="P70" s="633" t="str">
        <f t="shared" si="18"/>
        <v/>
      </c>
      <c r="Q70" s="628" t="str">
        <f t="shared" si="19"/>
        <v/>
      </c>
      <c r="R70" s="629" t="str">
        <f t="shared" si="20"/>
        <v/>
      </c>
      <c r="S70" s="618"/>
      <c r="T70" s="699"/>
      <c r="U70" s="699"/>
      <c r="V70" s="633" t="str">
        <f t="shared" si="21"/>
        <v/>
      </c>
      <c r="W70" s="628" t="str">
        <f t="shared" si="22"/>
        <v/>
      </c>
      <c r="X70" s="629" t="str">
        <f t="shared" si="23"/>
        <v/>
      </c>
      <c r="Y70" s="618"/>
      <c r="Z70" s="618"/>
      <c r="AA70" s="618"/>
      <c r="AB70" s="618"/>
      <c r="AC70" s="618"/>
      <c r="AD70" s="618"/>
      <c r="AE70" s="618"/>
      <c r="AF70" s="618"/>
      <c r="AG70" s="618"/>
      <c r="AH70" s="618"/>
      <c r="AI70" s="618"/>
      <c r="AJ70" s="618"/>
      <c r="AK70" s="618"/>
      <c r="AL70" s="618"/>
      <c r="AM70" s="618"/>
      <c r="AN70" s="618"/>
      <c r="AO70" s="618"/>
      <c r="AP70" s="618"/>
      <c r="AQ70" s="618"/>
      <c r="AR70" s="618"/>
    </row>
    <row r="71" spans="1:44" ht="15.75">
      <c r="A71" s="632">
        <v>43</v>
      </c>
      <c r="B71" s="699"/>
      <c r="C71" s="699"/>
      <c r="D71" s="633" t="str">
        <f t="shared" si="12"/>
        <v/>
      </c>
      <c r="E71" s="737" t="str">
        <f t="shared" si="13"/>
        <v/>
      </c>
      <c r="F71" s="629" t="str">
        <f t="shared" si="14"/>
        <v/>
      </c>
      <c r="G71" s="618"/>
      <c r="H71" s="699"/>
      <c r="I71" s="699"/>
      <c r="J71" s="633" t="str">
        <f t="shared" si="15"/>
        <v/>
      </c>
      <c r="K71" s="628" t="str">
        <f t="shared" si="16"/>
        <v/>
      </c>
      <c r="L71" s="629" t="str">
        <f t="shared" si="17"/>
        <v/>
      </c>
      <c r="M71" s="618"/>
      <c r="N71" s="699"/>
      <c r="O71" s="699"/>
      <c r="P71" s="633" t="str">
        <f t="shared" si="18"/>
        <v/>
      </c>
      <c r="Q71" s="628" t="str">
        <f t="shared" si="19"/>
        <v/>
      </c>
      <c r="R71" s="629" t="str">
        <f t="shared" si="20"/>
        <v/>
      </c>
      <c r="S71" s="618"/>
      <c r="T71" s="699"/>
      <c r="U71" s="699"/>
      <c r="V71" s="633" t="str">
        <f t="shared" si="21"/>
        <v/>
      </c>
      <c r="W71" s="628" t="str">
        <f t="shared" si="22"/>
        <v/>
      </c>
      <c r="X71" s="629" t="str">
        <f t="shared" si="23"/>
        <v/>
      </c>
      <c r="Y71" s="618"/>
      <c r="Z71" s="618"/>
      <c r="AA71" s="618"/>
      <c r="AB71" s="618"/>
      <c r="AC71" s="618"/>
      <c r="AD71" s="618"/>
      <c r="AE71" s="618"/>
      <c r="AF71" s="618"/>
      <c r="AG71" s="618"/>
      <c r="AH71" s="618"/>
      <c r="AI71" s="618"/>
      <c r="AJ71" s="618"/>
      <c r="AK71" s="618"/>
      <c r="AL71" s="618"/>
      <c r="AM71" s="618"/>
      <c r="AN71" s="618"/>
      <c r="AO71" s="618"/>
      <c r="AP71" s="618"/>
      <c r="AQ71" s="618"/>
      <c r="AR71" s="618"/>
    </row>
    <row r="72" spans="1:44" ht="15.75">
      <c r="A72" s="632">
        <v>44</v>
      </c>
      <c r="B72" s="699"/>
      <c r="C72" s="699"/>
      <c r="D72" s="633" t="str">
        <f t="shared" si="12"/>
        <v/>
      </c>
      <c r="E72" s="737" t="str">
        <f t="shared" si="13"/>
        <v/>
      </c>
      <c r="F72" s="629" t="str">
        <f t="shared" si="14"/>
        <v/>
      </c>
      <c r="G72" s="618"/>
      <c r="H72" s="699"/>
      <c r="I72" s="699"/>
      <c r="J72" s="633" t="str">
        <f t="shared" si="15"/>
        <v/>
      </c>
      <c r="K72" s="628" t="str">
        <f t="shared" si="16"/>
        <v/>
      </c>
      <c r="L72" s="629" t="str">
        <f t="shared" si="17"/>
        <v/>
      </c>
      <c r="M72" s="618"/>
      <c r="N72" s="699"/>
      <c r="O72" s="699"/>
      <c r="P72" s="633" t="str">
        <f t="shared" si="18"/>
        <v/>
      </c>
      <c r="Q72" s="628" t="str">
        <f t="shared" si="19"/>
        <v/>
      </c>
      <c r="R72" s="629" t="str">
        <f t="shared" si="20"/>
        <v/>
      </c>
      <c r="S72" s="618"/>
      <c r="T72" s="699"/>
      <c r="U72" s="699"/>
      <c r="V72" s="633" t="str">
        <f t="shared" si="21"/>
        <v/>
      </c>
      <c r="W72" s="628" t="str">
        <f t="shared" si="22"/>
        <v/>
      </c>
      <c r="X72" s="629" t="str">
        <f t="shared" si="23"/>
        <v/>
      </c>
      <c r="Y72" s="618"/>
      <c r="Z72" s="618"/>
      <c r="AA72" s="618"/>
      <c r="AB72" s="618"/>
      <c r="AC72" s="618"/>
      <c r="AD72" s="618"/>
      <c r="AE72" s="618"/>
      <c r="AF72" s="618"/>
      <c r="AG72" s="618"/>
      <c r="AH72" s="618"/>
      <c r="AI72" s="618"/>
      <c r="AJ72" s="618"/>
      <c r="AK72" s="618"/>
      <c r="AL72" s="618"/>
      <c r="AM72" s="618"/>
      <c r="AN72" s="618"/>
      <c r="AO72" s="618"/>
      <c r="AP72" s="618"/>
      <c r="AQ72" s="618"/>
      <c r="AR72" s="618"/>
    </row>
    <row r="73" spans="1:44" ht="15.75">
      <c r="A73" s="632">
        <v>45</v>
      </c>
      <c r="B73" s="699"/>
      <c r="C73" s="699"/>
      <c r="D73" s="633" t="str">
        <f t="shared" si="12"/>
        <v/>
      </c>
      <c r="E73" s="737" t="str">
        <f t="shared" si="13"/>
        <v/>
      </c>
      <c r="F73" s="629" t="str">
        <f t="shared" si="14"/>
        <v/>
      </c>
      <c r="G73" s="618"/>
      <c r="H73" s="699"/>
      <c r="I73" s="699"/>
      <c r="J73" s="633" t="str">
        <f t="shared" si="15"/>
        <v/>
      </c>
      <c r="K73" s="628" t="str">
        <f t="shared" si="16"/>
        <v/>
      </c>
      <c r="L73" s="629" t="str">
        <f t="shared" si="17"/>
        <v/>
      </c>
      <c r="M73" s="618"/>
      <c r="N73" s="699"/>
      <c r="O73" s="699"/>
      <c r="P73" s="633" t="str">
        <f t="shared" si="18"/>
        <v/>
      </c>
      <c r="Q73" s="628" t="str">
        <f t="shared" si="19"/>
        <v/>
      </c>
      <c r="R73" s="629" t="str">
        <f t="shared" si="20"/>
        <v/>
      </c>
      <c r="S73" s="618"/>
      <c r="T73" s="699"/>
      <c r="U73" s="699"/>
      <c r="V73" s="633" t="str">
        <f t="shared" si="21"/>
        <v/>
      </c>
      <c r="W73" s="628" t="str">
        <f t="shared" si="22"/>
        <v/>
      </c>
      <c r="X73" s="629" t="str">
        <f t="shared" si="23"/>
        <v/>
      </c>
      <c r="Y73" s="618"/>
      <c r="Z73" s="618"/>
      <c r="AA73" s="618"/>
      <c r="AB73" s="618"/>
      <c r="AC73" s="618"/>
      <c r="AD73" s="618"/>
      <c r="AE73" s="618"/>
      <c r="AF73" s="618"/>
      <c r="AG73" s="618"/>
      <c r="AH73" s="618"/>
      <c r="AI73" s="618"/>
      <c r="AJ73" s="618"/>
      <c r="AK73" s="618"/>
      <c r="AL73" s="618"/>
      <c r="AM73" s="618"/>
      <c r="AN73" s="618"/>
      <c r="AO73" s="618"/>
      <c r="AP73" s="618"/>
      <c r="AQ73" s="618"/>
      <c r="AR73" s="618"/>
    </row>
    <row r="74" spans="1:44" ht="15.75">
      <c r="A74" s="632">
        <v>46</v>
      </c>
      <c r="B74" s="699"/>
      <c r="C74" s="699"/>
      <c r="D74" s="633" t="str">
        <f t="shared" si="12"/>
        <v/>
      </c>
      <c r="E74" s="737" t="str">
        <f t="shared" si="13"/>
        <v/>
      </c>
      <c r="F74" s="629" t="str">
        <f t="shared" si="14"/>
        <v/>
      </c>
      <c r="G74" s="618"/>
      <c r="H74" s="699"/>
      <c r="I74" s="699"/>
      <c r="J74" s="633" t="str">
        <f t="shared" si="15"/>
        <v/>
      </c>
      <c r="K74" s="628" t="str">
        <f t="shared" si="16"/>
        <v/>
      </c>
      <c r="L74" s="629" t="str">
        <f t="shared" si="17"/>
        <v/>
      </c>
      <c r="M74" s="618"/>
      <c r="N74" s="699"/>
      <c r="O74" s="699"/>
      <c r="P74" s="633" t="str">
        <f t="shared" si="18"/>
        <v/>
      </c>
      <c r="Q74" s="628" t="str">
        <f t="shared" si="19"/>
        <v/>
      </c>
      <c r="R74" s="629" t="str">
        <f t="shared" si="20"/>
        <v/>
      </c>
      <c r="S74" s="618"/>
      <c r="T74" s="699"/>
      <c r="U74" s="699"/>
      <c r="V74" s="633" t="str">
        <f t="shared" si="21"/>
        <v/>
      </c>
      <c r="W74" s="628" t="str">
        <f t="shared" si="22"/>
        <v/>
      </c>
      <c r="X74" s="629" t="str">
        <f t="shared" si="23"/>
        <v/>
      </c>
      <c r="Y74" s="618"/>
      <c r="Z74" s="618"/>
      <c r="AA74" s="618"/>
      <c r="AB74" s="618"/>
      <c r="AC74" s="618"/>
      <c r="AD74" s="618"/>
      <c r="AE74" s="618"/>
      <c r="AF74" s="618"/>
      <c r="AG74" s="618"/>
      <c r="AH74" s="618"/>
      <c r="AI74" s="618"/>
      <c r="AJ74" s="618"/>
      <c r="AK74" s="618"/>
      <c r="AL74" s="618"/>
      <c r="AM74" s="618"/>
      <c r="AN74" s="618"/>
      <c r="AO74" s="618"/>
      <c r="AP74" s="618"/>
      <c r="AQ74" s="618"/>
      <c r="AR74" s="618"/>
    </row>
    <row r="75" spans="1:44" ht="15.75">
      <c r="A75" s="632">
        <v>47</v>
      </c>
      <c r="B75" s="699"/>
      <c r="C75" s="699"/>
      <c r="D75" s="633" t="str">
        <f t="shared" si="12"/>
        <v/>
      </c>
      <c r="E75" s="737" t="str">
        <f t="shared" si="13"/>
        <v/>
      </c>
      <c r="F75" s="629" t="str">
        <f t="shared" si="14"/>
        <v/>
      </c>
      <c r="G75" s="618"/>
      <c r="H75" s="699"/>
      <c r="I75" s="699"/>
      <c r="J75" s="633" t="str">
        <f t="shared" si="15"/>
        <v/>
      </c>
      <c r="K75" s="628" t="str">
        <f t="shared" si="16"/>
        <v/>
      </c>
      <c r="L75" s="629" t="str">
        <f t="shared" si="17"/>
        <v/>
      </c>
      <c r="M75" s="618"/>
      <c r="N75" s="699"/>
      <c r="O75" s="699"/>
      <c r="P75" s="633" t="str">
        <f t="shared" si="18"/>
        <v/>
      </c>
      <c r="Q75" s="628" t="str">
        <f t="shared" si="19"/>
        <v/>
      </c>
      <c r="R75" s="629" t="str">
        <f t="shared" si="20"/>
        <v/>
      </c>
      <c r="S75" s="618"/>
      <c r="T75" s="699"/>
      <c r="U75" s="699"/>
      <c r="V75" s="633" t="str">
        <f t="shared" si="21"/>
        <v/>
      </c>
      <c r="W75" s="628" t="str">
        <f t="shared" si="22"/>
        <v/>
      </c>
      <c r="X75" s="629" t="str">
        <f t="shared" si="23"/>
        <v/>
      </c>
      <c r="Y75" s="618"/>
      <c r="Z75" s="618"/>
      <c r="AA75" s="618"/>
      <c r="AB75" s="618"/>
      <c r="AC75" s="618"/>
      <c r="AD75" s="618"/>
      <c r="AE75" s="618"/>
      <c r="AF75" s="618"/>
      <c r="AG75" s="618"/>
      <c r="AH75" s="618"/>
      <c r="AI75" s="618"/>
      <c r="AJ75" s="618"/>
      <c r="AK75" s="618"/>
      <c r="AL75" s="618"/>
      <c r="AM75" s="618"/>
      <c r="AN75" s="618"/>
      <c r="AO75" s="618"/>
      <c r="AP75" s="618"/>
      <c r="AQ75" s="618"/>
      <c r="AR75" s="618"/>
    </row>
    <row r="76" spans="1:44" ht="15.75">
      <c r="A76" s="632">
        <v>48</v>
      </c>
      <c r="B76" s="699"/>
      <c r="C76" s="699"/>
      <c r="D76" s="633" t="str">
        <f t="shared" si="12"/>
        <v/>
      </c>
      <c r="E76" s="737" t="str">
        <f t="shared" si="13"/>
        <v/>
      </c>
      <c r="F76" s="629" t="str">
        <f t="shared" si="14"/>
        <v/>
      </c>
      <c r="G76" s="618"/>
      <c r="H76" s="699"/>
      <c r="I76" s="699"/>
      <c r="J76" s="633" t="str">
        <f t="shared" si="15"/>
        <v/>
      </c>
      <c r="K76" s="628" t="str">
        <f t="shared" si="16"/>
        <v/>
      </c>
      <c r="L76" s="629" t="str">
        <f t="shared" si="17"/>
        <v/>
      </c>
      <c r="M76" s="618"/>
      <c r="N76" s="699"/>
      <c r="O76" s="699"/>
      <c r="P76" s="633" t="str">
        <f t="shared" si="18"/>
        <v/>
      </c>
      <c r="Q76" s="628" t="str">
        <f t="shared" si="19"/>
        <v/>
      </c>
      <c r="R76" s="629" t="str">
        <f t="shared" si="20"/>
        <v/>
      </c>
      <c r="S76" s="618"/>
      <c r="T76" s="699"/>
      <c r="U76" s="699"/>
      <c r="V76" s="633" t="str">
        <f t="shared" si="21"/>
        <v/>
      </c>
      <c r="W76" s="628" t="str">
        <f t="shared" si="22"/>
        <v/>
      </c>
      <c r="X76" s="629" t="str">
        <f t="shared" si="23"/>
        <v/>
      </c>
      <c r="Y76" s="618"/>
      <c r="Z76" s="618"/>
      <c r="AA76" s="618"/>
      <c r="AB76" s="618"/>
      <c r="AC76" s="618"/>
      <c r="AD76" s="618"/>
      <c r="AE76" s="618"/>
      <c r="AF76" s="618"/>
      <c r="AG76" s="618"/>
      <c r="AH76" s="618"/>
      <c r="AI76" s="618"/>
      <c r="AJ76" s="618"/>
      <c r="AK76" s="618"/>
      <c r="AL76" s="618"/>
      <c r="AM76" s="618"/>
      <c r="AN76" s="618"/>
      <c r="AO76" s="618"/>
      <c r="AP76" s="618"/>
      <c r="AQ76" s="618"/>
      <c r="AR76" s="618"/>
    </row>
    <row r="77" spans="1:44" ht="15.75">
      <c r="A77" s="632">
        <v>49</v>
      </c>
      <c r="B77" s="699"/>
      <c r="C77" s="699"/>
      <c r="D77" s="633" t="str">
        <f t="shared" si="12"/>
        <v/>
      </c>
      <c r="E77" s="737" t="str">
        <f t="shared" si="13"/>
        <v/>
      </c>
      <c r="F77" s="629" t="str">
        <f t="shared" si="14"/>
        <v/>
      </c>
      <c r="G77" s="618"/>
      <c r="H77" s="699"/>
      <c r="I77" s="699"/>
      <c r="J77" s="633" t="str">
        <f t="shared" si="15"/>
        <v/>
      </c>
      <c r="K77" s="628" t="str">
        <f t="shared" si="16"/>
        <v/>
      </c>
      <c r="L77" s="629" t="str">
        <f t="shared" si="17"/>
        <v/>
      </c>
      <c r="M77" s="618"/>
      <c r="N77" s="699"/>
      <c r="O77" s="699"/>
      <c r="P77" s="633" t="str">
        <f t="shared" si="18"/>
        <v/>
      </c>
      <c r="Q77" s="628" t="str">
        <f t="shared" si="19"/>
        <v/>
      </c>
      <c r="R77" s="629" t="str">
        <f t="shared" si="20"/>
        <v/>
      </c>
      <c r="S77" s="618"/>
      <c r="T77" s="699"/>
      <c r="U77" s="699"/>
      <c r="V77" s="633" t="str">
        <f t="shared" si="21"/>
        <v/>
      </c>
      <c r="W77" s="628" t="str">
        <f t="shared" si="22"/>
        <v/>
      </c>
      <c r="X77" s="629" t="str">
        <f t="shared" si="23"/>
        <v/>
      </c>
      <c r="Y77" s="618"/>
      <c r="Z77" s="618"/>
      <c r="AA77" s="618"/>
      <c r="AB77" s="618"/>
      <c r="AC77" s="618"/>
      <c r="AD77" s="618"/>
      <c r="AE77" s="618"/>
      <c r="AF77" s="618"/>
      <c r="AG77" s="618"/>
      <c r="AH77" s="618"/>
      <c r="AI77" s="618"/>
      <c r="AJ77" s="618"/>
      <c r="AK77" s="618"/>
      <c r="AL77" s="618"/>
      <c r="AM77" s="618"/>
      <c r="AN77" s="618"/>
      <c r="AO77" s="618"/>
      <c r="AP77" s="618"/>
      <c r="AQ77" s="618"/>
      <c r="AR77" s="618"/>
    </row>
    <row r="78" spans="1:44" ht="15.75">
      <c r="A78" s="632">
        <v>50</v>
      </c>
      <c r="B78" s="699"/>
      <c r="C78" s="699"/>
      <c r="D78" s="633" t="str">
        <f t="shared" si="12"/>
        <v/>
      </c>
      <c r="E78" s="737" t="str">
        <f t="shared" si="13"/>
        <v/>
      </c>
      <c r="F78" s="629" t="str">
        <f t="shared" si="14"/>
        <v/>
      </c>
      <c r="G78" s="618"/>
      <c r="H78" s="699"/>
      <c r="I78" s="699"/>
      <c r="J78" s="633" t="str">
        <f t="shared" si="15"/>
        <v/>
      </c>
      <c r="K78" s="628" t="str">
        <f t="shared" si="16"/>
        <v/>
      </c>
      <c r="L78" s="629" t="str">
        <f t="shared" si="17"/>
        <v/>
      </c>
      <c r="M78" s="618"/>
      <c r="N78" s="699"/>
      <c r="O78" s="699"/>
      <c r="P78" s="633" t="str">
        <f t="shared" si="18"/>
        <v/>
      </c>
      <c r="Q78" s="628" t="str">
        <f t="shared" si="19"/>
        <v/>
      </c>
      <c r="R78" s="629" t="str">
        <f t="shared" si="20"/>
        <v/>
      </c>
      <c r="S78" s="618"/>
      <c r="T78" s="699"/>
      <c r="U78" s="699"/>
      <c r="V78" s="633" t="str">
        <f t="shared" si="21"/>
        <v/>
      </c>
      <c r="W78" s="628" t="str">
        <f t="shared" si="22"/>
        <v/>
      </c>
      <c r="X78" s="629" t="str">
        <f t="shared" si="23"/>
        <v/>
      </c>
      <c r="Y78" s="618"/>
      <c r="Z78" s="618"/>
      <c r="AA78" s="618"/>
      <c r="AB78" s="618"/>
      <c r="AC78" s="618"/>
      <c r="AD78" s="618"/>
      <c r="AE78" s="618"/>
      <c r="AF78" s="618"/>
      <c r="AG78" s="618"/>
      <c r="AH78" s="618"/>
      <c r="AI78" s="618"/>
      <c r="AJ78" s="618"/>
      <c r="AK78" s="618"/>
      <c r="AL78" s="618"/>
      <c r="AM78" s="618"/>
      <c r="AN78" s="618"/>
      <c r="AO78" s="618"/>
      <c r="AP78" s="618"/>
      <c r="AQ78" s="618"/>
      <c r="AR78" s="618"/>
    </row>
    <row r="79" spans="1:44" ht="15.75">
      <c r="A79" s="632">
        <v>51</v>
      </c>
      <c r="B79" s="699"/>
      <c r="C79" s="699"/>
      <c r="D79" s="633" t="str">
        <f t="shared" si="12"/>
        <v/>
      </c>
      <c r="E79" s="737" t="str">
        <f t="shared" si="13"/>
        <v/>
      </c>
      <c r="F79" s="629" t="str">
        <f t="shared" si="14"/>
        <v/>
      </c>
      <c r="G79" s="618"/>
      <c r="H79" s="699"/>
      <c r="I79" s="699"/>
      <c r="J79" s="633" t="str">
        <f t="shared" si="15"/>
        <v/>
      </c>
      <c r="K79" s="628" t="str">
        <f t="shared" si="16"/>
        <v/>
      </c>
      <c r="L79" s="629" t="str">
        <f t="shared" si="17"/>
        <v/>
      </c>
      <c r="M79" s="618"/>
      <c r="N79" s="699"/>
      <c r="O79" s="699"/>
      <c r="P79" s="633" t="str">
        <f t="shared" si="18"/>
        <v/>
      </c>
      <c r="Q79" s="628" t="str">
        <f t="shared" si="19"/>
        <v/>
      </c>
      <c r="R79" s="629" t="str">
        <f t="shared" si="20"/>
        <v/>
      </c>
      <c r="S79" s="618"/>
      <c r="T79" s="699"/>
      <c r="U79" s="699"/>
      <c r="V79" s="633" t="str">
        <f t="shared" si="21"/>
        <v/>
      </c>
      <c r="W79" s="628" t="str">
        <f t="shared" si="22"/>
        <v/>
      </c>
      <c r="X79" s="629" t="str">
        <f t="shared" si="23"/>
        <v/>
      </c>
      <c r="Y79" s="618"/>
      <c r="Z79" s="618"/>
      <c r="AA79" s="618"/>
      <c r="AB79" s="618"/>
      <c r="AC79" s="618"/>
      <c r="AD79" s="618"/>
      <c r="AE79" s="618"/>
      <c r="AF79" s="618"/>
      <c r="AG79" s="618"/>
      <c r="AH79" s="618"/>
      <c r="AI79" s="618"/>
      <c r="AJ79" s="618"/>
      <c r="AK79" s="618"/>
      <c r="AL79" s="618"/>
      <c r="AM79" s="618"/>
      <c r="AN79" s="618"/>
      <c r="AO79" s="618"/>
      <c r="AP79" s="618"/>
      <c r="AQ79" s="618"/>
      <c r="AR79" s="618"/>
    </row>
    <row r="80" spans="1:44" ht="15.75">
      <c r="A80" s="632">
        <v>52</v>
      </c>
      <c r="B80" s="699"/>
      <c r="C80" s="699"/>
      <c r="D80" s="633" t="str">
        <f t="shared" si="12"/>
        <v/>
      </c>
      <c r="E80" s="737" t="str">
        <f t="shared" si="13"/>
        <v/>
      </c>
      <c r="F80" s="629" t="str">
        <f t="shared" si="14"/>
        <v/>
      </c>
      <c r="G80" s="618"/>
      <c r="H80" s="699"/>
      <c r="I80" s="699"/>
      <c r="J80" s="633" t="str">
        <f t="shared" si="15"/>
        <v/>
      </c>
      <c r="K80" s="628" t="str">
        <f t="shared" si="16"/>
        <v/>
      </c>
      <c r="L80" s="629" t="str">
        <f t="shared" si="17"/>
        <v/>
      </c>
      <c r="M80" s="618"/>
      <c r="N80" s="699"/>
      <c r="O80" s="699"/>
      <c r="P80" s="633" t="str">
        <f t="shared" si="18"/>
        <v/>
      </c>
      <c r="Q80" s="628" t="str">
        <f t="shared" si="19"/>
        <v/>
      </c>
      <c r="R80" s="629" t="str">
        <f t="shared" si="20"/>
        <v/>
      </c>
      <c r="S80" s="618"/>
      <c r="T80" s="699"/>
      <c r="U80" s="699"/>
      <c r="V80" s="633" t="str">
        <f t="shared" si="21"/>
        <v/>
      </c>
      <c r="W80" s="628" t="str">
        <f t="shared" si="22"/>
        <v/>
      </c>
      <c r="X80" s="629" t="str">
        <f t="shared" si="23"/>
        <v/>
      </c>
      <c r="Y80" s="618"/>
      <c r="Z80" s="618"/>
      <c r="AA80" s="618"/>
      <c r="AB80" s="618"/>
      <c r="AC80" s="618"/>
      <c r="AD80" s="618"/>
      <c r="AE80" s="618"/>
      <c r="AF80" s="618"/>
      <c r="AG80" s="618"/>
      <c r="AH80" s="618"/>
      <c r="AI80" s="618"/>
      <c r="AJ80" s="618"/>
      <c r="AK80" s="618"/>
      <c r="AL80" s="618"/>
      <c r="AM80" s="618"/>
      <c r="AN80" s="618"/>
      <c r="AO80" s="618"/>
      <c r="AP80" s="618"/>
      <c r="AQ80" s="618"/>
      <c r="AR80" s="618"/>
    </row>
    <row r="81" spans="1:44" ht="15.75">
      <c r="A81" s="632">
        <v>53</v>
      </c>
      <c r="B81" s="699"/>
      <c r="C81" s="699"/>
      <c r="D81" s="633" t="str">
        <f t="shared" si="12"/>
        <v/>
      </c>
      <c r="E81" s="737" t="str">
        <f t="shared" si="13"/>
        <v/>
      </c>
      <c r="F81" s="629" t="str">
        <f t="shared" si="14"/>
        <v/>
      </c>
      <c r="G81" s="618"/>
      <c r="H81" s="699"/>
      <c r="I81" s="699"/>
      <c r="J81" s="633" t="str">
        <f t="shared" si="15"/>
        <v/>
      </c>
      <c r="K81" s="628" t="str">
        <f t="shared" si="16"/>
        <v/>
      </c>
      <c r="L81" s="629" t="str">
        <f t="shared" si="17"/>
        <v/>
      </c>
      <c r="M81" s="618"/>
      <c r="N81" s="699"/>
      <c r="O81" s="699"/>
      <c r="P81" s="633" t="str">
        <f t="shared" si="18"/>
        <v/>
      </c>
      <c r="Q81" s="628" t="str">
        <f t="shared" si="19"/>
        <v/>
      </c>
      <c r="R81" s="629" t="str">
        <f t="shared" si="20"/>
        <v/>
      </c>
      <c r="S81" s="618"/>
      <c r="T81" s="699"/>
      <c r="U81" s="699"/>
      <c r="V81" s="633" t="str">
        <f t="shared" si="21"/>
        <v/>
      </c>
      <c r="W81" s="628" t="str">
        <f t="shared" si="22"/>
        <v/>
      </c>
      <c r="X81" s="629" t="str">
        <f t="shared" si="23"/>
        <v/>
      </c>
      <c r="Y81" s="618"/>
      <c r="Z81" s="618"/>
      <c r="AA81" s="618"/>
      <c r="AB81" s="618"/>
      <c r="AC81" s="618"/>
      <c r="AD81" s="618"/>
      <c r="AE81" s="618"/>
      <c r="AF81" s="618"/>
      <c r="AG81" s="618"/>
      <c r="AH81" s="618"/>
      <c r="AI81" s="618"/>
      <c r="AJ81" s="618"/>
      <c r="AK81" s="618"/>
      <c r="AL81" s="618"/>
      <c r="AM81" s="618"/>
      <c r="AN81" s="618"/>
      <c r="AO81" s="618"/>
      <c r="AP81" s="618"/>
      <c r="AQ81" s="618"/>
      <c r="AR81" s="618"/>
    </row>
    <row r="82" spans="1:44" ht="15.75">
      <c r="A82" s="632">
        <v>54</v>
      </c>
      <c r="B82" s="699"/>
      <c r="C82" s="699"/>
      <c r="D82" s="633" t="str">
        <f t="shared" si="12"/>
        <v/>
      </c>
      <c r="E82" s="737" t="str">
        <f t="shared" si="13"/>
        <v/>
      </c>
      <c r="F82" s="629" t="str">
        <f t="shared" si="14"/>
        <v/>
      </c>
      <c r="G82" s="618"/>
      <c r="H82" s="699"/>
      <c r="I82" s="699"/>
      <c r="J82" s="633" t="str">
        <f t="shared" si="15"/>
        <v/>
      </c>
      <c r="K82" s="628" t="str">
        <f t="shared" si="16"/>
        <v/>
      </c>
      <c r="L82" s="629" t="str">
        <f t="shared" si="17"/>
        <v/>
      </c>
      <c r="M82" s="618"/>
      <c r="N82" s="699"/>
      <c r="O82" s="699"/>
      <c r="P82" s="633" t="str">
        <f t="shared" si="18"/>
        <v/>
      </c>
      <c r="Q82" s="628" t="str">
        <f t="shared" si="19"/>
        <v/>
      </c>
      <c r="R82" s="629" t="str">
        <f t="shared" si="20"/>
        <v/>
      </c>
      <c r="S82" s="618"/>
      <c r="T82" s="699"/>
      <c r="U82" s="699"/>
      <c r="V82" s="633" t="str">
        <f t="shared" si="21"/>
        <v/>
      </c>
      <c r="W82" s="628" t="str">
        <f t="shared" si="22"/>
        <v/>
      </c>
      <c r="X82" s="629" t="str">
        <f t="shared" si="23"/>
        <v/>
      </c>
      <c r="Y82" s="618"/>
      <c r="Z82" s="618"/>
      <c r="AA82" s="618"/>
      <c r="AB82" s="618"/>
      <c r="AC82" s="618"/>
      <c r="AD82" s="618"/>
      <c r="AE82" s="618"/>
      <c r="AF82" s="618"/>
      <c r="AG82" s="618"/>
      <c r="AH82" s="618"/>
      <c r="AI82" s="618"/>
      <c r="AJ82" s="618"/>
      <c r="AK82" s="618"/>
      <c r="AL82" s="618"/>
      <c r="AM82" s="618"/>
      <c r="AN82" s="618"/>
      <c r="AO82" s="618"/>
      <c r="AP82" s="618"/>
      <c r="AQ82" s="618"/>
      <c r="AR82" s="618"/>
    </row>
    <row r="83" spans="1:44" ht="15.75">
      <c r="A83" s="632">
        <v>55</v>
      </c>
      <c r="B83" s="699"/>
      <c r="C83" s="699"/>
      <c r="D83" s="633" t="str">
        <f t="shared" si="12"/>
        <v/>
      </c>
      <c r="E83" s="737" t="str">
        <f t="shared" si="13"/>
        <v/>
      </c>
      <c r="F83" s="629" t="str">
        <f t="shared" si="14"/>
        <v/>
      </c>
      <c r="G83" s="618"/>
      <c r="H83" s="699"/>
      <c r="I83" s="699"/>
      <c r="J83" s="633" t="str">
        <f t="shared" si="15"/>
        <v/>
      </c>
      <c r="K83" s="628" t="str">
        <f t="shared" si="16"/>
        <v/>
      </c>
      <c r="L83" s="629" t="str">
        <f t="shared" si="17"/>
        <v/>
      </c>
      <c r="M83" s="618"/>
      <c r="N83" s="699"/>
      <c r="O83" s="699"/>
      <c r="P83" s="633" t="str">
        <f t="shared" si="18"/>
        <v/>
      </c>
      <c r="Q83" s="628" t="str">
        <f t="shared" si="19"/>
        <v/>
      </c>
      <c r="R83" s="629" t="str">
        <f t="shared" si="20"/>
        <v/>
      </c>
      <c r="S83" s="618"/>
      <c r="T83" s="699"/>
      <c r="U83" s="699"/>
      <c r="V83" s="633" t="str">
        <f t="shared" si="21"/>
        <v/>
      </c>
      <c r="W83" s="628" t="str">
        <f t="shared" si="22"/>
        <v/>
      </c>
      <c r="X83" s="629" t="str">
        <f t="shared" si="23"/>
        <v/>
      </c>
      <c r="Y83" s="618"/>
      <c r="Z83" s="618"/>
      <c r="AA83" s="618"/>
      <c r="AB83" s="618"/>
      <c r="AC83" s="618"/>
      <c r="AD83" s="618"/>
      <c r="AE83" s="618"/>
      <c r="AF83" s="618"/>
      <c r="AG83" s="618"/>
      <c r="AH83" s="618"/>
      <c r="AI83" s="618"/>
      <c r="AJ83" s="618"/>
      <c r="AK83" s="618"/>
      <c r="AL83" s="618"/>
      <c r="AM83" s="618"/>
      <c r="AN83" s="618"/>
      <c r="AO83" s="618"/>
      <c r="AP83" s="618"/>
      <c r="AQ83" s="618"/>
      <c r="AR83" s="618"/>
    </row>
    <row r="84" spans="1:44" ht="15.75">
      <c r="A84" s="632">
        <v>56</v>
      </c>
      <c r="B84" s="699"/>
      <c r="C84" s="699"/>
      <c r="D84" s="633" t="str">
        <f t="shared" si="12"/>
        <v/>
      </c>
      <c r="E84" s="737" t="str">
        <f t="shared" si="13"/>
        <v/>
      </c>
      <c r="F84" s="629" t="str">
        <f t="shared" si="14"/>
        <v/>
      </c>
      <c r="G84" s="618"/>
      <c r="H84" s="699"/>
      <c r="I84" s="699"/>
      <c r="J84" s="633" t="str">
        <f t="shared" si="15"/>
        <v/>
      </c>
      <c r="K84" s="628" t="str">
        <f t="shared" si="16"/>
        <v/>
      </c>
      <c r="L84" s="629" t="str">
        <f t="shared" si="17"/>
        <v/>
      </c>
      <c r="M84" s="618"/>
      <c r="N84" s="699"/>
      <c r="O84" s="699"/>
      <c r="P84" s="633" t="str">
        <f t="shared" si="18"/>
        <v/>
      </c>
      <c r="Q84" s="628" t="str">
        <f t="shared" si="19"/>
        <v/>
      </c>
      <c r="R84" s="629" t="str">
        <f t="shared" si="20"/>
        <v/>
      </c>
      <c r="S84" s="618"/>
      <c r="T84" s="699"/>
      <c r="U84" s="699"/>
      <c r="V84" s="633" t="str">
        <f t="shared" si="21"/>
        <v/>
      </c>
      <c r="W84" s="628" t="str">
        <f t="shared" si="22"/>
        <v/>
      </c>
      <c r="X84" s="629" t="str">
        <f t="shared" si="23"/>
        <v/>
      </c>
      <c r="Y84" s="618"/>
      <c r="Z84" s="618"/>
      <c r="AA84" s="618"/>
      <c r="AB84" s="618"/>
      <c r="AC84" s="618"/>
      <c r="AD84" s="618"/>
      <c r="AE84" s="618"/>
      <c r="AF84" s="618"/>
      <c r="AG84" s="618"/>
      <c r="AH84" s="618"/>
      <c r="AI84" s="618"/>
      <c r="AJ84" s="618"/>
      <c r="AK84" s="618"/>
      <c r="AL84" s="618"/>
      <c r="AM84" s="618"/>
      <c r="AN84" s="618"/>
      <c r="AO84" s="618"/>
      <c r="AP84" s="618"/>
      <c r="AQ84" s="618"/>
      <c r="AR84" s="618"/>
    </row>
    <row r="85" spans="1:44" ht="15.75">
      <c r="A85" s="632">
        <v>57</v>
      </c>
      <c r="B85" s="699"/>
      <c r="C85" s="699"/>
      <c r="D85" s="633" t="str">
        <f t="shared" si="12"/>
        <v/>
      </c>
      <c r="E85" s="737" t="str">
        <f t="shared" si="13"/>
        <v/>
      </c>
      <c r="F85" s="629" t="str">
        <f t="shared" si="14"/>
        <v/>
      </c>
      <c r="G85" s="618"/>
      <c r="H85" s="699"/>
      <c r="I85" s="699"/>
      <c r="J85" s="633" t="str">
        <f t="shared" si="15"/>
        <v/>
      </c>
      <c r="K85" s="628" t="str">
        <f t="shared" si="16"/>
        <v/>
      </c>
      <c r="L85" s="629" t="str">
        <f t="shared" si="17"/>
        <v/>
      </c>
      <c r="M85" s="618"/>
      <c r="N85" s="699"/>
      <c r="O85" s="699"/>
      <c r="P85" s="633" t="str">
        <f t="shared" si="18"/>
        <v/>
      </c>
      <c r="Q85" s="628" t="str">
        <f t="shared" si="19"/>
        <v/>
      </c>
      <c r="R85" s="629" t="str">
        <f t="shared" si="20"/>
        <v/>
      </c>
      <c r="S85" s="618"/>
      <c r="T85" s="699"/>
      <c r="U85" s="699"/>
      <c r="V85" s="633" t="str">
        <f t="shared" si="21"/>
        <v/>
      </c>
      <c r="W85" s="628" t="str">
        <f t="shared" si="22"/>
        <v/>
      </c>
      <c r="X85" s="629" t="str">
        <f t="shared" si="23"/>
        <v/>
      </c>
      <c r="Y85" s="618"/>
      <c r="Z85" s="618"/>
      <c r="AA85" s="618"/>
      <c r="AB85" s="618"/>
      <c r="AC85" s="618"/>
      <c r="AD85" s="618"/>
      <c r="AE85" s="618"/>
      <c r="AF85" s="618"/>
      <c r="AG85" s="618"/>
      <c r="AH85" s="618"/>
      <c r="AI85" s="618"/>
      <c r="AJ85" s="618"/>
      <c r="AK85" s="618"/>
      <c r="AL85" s="618"/>
      <c r="AM85" s="618"/>
      <c r="AN85" s="618"/>
      <c r="AO85" s="618"/>
      <c r="AP85" s="618"/>
      <c r="AQ85" s="618"/>
      <c r="AR85" s="618"/>
    </row>
    <row r="86" spans="1:44" ht="15.75">
      <c r="A86" s="632">
        <v>58</v>
      </c>
      <c r="B86" s="699"/>
      <c r="C86" s="699"/>
      <c r="D86" s="633" t="str">
        <f t="shared" si="12"/>
        <v/>
      </c>
      <c r="E86" s="737" t="str">
        <f t="shared" si="13"/>
        <v/>
      </c>
      <c r="F86" s="629" t="str">
        <f t="shared" si="14"/>
        <v/>
      </c>
      <c r="G86" s="618"/>
      <c r="H86" s="699"/>
      <c r="I86" s="699"/>
      <c r="J86" s="633" t="str">
        <f t="shared" si="15"/>
        <v/>
      </c>
      <c r="K86" s="628" t="str">
        <f t="shared" si="16"/>
        <v/>
      </c>
      <c r="L86" s="629" t="str">
        <f t="shared" si="17"/>
        <v/>
      </c>
      <c r="M86" s="618"/>
      <c r="N86" s="699"/>
      <c r="O86" s="699"/>
      <c r="P86" s="633" t="str">
        <f t="shared" si="18"/>
        <v/>
      </c>
      <c r="Q86" s="628" t="str">
        <f t="shared" si="19"/>
        <v/>
      </c>
      <c r="R86" s="629" t="str">
        <f t="shared" si="20"/>
        <v/>
      </c>
      <c r="S86" s="618"/>
      <c r="T86" s="699"/>
      <c r="U86" s="699"/>
      <c r="V86" s="633" t="str">
        <f t="shared" si="21"/>
        <v/>
      </c>
      <c r="W86" s="628" t="str">
        <f t="shared" si="22"/>
        <v/>
      </c>
      <c r="X86" s="629" t="str">
        <f t="shared" si="23"/>
        <v/>
      </c>
      <c r="Y86" s="618"/>
      <c r="Z86" s="618"/>
      <c r="AA86" s="618"/>
      <c r="AB86" s="618"/>
      <c r="AC86" s="618"/>
      <c r="AD86" s="618"/>
      <c r="AE86" s="618"/>
      <c r="AF86" s="618"/>
      <c r="AG86" s="618"/>
      <c r="AH86" s="618"/>
      <c r="AI86" s="618"/>
      <c r="AJ86" s="618"/>
      <c r="AK86" s="618"/>
      <c r="AL86" s="618"/>
      <c r="AM86" s="618"/>
      <c r="AN86" s="618"/>
      <c r="AO86" s="618"/>
      <c r="AP86" s="618"/>
      <c r="AQ86" s="618"/>
      <c r="AR86" s="618"/>
    </row>
    <row r="87" spans="1:44" ht="15.75">
      <c r="A87" s="632">
        <v>59</v>
      </c>
      <c r="B87" s="699"/>
      <c r="C87" s="699"/>
      <c r="D87" s="633" t="str">
        <f t="shared" si="12"/>
        <v/>
      </c>
      <c r="E87" s="737" t="str">
        <f t="shared" si="13"/>
        <v/>
      </c>
      <c r="F87" s="629" t="str">
        <f t="shared" si="14"/>
        <v/>
      </c>
      <c r="G87" s="618"/>
      <c r="H87" s="699"/>
      <c r="I87" s="699"/>
      <c r="J87" s="633" t="str">
        <f t="shared" si="15"/>
        <v/>
      </c>
      <c r="K87" s="628" t="str">
        <f t="shared" si="16"/>
        <v/>
      </c>
      <c r="L87" s="629" t="str">
        <f t="shared" si="17"/>
        <v/>
      </c>
      <c r="M87" s="618"/>
      <c r="N87" s="699"/>
      <c r="O87" s="699"/>
      <c r="P87" s="633" t="str">
        <f t="shared" si="18"/>
        <v/>
      </c>
      <c r="Q87" s="628" t="str">
        <f t="shared" si="19"/>
        <v/>
      </c>
      <c r="R87" s="629" t="str">
        <f t="shared" si="20"/>
        <v/>
      </c>
      <c r="S87" s="618"/>
      <c r="T87" s="699"/>
      <c r="U87" s="699"/>
      <c r="V87" s="633" t="str">
        <f t="shared" si="21"/>
        <v/>
      </c>
      <c r="W87" s="628" t="str">
        <f t="shared" si="22"/>
        <v/>
      </c>
      <c r="X87" s="629" t="str">
        <f t="shared" si="23"/>
        <v/>
      </c>
      <c r="Y87" s="618"/>
      <c r="Z87" s="618"/>
      <c r="AA87" s="618"/>
      <c r="AB87" s="618"/>
      <c r="AC87" s="618"/>
      <c r="AD87" s="618"/>
      <c r="AE87" s="618"/>
      <c r="AF87" s="618"/>
      <c r="AG87" s="618"/>
      <c r="AH87" s="618"/>
      <c r="AI87" s="618"/>
      <c r="AJ87" s="618"/>
      <c r="AK87" s="618"/>
      <c r="AL87" s="618"/>
      <c r="AM87" s="618"/>
      <c r="AN87" s="618"/>
      <c r="AO87" s="618"/>
      <c r="AP87" s="618"/>
      <c r="AQ87" s="618"/>
      <c r="AR87" s="618"/>
    </row>
    <row r="88" spans="1:44" ht="15.75">
      <c r="A88" s="632">
        <v>60</v>
      </c>
      <c r="B88" s="699"/>
      <c r="C88" s="699"/>
      <c r="D88" s="633" t="str">
        <f t="shared" si="12"/>
        <v/>
      </c>
      <c r="E88" s="737" t="str">
        <f t="shared" si="13"/>
        <v/>
      </c>
      <c r="F88" s="629" t="str">
        <f t="shared" si="14"/>
        <v/>
      </c>
      <c r="G88" s="618"/>
      <c r="H88" s="699"/>
      <c r="I88" s="699"/>
      <c r="J88" s="633" t="str">
        <f t="shared" si="15"/>
        <v/>
      </c>
      <c r="K88" s="628" t="str">
        <f t="shared" si="16"/>
        <v/>
      </c>
      <c r="L88" s="629" t="str">
        <f t="shared" si="17"/>
        <v/>
      </c>
      <c r="M88" s="618"/>
      <c r="N88" s="699"/>
      <c r="O88" s="699"/>
      <c r="P88" s="633" t="str">
        <f t="shared" si="18"/>
        <v/>
      </c>
      <c r="Q88" s="628" t="str">
        <f t="shared" si="19"/>
        <v/>
      </c>
      <c r="R88" s="629" t="str">
        <f t="shared" si="20"/>
        <v/>
      </c>
      <c r="S88" s="618"/>
      <c r="T88" s="699"/>
      <c r="U88" s="699"/>
      <c r="V88" s="633" t="str">
        <f t="shared" si="21"/>
        <v/>
      </c>
      <c r="W88" s="628" t="str">
        <f t="shared" si="22"/>
        <v/>
      </c>
      <c r="X88" s="629" t="str">
        <f t="shared" si="23"/>
        <v/>
      </c>
      <c r="Y88" s="618"/>
      <c r="Z88" s="618"/>
      <c r="AA88" s="618"/>
      <c r="AB88" s="618"/>
      <c r="AC88" s="618"/>
      <c r="AD88" s="618"/>
      <c r="AE88" s="618"/>
      <c r="AF88" s="618"/>
      <c r="AG88" s="618"/>
      <c r="AH88" s="618"/>
      <c r="AI88" s="618"/>
      <c r="AJ88" s="618"/>
      <c r="AK88" s="618"/>
      <c r="AL88" s="618"/>
      <c r="AM88" s="618"/>
      <c r="AN88" s="618"/>
      <c r="AO88" s="618"/>
      <c r="AP88" s="618"/>
      <c r="AQ88" s="618"/>
      <c r="AR88" s="618"/>
    </row>
    <row r="89" spans="1:44" ht="15.75">
      <c r="A89" s="632">
        <v>61</v>
      </c>
      <c r="B89" s="699"/>
      <c r="C89" s="699"/>
      <c r="D89" s="633" t="str">
        <f t="shared" si="12"/>
        <v/>
      </c>
      <c r="E89" s="737" t="str">
        <f t="shared" si="13"/>
        <v/>
      </c>
      <c r="F89" s="629" t="str">
        <f t="shared" si="14"/>
        <v/>
      </c>
      <c r="G89" s="618"/>
      <c r="H89" s="699"/>
      <c r="I89" s="699"/>
      <c r="J89" s="633" t="str">
        <f t="shared" si="15"/>
        <v/>
      </c>
      <c r="K89" s="628" t="str">
        <f t="shared" si="16"/>
        <v/>
      </c>
      <c r="L89" s="629" t="str">
        <f t="shared" si="17"/>
        <v/>
      </c>
      <c r="M89" s="618"/>
      <c r="N89" s="699"/>
      <c r="O89" s="699"/>
      <c r="P89" s="633" t="str">
        <f t="shared" si="18"/>
        <v/>
      </c>
      <c r="Q89" s="628" t="str">
        <f t="shared" si="19"/>
        <v/>
      </c>
      <c r="R89" s="629" t="str">
        <f t="shared" si="20"/>
        <v/>
      </c>
      <c r="S89" s="618"/>
      <c r="T89" s="699"/>
      <c r="U89" s="699"/>
      <c r="V89" s="633" t="str">
        <f t="shared" si="21"/>
        <v/>
      </c>
      <c r="W89" s="628" t="str">
        <f t="shared" si="22"/>
        <v/>
      </c>
      <c r="X89" s="629" t="str">
        <f t="shared" si="23"/>
        <v/>
      </c>
      <c r="Y89" s="618"/>
      <c r="Z89" s="618"/>
      <c r="AA89" s="618"/>
      <c r="AB89" s="618"/>
      <c r="AC89" s="618"/>
      <c r="AD89" s="618"/>
      <c r="AE89" s="618"/>
      <c r="AF89" s="618"/>
      <c r="AG89" s="618"/>
      <c r="AH89" s="618"/>
      <c r="AI89" s="618"/>
      <c r="AJ89" s="618"/>
      <c r="AK89" s="618"/>
      <c r="AL89" s="618"/>
      <c r="AM89" s="618"/>
      <c r="AN89" s="618"/>
      <c r="AO89" s="618"/>
      <c r="AP89" s="618"/>
      <c r="AQ89" s="618"/>
      <c r="AR89" s="618"/>
    </row>
    <row r="90" spans="1:44" ht="15.75">
      <c r="A90" s="632">
        <v>62</v>
      </c>
      <c r="B90" s="699"/>
      <c r="C90" s="699"/>
      <c r="D90" s="633" t="str">
        <f t="shared" si="12"/>
        <v/>
      </c>
      <c r="E90" s="737" t="str">
        <f t="shared" si="13"/>
        <v/>
      </c>
      <c r="F90" s="629" t="str">
        <f t="shared" si="14"/>
        <v/>
      </c>
      <c r="G90" s="618"/>
      <c r="H90" s="699"/>
      <c r="I90" s="699"/>
      <c r="J90" s="633" t="str">
        <f t="shared" si="15"/>
        <v/>
      </c>
      <c r="K90" s="628" t="str">
        <f t="shared" si="16"/>
        <v/>
      </c>
      <c r="L90" s="629" t="str">
        <f t="shared" si="17"/>
        <v/>
      </c>
      <c r="M90" s="618"/>
      <c r="N90" s="699"/>
      <c r="O90" s="699"/>
      <c r="P90" s="633" t="str">
        <f t="shared" si="18"/>
        <v/>
      </c>
      <c r="Q90" s="628" t="str">
        <f t="shared" si="19"/>
        <v/>
      </c>
      <c r="R90" s="629" t="str">
        <f t="shared" si="20"/>
        <v/>
      </c>
      <c r="S90" s="618"/>
      <c r="T90" s="699"/>
      <c r="U90" s="699"/>
      <c r="V90" s="633" t="str">
        <f t="shared" si="21"/>
        <v/>
      </c>
      <c r="W90" s="628" t="str">
        <f t="shared" si="22"/>
        <v/>
      </c>
      <c r="X90" s="629" t="str">
        <f t="shared" si="23"/>
        <v/>
      </c>
      <c r="Y90" s="618"/>
      <c r="Z90" s="618"/>
      <c r="AA90" s="618"/>
      <c r="AB90" s="618"/>
      <c r="AC90" s="618"/>
      <c r="AD90" s="618"/>
      <c r="AE90" s="618"/>
      <c r="AF90" s="618"/>
      <c r="AG90" s="618"/>
      <c r="AH90" s="618"/>
      <c r="AI90" s="618"/>
      <c r="AJ90" s="618"/>
      <c r="AK90" s="618"/>
      <c r="AL90" s="618"/>
      <c r="AM90" s="618"/>
      <c r="AN90" s="618"/>
      <c r="AO90" s="618"/>
      <c r="AP90" s="618"/>
      <c r="AQ90" s="618"/>
      <c r="AR90" s="618"/>
    </row>
    <row r="91" spans="1:44" ht="15.75">
      <c r="A91" s="632">
        <v>63</v>
      </c>
      <c r="B91" s="699"/>
      <c r="C91" s="699"/>
      <c r="D91" s="633" t="str">
        <f t="shared" si="12"/>
        <v/>
      </c>
      <c r="E91" s="737" t="str">
        <f t="shared" si="13"/>
        <v/>
      </c>
      <c r="F91" s="629" t="str">
        <f t="shared" si="14"/>
        <v/>
      </c>
      <c r="G91" s="618"/>
      <c r="H91" s="699"/>
      <c r="I91" s="699"/>
      <c r="J91" s="633" t="str">
        <f t="shared" si="15"/>
        <v/>
      </c>
      <c r="K91" s="628" t="str">
        <f t="shared" si="16"/>
        <v/>
      </c>
      <c r="L91" s="629" t="str">
        <f t="shared" si="17"/>
        <v/>
      </c>
      <c r="M91" s="618"/>
      <c r="N91" s="699"/>
      <c r="O91" s="699"/>
      <c r="P91" s="633" t="str">
        <f t="shared" si="18"/>
        <v/>
      </c>
      <c r="Q91" s="628" t="str">
        <f t="shared" si="19"/>
        <v/>
      </c>
      <c r="R91" s="629" t="str">
        <f t="shared" si="20"/>
        <v/>
      </c>
      <c r="S91" s="618"/>
      <c r="T91" s="699"/>
      <c r="U91" s="699"/>
      <c r="V91" s="633" t="str">
        <f t="shared" si="21"/>
        <v/>
      </c>
      <c r="W91" s="628" t="str">
        <f t="shared" si="22"/>
        <v/>
      </c>
      <c r="X91" s="629" t="str">
        <f t="shared" si="23"/>
        <v/>
      </c>
      <c r="Y91" s="618"/>
      <c r="Z91" s="618"/>
      <c r="AA91" s="618"/>
      <c r="AB91" s="618"/>
      <c r="AC91" s="618"/>
      <c r="AD91" s="618"/>
      <c r="AE91" s="618"/>
      <c r="AF91" s="618"/>
      <c r="AG91" s="618"/>
      <c r="AH91" s="618"/>
      <c r="AI91" s="618"/>
      <c r="AJ91" s="618"/>
      <c r="AK91" s="618"/>
      <c r="AL91" s="618"/>
      <c r="AM91" s="618"/>
      <c r="AN91" s="618"/>
      <c r="AO91" s="618"/>
      <c r="AP91" s="618"/>
      <c r="AQ91" s="618"/>
      <c r="AR91" s="618"/>
    </row>
    <row r="92" spans="1:44" ht="15.75">
      <c r="A92" s="632">
        <v>64</v>
      </c>
      <c r="B92" s="699"/>
      <c r="C92" s="699"/>
      <c r="D92" s="633" t="str">
        <f t="shared" si="12"/>
        <v/>
      </c>
      <c r="E92" s="737" t="str">
        <f t="shared" si="13"/>
        <v/>
      </c>
      <c r="F92" s="629" t="str">
        <f t="shared" si="14"/>
        <v/>
      </c>
      <c r="G92" s="618"/>
      <c r="H92" s="699"/>
      <c r="I92" s="699"/>
      <c r="J92" s="633" t="str">
        <f t="shared" si="15"/>
        <v/>
      </c>
      <c r="K92" s="628" t="str">
        <f t="shared" si="16"/>
        <v/>
      </c>
      <c r="L92" s="629" t="str">
        <f t="shared" si="17"/>
        <v/>
      </c>
      <c r="M92" s="618"/>
      <c r="N92" s="699"/>
      <c r="O92" s="699"/>
      <c r="P92" s="633" t="str">
        <f t="shared" si="18"/>
        <v/>
      </c>
      <c r="Q92" s="628" t="str">
        <f t="shared" si="19"/>
        <v/>
      </c>
      <c r="R92" s="629" t="str">
        <f t="shared" si="20"/>
        <v/>
      </c>
      <c r="S92" s="618"/>
      <c r="T92" s="699"/>
      <c r="U92" s="699"/>
      <c r="V92" s="633" t="str">
        <f t="shared" si="21"/>
        <v/>
      </c>
      <c r="W92" s="628" t="str">
        <f t="shared" si="22"/>
        <v/>
      </c>
      <c r="X92" s="629" t="str">
        <f t="shared" si="23"/>
        <v/>
      </c>
      <c r="Y92" s="618"/>
      <c r="Z92" s="618"/>
      <c r="AA92" s="618"/>
      <c r="AB92" s="618"/>
      <c r="AC92" s="618"/>
      <c r="AD92" s="618"/>
      <c r="AE92" s="618"/>
      <c r="AF92" s="618"/>
      <c r="AG92" s="618"/>
      <c r="AH92" s="618"/>
      <c r="AI92" s="618"/>
      <c r="AJ92" s="618"/>
      <c r="AK92" s="618"/>
      <c r="AL92" s="618"/>
      <c r="AM92" s="618"/>
      <c r="AN92" s="618"/>
      <c r="AO92" s="618"/>
      <c r="AP92" s="618"/>
      <c r="AQ92" s="618"/>
      <c r="AR92" s="618"/>
    </row>
    <row r="93" spans="1:44" ht="15.75">
      <c r="A93" s="632">
        <v>65</v>
      </c>
      <c r="B93" s="699"/>
      <c r="C93" s="699"/>
      <c r="D93" s="633" t="str">
        <f t="shared" ref="D93:D124" si="24">IF(AND(B93="",C93=""),"",B93-C93)</f>
        <v/>
      </c>
      <c r="E93" s="737" t="str">
        <f t="shared" ref="E93:E124" si="25">IF(OR(B$24="",D93=""),"",IF(D93&gt;B$24,B93-B$24,C93))</f>
        <v/>
      </c>
      <c r="F93" s="629" t="str">
        <f t="shared" ref="F93:F128" si="26">IF(OR(B$24="",D93=""),"",MIN(D93,B$24))</f>
        <v/>
      </c>
      <c r="G93" s="618"/>
      <c r="H93" s="699"/>
      <c r="I93" s="699"/>
      <c r="J93" s="633" t="str">
        <f t="shared" ref="J93:J124" si="27">IF(AND(H93="",I93=""),"",H93-I93)</f>
        <v/>
      </c>
      <c r="K93" s="628" t="str">
        <f t="shared" ref="K93:K124" si="28">IF(OR(H$24="",J93=""),"",IF(J93&gt;H$24,H93-H$24,I93))</f>
        <v/>
      </c>
      <c r="L93" s="629" t="str">
        <f t="shared" ref="L93:L128" si="29">IF(OR(H$24="",J93=""),"",MIN(J93,H$24))</f>
        <v/>
      </c>
      <c r="M93" s="618"/>
      <c r="N93" s="699"/>
      <c r="O93" s="699"/>
      <c r="P93" s="633" t="str">
        <f t="shared" ref="P93:P124" si="30">IF(AND(N93="",O93=""),"",N93-O93)</f>
        <v/>
      </c>
      <c r="Q93" s="628" t="str">
        <f t="shared" ref="Q93:Q124" si="31">IF(OR(N$24="",P93=""),"",IF(P93&gt;N$24,N93-N$24,O93))</f>
        <v/>
      </c>
      <c r="R93" s="629" t="str">
        <f t="shared" ref="R93:R128" si="32">IF(OR(N$24="",P93=""),"",MIN(P93,N$24))</f>
        <v/>
      </c>
      <c r="S93" s="618"/>
      <c r="T93" s="699"/>
      <c r="U93" s="699"/>
      <c r="V93" s="633" t="str">
        <f t="shared" ref="V93:V124" si="33">IF(AND(T93="",U93=""),"",T93-U93)</f>
        <v/>
      </c>
      <c r="W93" s="628" t="str">
        <f t="shared" ref="W93:W124" si="34">IF(OR(T$24="",V93=""),"",IF(V93&gt;T$24,T93-T$24,U93))</f>
        <v/>
      </c>
      <c r="X93" s="629" t="str">
        <f t="shared" ref="X93:X128" si="35">IF(OR(T$24="",V93=""),"",MIN(V93,T$24))</f>
        <v/>
      </c>
      <c r="Y93" s="618"/>
      <c r="Z93" s="618"/>
      <c r="AA93" s="618"/>
      <c r="AB93" s="618"/>
      <c r="AC93" s="618"/>
      <c r="AD93" s="618"/>
      <c r="AE93" s="618"/>
      <c r="AF93" s="618"/>
      <c r="AG93" s="618"/>
      <c r="AH93" s="618"/>
      <c r="AI93" s="618"/>
      <c r="AJ93" s="618"/>
      <c r="AK93" s="618"/>
      <c r="AL93" s="618"/>
      <c r="AM93" s="618"/>
      <c r="AN93" s="618"/>
      <c r="AO93" s="618"/>
      <c r="AP93" s="618"/>
      <c r="AQ93" s="618"/>
      <c r="AR93" s="618"/>
    </row>
    <row r="94" spans="1:44" ht="15.75">
      <c r="A94" s="632">
        <v>66</v>
      </c>
      <c r="B94" s="699"/>
      <c r="C94" s="699"/>
      <c r="D94" s="633" t="str">
        <f t="shared" si="24"/>
        <v/>
      </c>
      <c r="E94" s="737" t="str">
        <f t="shared" si="25"/>
        <v/>
      </c>
      <c r="F94" s="629" t="str">
        <f t="shared" si="26"/>
        <v/>
      </c>
      <c r="G94" s="618"/>
      <c r="H94" s="699"/>
      <c r="I94" s="699"/>
      <c r="J94" s="633" t="str">
        <f t="shared" si="27"/>
        <v/>
      </c>
      <c r="K94" s="628" t="str">
        <f t="shared" si="28"/>
        <v/>
      </c>
      <c r="L94" s="629" t="str">
        <f t="shared" si="29"/>
        <v/>
      </c>
      <c r="M94" s="618"/>
      <c r="N94" s="699"/>
      <c r="O94" s="699"/>
      <c r="P94" s="633" t="str">
        <f t="shared" si="30"/>
        <v/>
      </c>
      <c r="Q94" s="628" t="str">
        <f t="shared" si="31"/>
        <v/>
      </c>
      <c r="R94" s="629" t="str">
        <f t="shared" si="32"/>
        <v/>
      </c>
      <c r="S94" s="618"/>
      <c r="T94" s="699"/>
      <c r="U94" s="699"/>
      <c r="V94" s="633" t="str">
        <f t="shared" si="33"/>
        <v/>
      </c>
      <c r="W94" s="628" t="str">
        <f t="shared" si="34"/>
        <v/>
      </c>
      <c r="X94" s="629" t="str">
        <f t="shared" si="35"/>
        <v/>
      </c>
      <c r="Y94" s="618"/>
      <c r="Z94" s="618"/>
      <c r="AA94" s="618"/>
      <c r="AB94" s="618"/>
      <c r="AC94" s="618"/>
      <c r="AD94" s="618"/>
      <c r="AE94" s="618"/>
      <c r="AF94" s="618"/>
      <c r="AG94" s="618"/>
      <c r="AH94" s="618"/>
      <c r="AI94" s="618"/>
      <c r="AJ94" s="618"/>
      <c r="AK94" s="618"/>
      <c r="AL94" s="618"/>
      <c r="AM94" s="618"/>
      <c r="AN94" s="618"/>
      <c r="AO94" s="618"/>
      <c r="AP94" s="618"/>
      <c r="AQ94" s="618"/>
      <c r="AR94" s="618"/>
    </row>
    <row r="95" spans="1:44" ht="15.75">
      <c r="A95" s="632">
        <v>67</v>
      </c>
      <c r="B95" s="699"/>
      <c r="C95" s="699"/>
      <c r="D95" s="633" t="str">
        <f t="shared" si="24"/>
        <v/>
      </c>
      <c r="E95" s="737" t="str">
        <f t="shared" si="25"/>
        <v/>
      </c>
      <c r="F95" s="629" t="str">
        <f t="shared" si="26"/>
        <v/>
      </c>
      <c r="G95" s="618"/>
      <c r="H95" s="699"/>
      <c r="I95" s="699"/>
      <c r="J95" s="633" t="str">
        <f t="shared" si="27"/>
        <v/>
      </c>
      <c r="K95" s="628" t="str">
        <f t="shared" si="28"/>
        <v/>
      </c>
      <c r="L95" s="629" t="str">
        <f t="shared" si="29"/>
        <v/>
      </c>
      <c r="M95" s="618"/>
      <c r="N95" s="699"/>
      <c r="O95" s="699"/>
      <c r="P95" s="633" t="str">
        <f t="shared" si="30"/>
        <v/>
      </c>
      <c r="Q95" s="628" t="str">
        <f t="shared" si="31"/>
        <v/>
      </c>
      <c r="R95" s="629" t="str">
        <f t="shared" si="32"/>
        <v/>
      </c>
      <c r="S95" s="618"/>
      <c r="T95" s="699"/>
      <c r="U95" s="699"/>
      <c r="V95" s="633" t="str">
        <f t="shared" si="33"/>
        <v/>
      </c>
      <c r="W95" s="628" t="str">
        <f t="shared" si="34"/>
        <v/>
      </c>
      <c r="X95" s="629" t="str">
        <f t="shared" si="35"/>
        <v/>
      </c>
      <c r="Y95" s="618"/>
      <c r="Z95" s="618"/>
      <c r="AA95" s="618"/>
      <c r="AB95" s="618"/>
      <c r="AC95" s="618"/>
      <c r="AD95" s="618"/>
      <c r="AE95" s="618"/>
      <c r="AF95" s="618"/>
      <c r="AG95" s="618"/>
      <c r="AH95" s="618"/>
      <c r="AI95" s="618"/>
      <c r="AJ95" s="618"/>
      <c r="AK95" s="618"/>
      <c r="AL95" s="618"/>
      <c r="AM95" s="618"/>
      <c r="AN95" s="618"/>
      <c r="AO95" s="618"/>
      <c r="AP95" s="618"/>
      <c r="AQ95" s="618"/>
      <c r="AR95" s="618"/>
    </row>
    <row r="96" spans="1:44" ht="15.75">
      <c r="A96" s="632">
        <v>68</v>
      </c>
      <c r="B96" s="699"/>
      <c r="C96" s="699"/>
      <c r="D96" s="633" t="str">
        <f t="shared" si="24"/>
        <v/>
      </c>
      <c r="E96" s="737" t="str">
        <f t="shared" si="25"/>
        <v/>
      </c>
      <c r="F96" s="629" t="str">
        <f t="shared" si="26"/>
        <v/>
      </c>
      <c r="G96" s="618"/>
      <c r="H96" s="699"/>
      <c r="I96" s="699"/>
      <c r="J96" s="633" t="str">
        <f t="shared" si="27"/>
        <v/>
      </c>
      <c r="K96" s="628" t="str">
        <f t="shared" si="28"/>
        <v/>
      </c>
      <c r="L96" s="629" t="str">
        <f t="shared" si="29"/>
        <v/>
      </c>
      <c r="M96" s="618"/>
      <c r="N96" s="699"/>
      <c r="O96" s="699"/>
      <c r="P96" s="633" t="str">
        <f t="shared" si="30"/>
        <v/>
      </c>
      <c r="Q96" s="628" t="str">
        <f t="shared" si="31"/>
        <v/>
      </c>
      <c r="R96" s="629" t="str">
        <f t="shared" si="32"/>
        <v/>
      </c>
      <c r="S96" s="618"/>
      <c r="T96" s="699"/>
      <c r="U96" s="699"/>
      <c r="V96" s="633" t="str">
        <f t="shared" si="33"/>
        <v/>
      </c>
      <c r="W96" s="628" t="str">
        <f t="shared" si="34"/>
        <v/>
      </c>
      <c r="X96" s="629" t="str">
        <f t="shared" si="35"/>
        <v/>
      </c>
      <c r="Y96" s="618"/>
      <c r="Z96" s="618"/>
      <c r="AA96" s="618"/>
      <c r="AB96" s="618"/>
      <c r="AC96" s="618"/>
      <c r="AD96" s="618"/>
      <c r="AE96" s="618"/>
      <c r="AF96" s="618"/>
      <c r="AG96" s="618"/>
      <c r="AH96" s="618"/>
      <c r="AI96" s="618"/>
      <c r="AJ96" s="618"/>
      <c r="AK96" s="618"/>
      <c r="AL96" s="618"/>
      <c r="AM96" s="618"/>
      <c r="AN96" s="618"/>
      <c r="AO96" s="618"/>
      <c r="AP96" s="618"/>
      <c r="AQ96" s="618"/>
      <c r="AR96" s="618"/>
    </row>
    <row r="97" spans="1:44" ht="15.75">
      <c r="A97" s="632">
        <v>69</v>
      </c>
      <c r="B97" s="699"/>
      <c r="C97" s="699"/>
      <c r="D97" s="633" t="str">
        <f t="shared" si="24"/>
        <v/>
      </c>
      <c r="E97" s="737" t="str">
        <f t="shared" si="25"/>
        <v/>
      </c>
      <c r="F97" s="629" t="str">
        <f t="shared" si="26"/>
        <v/>
      </c>
      <c r="G97" s="618"/>
      <c r="H97" s="699"/>
      <c r="I97" s="699"/>
      <c r="J97" s="633" t="str">
        <f t="shared" si="27"/>
        <v/>
      </c>
      <c r="K97" s="628" t="str">
        <f t="shared" si="28"/>
        <v/>
      </c>
      <c r="L97" s="629" t="str">
        <f t="shared" si="29"/>
        <v/>
      </c>
      <c r="M97" s="618"/>
      <c r="N97" s="699"/>
      <c r="O97" s="699"/>
      <c r="P97" s="633" t="str">
        <f t="shared" si="30"/>
        <v/>
      </c>
      <c r="Q97" s="628" t="str">
        <f t="shared" si="31"/>
        <v/>
      </c>
      <c r="R97" s="629" t="str">
        <f t="shared" si="32"/>
        <v/>
      </c>
      <c r="S97" s="618"/>
      <c r="T97" s="699"/>
      <c r="U97" s="699"/>
      <c r="V97" s="633" t="str">
        <f t="shared" si="33"/>
        <v/>
      </c>
      <c r="W97" s="628" t="str">
        <f t="shared" si="34"/>
        <v/>
      </c>
      <c r="X97" s="629" t="str">
        <f t="shared" si="35"/>
        <v/>
      </c>
      <c r="Y97" s="618"/>
      <c r="Z97" s="618"/>
      <c r="AA97" s="618"/>
      <c r="AB97" s="618"/>
      <c r="AC97" s="618"/>
      <c r="AD97" s="618"/>
      <c r="AE97" s="618"/>
      <c r="AF97" s="618"/>
      <c r="AG97" s="618"/>
      <c r="AH97" s="618"/>
      <c r="AI97" s="618"/>
      <c r="AJ97" s="618"/>
      <c r="AK97" s="618"/>
      <c r="AL97" s="618"/>
      <c r="AM97" s="618"/>
      <c r="AN97" s="618"/>
      <c r="AO97" s="618"/>
      <c r="AP97" s="618"/>
      <c r="AQ97" s="618"/>
      <c r="AR97" s="618"/>
    </row>
    <row r="98" spans="1:44" ht="15.75">
      <c r="A98" s="632">
        <v>70</v>
      </c>
      <c r="B98" s="699"/>
      <c r="C98" s="699"/>
      <c r="D98" s="633" t="str">
        <f t="shared" si="24"/>
        <v/>
      </c>
      <c r="E98" s="737" t="str">
        <f t="shared" si="25"/>
        <v/>
      </c>
      <c r="F98" s="629" t="str">
        <f t="shared" si="26"/>
        <v/>
      </c>
      <c r="G98" s="618"/>
      <c r="H98" s="699"/>
      <c r="I98" s="699"/>
      <c r="J98" s="633" t="str">
        <f t="shared" si="27"/>
        <v/>
      </c>
      <c r="K98" s="628" t="str">
        <f t="shared" si="28"/>
        <v/>
      </c>
      <c r="L98" s="629" t="str">
        <f t="shared" si="29"/>
        <v/>
      </c>
      <c r="M98" s="618"/>
      <c r="N98" s="699"/>
      <c r="O98" s="699"/>
      <c r="P98" s="633" t="str">
        <f t="shared" si="30"/>
        <v/>
      </c>
      <c r="Q98" s="628" t="str">
        <f t="shared" si="31"/>
        <v/>
      </c>
      <c r="R98" s="629" t="str">
        <f t="shared" si="32"/>
        <v/>
      </c>
      <c r="S98" s="618"/>
      <c r="T98" s="699"/>
      <c r="U98" s="699"/>
      <c r="V98" s="633" t="str">
        <f t="shared" si="33"/>
        <v/>
      </c>
      <c r="W98" s="628" t="str">
        <f t="shared" si="34"/>
        <v/>
      </c>
      <c r="X98" s="629" t="str">
        <f t="shared" si="35"/>
        <v/>
      </c>
      <c r="Y98" s="618"/>
      <c r="Z98" s="618"/>
      <c r="AA98" s="618"/>
      <c r="AB98" s="618"/>
      <c r="AC98" s="618"/>
      <c r="AD98" s="618"/>
      <c r="AE98" s="618"/>
      <c r="AF98" s="618"/>
      <c r="AG98" s="618"/>
      <c r="AH98" s="618"/>
      <c r="AI98" s="618"/>
      <c r="AJ98" s="618"/>
      <c r="AK98" s="618"/>
      <c r="AL98" s="618"/>
      <c r="AM98" s="618"/>
      <c r="AN98" s="618"/>
      <c r="AO98" s="618"/>
      <c r="AP98" s="618"/>
      <c r="AQ98" s="618"/>
      <c r="AR98" s="618"/>
    </row>
    <row r="99" spans="1:44" ht="15.75">
      <c r="A99" s="632">
        <v>71</v>
      </c>
      <c r="B99" s="699"/>
      <c r="C99" s="699"/>
      <c r="D99" s="633" t="str">
        <f t="shared" si="24"/>
        <v/>
      </c>
      <c r="E99" s="737" t="str">
        <f t="shared" si="25"/>
        <v/>
      </c>
      <c r="F99" s="629" t="str">
        <f t="shared" si="26"/>
        <v/>
      </c>
      <c r="G99" s="618"/>
      <c r="H99" s="699"/>
      <c r="I99" s="699"/>
      <c r="J99" s="633" t="str">
        <f t="shared" si="27"/>
        <v/>
      </c>
      <c r="K99" s="628" t="str">
        <f t="shared" si="28"/>
        <v/>
      </c>
      <c r="L99" s="629" t="str">
        <f t="shared" si="29"/>
        <v/>
      </c>
      <c r="M99" s="618"/>
      <c r="N99" s="699"/>
      <c r="O99" s="699"/>
      <c r="P99" s="633" t="str">
        <f t="shared" si="30"/>
        <v/>
      </c>
      <c r="Q99" s="628" t="str">
        <f t="shared" si="31"/>
        <v/>
      </c>
      <c r="R99" s="629" t="str">
        <f t="shared" si="32"/>
        <v/>
      </c>
      <c r="S99" s="618"/>
      <c r="T99" s="699"/>
      <c r="U99" s="699"/>
      <c r="V99" s="633" t="str">
        <f t="shared" si="33"/>
        <v/>
      </c>
      <c r="W99" s="628" t="str">
        <f t="shared" si="34"/>
        <v/>
      </c>
      <c r="X99" s="629" t="str">
        <f t="shared" si="35"/>
        <v/>
      </c>
      <c r="Y99" s="618"/>
      <c r="Z99" s="618"/>
      <c r="AA99" s="618"/>
      <c r="AB99" s="618"/>
      <c r="AC99" s="618"/>
      <c r="AD99" s="618"/>
      <c r="AE99" s="618"/>
      <c r="AF99" s="618"/>
      <c r="AG99" s="618"/>
      <c r="AH99" s="618"/>
      <c r="AI99" s="618"/>
      <c r="AJ99" s="618"/>
      <c r="AK99" s="618"/>
      <c r="AL99" s="618"/>
      <c r="AM99" s="618"/>
      <c r="AN99" s="618"/>
      <c r="AO99" s="618"/>
      <c r="AP99" s="618"/>
      <c r="AQ99" s="618"/>
      <c r="AR99" s="618"/>
    </row>
    <row r="100" spans="1:44" ht="15.75">
      <c r="A100" s="632">
        <v>72</v>
      </c>
      <c r="B100" s="699"/>
      <c r="C100" s="699"/>
      <c r="D100" s="633" t="str">
        <f t="shared" si="24"/>
        <v/>
      </c>
      <c r="E100" s="737" t="str">
        <f t="shared" si="25"/>
        <v/>
      </c>
      <c r="F100" s="629" t="str">
        <f t="shared" si="26"/>
        <v/>
      </c>
      <c r="G100" s="618"/>
      <c r="H100" s="699"/>
      <c r="I100" s="699"/>
      <c r="J100" s="633" t="str">
        <f t="shared" si="27"/>
        <v/>
      </c>
      <c r="K100" s="628" t="str">
        <f t="shared" si="28"/>
        <v/>
      </c>
      <c r="L100" s="629" t="str">
        <f t="shared" si="29"/>
        <v/>
      </c>
      <c r="M100" s="618"/>
      <c r="N100" s="699"/>
      <c r="O100" s="699"/>
      <c r="P100" s="633" t="str">
        <f t="shared" si="30"/>
        <v/>
      </c>
      <c r="Q100" s="628" t="str">
        <f t="shared" si="31"/>
        <v/>
      </c>
      <c r="R100" s="629" t="str">
        <f t="shared" si="32"/>
        <v/>
      </c>
      <c r="S100" s="618"/>
      <c r="T100" s="699"/>
      <c r="U100" s="699"/>
      <c r="V100" s="633" t="str">
        <f t="shared" si="33"/>
        <v/>
      </c>
      <c r="W100" s="628" t="str">
        <f t="shared" si="34"/>
        <v/>
      </c>
      <c r="X100" s="629" t="str">
        <f t="shared" si="35"/>
        <v/>
      </c>
      <c r="Y100" s="618"/>
      <c r="Z100" s="618"/>
      <c r="AA100" s="618"/>
      <c r="AB100" s="618"/>
      <c r="AC100" s="618"/>
      <c r="AD100" s="618"/>
      <c r="AE100" s="618"/>
      <c r="AF100" s="618"/>
      <c r="AG100" s="618"/>
      <c r="AH100" s="618"/>
      <c r="AI100" s="618"/>
      <c r="AJ100" s="618"/>
      <c r="AK100" s="618"/>
      <c r="AL100" s="618"/>
      <c r="AM100" s="618"/>
      <c r="AN100" s="618"/>
      <c r="AO100" s="618"/>
      <c r="AP100" s="618"/>
      <c r="AQ100" s="618"/>
      <c r="AR100" s="618"/>
    </row>
    <row r="101" spans="1:44" ht="15.75">
      <c r="A101" s="632">
        <v>73</v>
      </c>
      <c r="B101" s="699"/>
      <c r="C101" s="699"/>
      <c r="D101" s="633" t="str">
        <f t="shared" si="24"/>
        <v/>
      </c>
      <c r="E101" s="737" t="str">
        <f t="shared" si="25"/>
        <v/>
      </c>
      <c r="F101" s="629" t="str">
        <f t="shared" si="26"/>
        <v/>
      </c>
      <c r="G101" s="618"/>
      <c r="H101" s="699"/>
      <c r="I101" s="699"/>
      <c r="J101" s="633" t="str">
        <f t="shared" si="27"/>
        <v/>
      </c>
      <c r="K101" s="628" t="str">
        <f t="shared" si="28"/>
        <v/>
      </c>
      <c r="L101" s="629" t="str">
        <f t="shared" si="29"/>
        <v/>
      </c>
      <c r="M101" s="618"/>
      <c r="N101" s="699"/>
      <c r="O101" s="699"/>
      <c r="P101" s="633" t="str">
        <f t="shared" si="30"/>
        <v/>
      </c>
      <c r="Q101" s="628" t="str">
        <f t="shared" si="31"/>
        <v/>
      </c>
      <c r="R101" s="629" t="str">
        <f t="shared" si="32"/>
        <v/>
      </c>
      <c r="S101" s="618"/>
      <c r="T101" s="699"/>
      <c r="U101" s="699"/>
      <c r="V101" s="633" t="str">
        <f t="shared" si="33"/>
        <v/>
      </c>
      <c r="W101" s="628" t="str">
        <f t="shared" si="34"/>
        <v/>
      </c>
      <c r="X101" s="629" t="str">
        <f t="shared" si="35"/>
        <v/>
      </c>
      <c r="Y101" s="618"/>
      <c r="Z101" s="618"/>
      <c r="AA101" s="618"/>
      <c r="AB101" s="618"/>
      <c r="AC101" s="618"/>
      <c r="AD101" s="618"/>
      <c r="AE101" s="618"/>
      <c r="AF101" s="618"/>
      <c r="AG101" s="618"/>
      <c r="AH101" s="618"/>
      <c r="AI101" s="618"/>
      <c r="AJ101" s="618"/>
      <c r="AK101" s="618"/>
      <c r="AL101" s="618"/>
      <c r="AM101" s="618"/>
      <c r="AN101" s="618"/>
      <c r="AO101" s="618"/>
      <c r="AP101" s="618"/>
      <c r="AQ101" s="618"/>
      <c r="AR101" s="618"/>
    </row>
    <row r="102" spans="1:44" ht="15.75">
      <c r="A102" s="632">
        <v>74</v>
      </c>
      <c r="B102" s="699"/>
      <c r="C102" s="699"/>
      <c r="D102" s="633" t="str">
        <f t="shared" si="24"/>
        <v/>
      </c>
      <c r="E102" s="737" t="str">
        <f t="shared" si="25"/>
        <v/>
      </c>
      <c r="F102" s="629" t="str">
        <f t="shared" si="26"/>
        <v/>
      </c>
      <c r="G102" s="618"/>
      <c r="H102" s="699"/>
      <c r="I102" s="699"/>
      <c r="J102" s="633" t="str">
        <f t="shared" si="27"/>
        <v/>
      </c>
      <c r="K102" s="628" t="str">
        <f t="shared" si="28"/>
        <v/>
      </c>
      <c r="L102" s="629" t="str">
        <f t="shared" si="29"/>
        <v/>
      </c>
      <c r="M102" s="618"/>
      <c r="N102" s="699"/>
      <c r="O102" s="699"/>
      <c r="P102" s="633" t="str">
        <f t="shared" si="30"/>
        <v/>
      </c>
      <c r="Q102" s="628" t="str">
        <f t="shared" si="31"/>
        <v/>
      </c>
      <c r="R102" s="629" t="str">
        <f t="shared" si="32"/>
        <v/>
      </c>
      <c r="S102" s="618"/>
      <c r="T102" s="699"/>
      <c r="U102" s="699"/>
      <c r="V102" s="633" t="str">
        <f t="shared" si="33"/>
        <v/>
      </c>
      <c r="W102" s="628" t="str">
        <f t="shared" si="34"/>
        <v/>
      </c>
      <c r="X102" s="629" t="str">
        <f t="shared" si="35"/>
        <v/>
      </c>
      <c r="Y102" s="618"/>
      <c r="Z102" s="618"/>
      <c r="AA102" s="618"/>
      <c r="AB102" s="618"/>
      <c r="AC102" s="618"/>
      <c r="AD102" s="618"/>
      <c r="AE102" s="618"/>
      <c r="AF102" s="618"/>
      <c r="AG102" s="618"/>
      <c r="AH102" s="618"/>
      <c r="AI102" s="618"/>
      <c r="AJ102" s="618"/>
      <c r="AK102" s="618"/>
      <c r="AL102" s="618"/>
      <c r="AM102" s="618"/>
      <c r="AN102" s="618"/>
      <c r="AO102" s="618"/>
      <c r="AP102" s="618"/>
      <c r="AQ102" s="618"/>
      <c r="AR102" s="618"/>
    </row>
    <row r="103" spans="1:44" ht="15.75">
      <c r="A103" s="632">
        <v>75</v>
      </c>
      <c r="B103" s="699"/>
      <c r="C103" s="699"/>
      <c r="D103" s="633" t="str">
        <f t="shared" si="24"/>
        <v/>
      </c>
      <c r="E103" s="737" t="str">
        <f t="shared" si="25"/>
        <v/>
      </c>
      <c r="F103" s="629" t="str">
        <f t="shared" si="26"/>
        <v/>
      </c>
      <c r="G103" s="618"/>
      <c r="H103" s="699"/>
      <c r="I103" s="699"/>
      <c r="J103" s="633" t="str">
        <f t="shared" si="27"/>
        <v/>
      </c>
      <c r="K103" s="628" t="str">
        <f t="shared" si="28"/>
        <v/>
      </c>
      <c r="L103" s="629" t="str">
        <f t="shared" si="29"/>
        <v/>
      </c>
      <c r="M103" s="618"/>
      <c r="N103" s="699"/>
      <c r="O103" s="699"/>
      <c r="P103" s="633" t="str">
        <f t="shared" si="30"/>
        <v/>
      </c>
      <c r="Q103" s="628" t="str">
        <f t="shared" si="31"/>
        <v/>
      </c>
      <c r="R103" s="629" t="str">
        <f t="shared" si="32"/>
        <v/>
      </c>
      <c r="S103" s="618"/>
      <c r="T103" s="699"/>
      <c r="U103" s="699"/>
      <c r="V103" s="633" t="str">
        <f t="shared" si="33"/>
        <v/>
      </c>
      <c r="W103" s="628" t="str">
        <f t="shared" si="34"/>
        <v/>
      </c>
      <c r="X103" s="629" t="str">
        <f t="shared" si="35"/>
        <v/>
      </c>
      <c r="Y103" s="618"/>
      <c r="Z103" s="618"/>
      <c r="AA103" s="618"/>
      <c r="AB103" s="618"/>
      <c r="AC103" s="618"/>
      <c r="AD103" s="618"/>
      <c r="AE103" s="618"/>
      <c r="AF103" s="618"/>
      <c r="AG103" s="618"/>
      <c r="AH103" s="618"/>
      <c r="AI103" s="618"/>
      <c r="AJ103" s="618"/>
      <c r="AK103" s="618"/>
      <c r="AL103" s="618"/>
      <c r="AM103" s="618"/>
      <c r="AN103" s="618"/>
      <c r="AO103" s="618"/>
      <c r="AP103" s="618"/>
      <c r="AQ103" s="618"/>
      <c r="AR103" s="618"/>
    </row>
    <row r="104" spans="1:44" ht="15.75">
      <c r="A104" s="632">
        <v>76</v>
      </c>
      <c r="B104" s="699"/>
      <c r="C104" s="699"/>
      <c r="D104" s="633" t="str">
        <f t="shared" si="24"/>
        <v/>
      </c>
      <c r="E104" s="737" t="str">
        <f t="shared" si="25"/>
        <v/>
      </c>
      <c r="F104" s="629" t="str">
        <f t="shared" si="26"/>
        <v/>
      </c>
      <c r="G104" s="618"/>
      <c r="H104" s="699"/>
      <c r="I104" s="699"/>
      <c r="J104" s="633" t="str">
        <f t="shared" si="27"/>
        <v/>
      </c>
      <c r="K104" s="628" t="str">
        <f t="shared" si="28"/>
        <v/>
      </c>
      <c r="L104" s="629" t="str">
        <f t="shared" si="29"/>
        <v/>
      </c>
      <c r="M104" s="618"/>
      <c r="N104" s="699"/>
      <c r="O104" s="699"/>
      <c r="P104" s="633" t="str">
        <f t="shared" si="30"/>
        <v/>
      </c>
      <c r="Q104" s="628" t="str">
        <f t="shared" si="31"/>
        <v/>
      </c>
      <c r="R104" s="629" t="str">
        <f t="shared" si="32"/>
        <v/>
      </c>
      <c r="S104" s="618"/>
      <c r="T104" s="699"/>
      <c r="U104" s="699"/>
      <c r="V104" s="633" t="str">
        <f t="shared" si="33"/>
        <v/>
      </c>
      <c r="W104" s="628" t="str">
        <f t="shared" si="34"/>
        <v/>
      </c>
      <c r="X104" s="629" t="str">
        <f t="shared" si="35"/>
        <v/>
      </c>
      <c r="Y104" s="618"/>
      <c r="Z104" s="618"/>
      <c r="AA104" s="618"/>
      <c r="AB104" s="618"/>
      <c r="AC104" s="618"/>
      <c r="AD104" s="618"/>
      <c r="AE104" s="618"/>
      <c r="AF104" s="618"/>
      <c r="AG104" s="618"/>
      <c r="AH104" s="618"/>
      <c r="AI104" s="618"/>
      <c r="AJ104" s="618"/>
      <c r="AK104" s="618"/>
      <c r="AL104" s="618"/>
      <c r="AM104" s="618"/>
      <c r="AN104" s="618"/>
      <c r="AO104" s="618"/>
      <c r="AP104" s="618"/>
      <c r="AQ104" s="618"/>
      <c r="AR104" s="618"/>
    </row>
    <row r="105" spans="1:44" ht="15.75">
      <c r="A105" s="632">
        <v>77</v>
      </c>
      <c r="B105" s="699"/>
      <c r="C105" s="699"/>
      <c r="D105" s="633" t="str">
        <f t="shared" si="24"/>
        <v/>
      </c>
      <c r="E105" s="737" t="str">
        <f t="shared" si="25"/>
        <v/>
      </c>
      <c r="F105" s="629" t="str">
        <f t="shared" si="26"/>
        <v/>
      </c>
      <c r="G105" s="618"/>
      <c r="H105" s="699"/>
      <c r="I105" s="699"/>
      <c r="J105" s="633" t="str">
        <f t="shared" si="27"/>
        <v/>
      </c>
      <c r="K105" s="628" t="str">
        <f t="shared" si="28"/>
        <v/>
      </c>
      <c r="L105" s="629" t="str">
        <f t="shared" si="29"/>
        <v/>
      </c>
      <c r="M105" s="618"/>
      <c r="N105" s="699"/>
      <c r="O105" s="699"/>
      <c r="P105" s="633" t="str">
        <f t="shared" si="30"/>
        <v/>
      </c>
      <c r="Q105" s="628" t="str">
        <f t="shared" si="31"/>
        <v/>
      </c>
      <c r="R105" s="629" t="str">
        <f t="shared" si="32"/>
        <v/>
      </c>
      <c r="S105" s="618"/>
      <c r="T105" s="699"/>
      <c r="U105" s="699"/>
      <c r="V105" s="633" t="str">
        <f t="shared" si="33"/>
        <v/>
      </c>
      <c r="W105" s="628" t="str">
        <f t="shared" si="34"/>
        <v/>
      </c>
      <c r="X105" s="629" t="str">
        <f t="shared" si="35"/>
        <v/>
      </c>
      <c r="Y105" s="618"/>
      <c r="Z105" s="618"/>
      <c r="AA105" s="618"/>
      <c r="AB105" s="618"/>
      <c r="AC105" s="618"/>
      <c r="AD105" s="618"/>
      <c r="AE105" s="618"/>
      <c r="AF105" s="618"/>
      <c r="AG105" s="618"/>
      <c r="AH105" s="618"/>
      <c r="AI105" s="618"/>
      <c r="AJ105" s="618"/>
      <c r="AK105" s="618"/>
      <c r="AL105" s="618"/>
      <c r="AM105" s="618"/>
      <c r="AN105" s="618"/>
      <c r="AO105" s="618"/>
      <c r="AP105" s="618"/>
      <c r="AQ105" s="618"/>
      <c r="AR105" s="618"/>
    </row>
    <row r="106" spans="1:44" ht="15.75">
      <c r="A106" s="632">
        <v>78</v>
      </c>
      <c r="B106" s="699"/>
      <c r="C106" s="699"/>
      <c r="D106" s="633" t="str">
        <f t="shared" si="24"/>
        <v/>
      </c>
      <c r="E106" s="737" t="str">
        <f t="shared" si="25"/>
        <v/>
      </c>
      <c r="F106" s="629" t="str">
        <f t="shared" si="26"/>
        <v/>
      </c>
      <c r="G106" s="618"/>
      <c r="H106" s="699"/>
      <c r="I106" s="699"/>
      <c r="J106" s="633" t="str">
        <f t="shared" si="27"/>
        <v/>
      </c>
      <c r="K106" s="628" t="str">
        <f t="shared" si="28"/>
        <v/>
      </c>
      <c r="L106" s="629" t="str">
        <f t="shared" si="29"/>
        <v/>
      </c>
      <c r="M106" s="618"/>
      <c r="N106" s="699"/>
      <c r="O106" s="699"/>
      <c r="P106" s="633" t="str">
        <f t="shared" si="30"/>
        <v/>
      </c>
      <c r="Q106" s="628" t="str">
        <f t="shared" si="31"/>
        <v/>
      </c>
      <c r="R106" s="629" t="str">
        <f t="shared" si="32"/>
        <v/>
      </c>
      <c r="S106" s="618"/>
      <c r="T106" s="699"/>
      <c r="U106" s="699"/>
      <c r="V106" s="633" t="str">
        <f t="shared" si="33"/>
        <v/>
      </c>
      <c r="W106" s="628" t="str">
        <f t="shared" si="34"/>
        <v/>
      </c>
      <c r="X106" s="629" t="str">
        <f t="shared" si="35"/>
        <v/>
      </c>
      <c r="Y106" s="618"/>
      <c r="Z106" s="618"/>
      <c r="AA106" s="618"/>
      <c r="AB106" s="618"/>
      <c r="AC106" s="618"/>
      <c r="AD106" s="618"/>
      <c r="AE106" s="618"/>
      <c r="AF106" s="618"/>
      <c r="AG106" s="618"/>
      <c r="AH106" s="618"/>
      <c r="AI106" s="618"/>
      <c r="AJ106" s="618"/>
      <c r="AK106" s="618"/>
      <c r="AL106" s="618"/>
      <c r="AM106" s="618"/>
      <c r="AN106" s="618"/>
      <c r="AO106" s="618"/>
      <c r="AP106" s="618"/>
      <c r="AQ106" s="618"/>
      <c r="AR106" s="618"/>
    </row>
    <row r="107" spans="1:44" ht="15.75">
      <c r="A107" s="632">
        <v>79</v>
      </c>
      <c r="B107" s="699"/>
      <c r="C107" s="699"/>
      <c r="D107" s="633" t="str">
        <f t="shared" si="24"/>
        <v/>
      </c>
      <c r="E107" s="737" t="str">
        <f t="shared" si="25"/>
        <v/>
      </c>
      <c r="F107" s="629" t="str">
        <f t="shared" si="26"/>
        <v/>
      </c>
      <c r="G107" s="618"/>
      <c r="H107" s="699"/>
      <c r="I107" s="699"/>
      <c r="J107" s="633" t="str">
        <f t="shared" si="27"/>
        <v/>
      </c>
      <c r="K107" s="628" t="str">
        <f t="shared" si="28"/>
        <v/>
      </c>
      <c r="L107" s="629" t="str">
        <f t="shared" si="29"/>
        <v/>
      </c>
      <c r="M107" s="618"/>
      <c r="N107" s="699"/>
      <c r="O107" s="699"/>
      <c r="P107" s="633" t="str">
        <f t="shared" si="30"/>
        <v/>
      </c>
      <c r="Q107" s="628" t="str">
        <f t="shared" si="31"/>
        <v/>
      </c>
      <c r="R107" s="629" t="str">
        <f t="shared" si="32"/>
        <v/>
      </c>
      <c r="S107" s="618"/>
      <c r="T107" s="699"/>
      <c r="U107" s="699"/>
      <c r="V107" s="633" t="str">
        <f t="shared" si="33"/>
        <v/>
      </c>
      <c r="W107" s="628" t="str">
        <f t="shared" si="34"/>
        <v/>
      </c>
      <c r="X107" s="629" t="str">
        <f t="shared" si="35"/>
        <v/>
      </c>
      <c r="Y107" s="618"/>
      <c r="Z107" s="618"/>
      <c r="AA107" s="618"/>
      <c r="AB107" s="618"/>
      <c r="AC107" s="618"/>
      <c r="AD107" s="618"/>
      <c r="AE107" s="618"/>
      <c r="AF107" s="618"/>
      <c r="AG107" s="618"/>
      <c r="AH107" s="618"/>
      <c r="AI107" s="618"/>
      <c r="AJ107" s="618"/>
      <c r="AK107" s="618"/>
      <c r="AL107" s="618"/>
      <c r="AM107" s="618"/>
      <c r="AN107" s="618"/>
      <c r="AO107" s="618"/>
      <c r="AP107" s="618"/>
      <c r="AQ107" s="618"/>
      <c r="AR107" s="618"/>
    </row>
    <row r="108" spans="1:44" ht="15.75">
      <c r="A108" s="632">
        <v>80</v>
      </c>
      <c r="B108" s="699"/>
      <c r="C108" s="699"/>
      <c r="D108" s="633" t="str">
        <f t="shared" si="24"/>
        <v/>
      </c>
      <c r="E108" s="737" t="str">
        <f t="shared" si="25"/>
        <v/>
      </c>
      <c r="F108" s="629" t="str">
        <f t="shared" si="26"/>
        <v/>
      </c>
      <c r="G108" s="618"/>
      <c r="H108" s="699"/>
      <c r="I108" s="699"/>
      <c r="J108" s="633" t="str">
        <f t="shared" si="27"/>
        <v/>
      </c>
      <c r="K108" s="628" t="str">
        <f t="shared" si="28"/>
        <v/>
      </c>
      <c r="L108" s="629" t="str">
        <f t="shared" si="29"/>
        <v/>
      </c>
      <c r="M108" s="618"/>
      <c r="N108" s="699"/>
      <c r="O108" s="699"/>
      <c r="P108" s="633" t="str">
        <f t="shared" si="30"/>
        <v/>
      </c>
      <c r="Q108" s="628" t="str">
        <f t="shared" si="31"/>
        <v/>
      </c>
      <c r="R108" s="629" t="str">
        <f t="shared" si="32"/>
        <v/>
      </c>
      <c r="S108" s="618"/>
      <c r="T108" s="699"/>
      <c r="U108" s="699"/>
      <c r="V108" s="633" t="str">
        <f t="shared" si="33"/>
        <v/>
      </c>
      <c r="W108" s="628" t="str">
        <f t="shared" si="34"/>
        <v/>
      </c>
      <c r="X108" s="629" t="str">
        <f t="shared" si="35"/>
        <v/>
      </c>
      <c r="Y108" s="618"/>
      <c r="Z108" s="618"/>
      <c r="AA108" s="618"/>
      <c r="AB108" s="618"/>
      <c r="AC108" s="618"/>
      <c r="AD108" s="618"/>
      <c r="AE108" s="618"/>
      <c r="AF108" s="618"/>
      <c r="AG108" s="618"/>
      <c r="AH108" s="618"/>
      <c r="AI108" s="618"/>
      <c r="AJ108" s="618"/>
      <c r="AK108" s="618"/>
      <c r="AL108" s="618"/>
      <c r="AM108" s="618"/>
      <c r="AN108" s="618"/>
      <c r="AO108" s="618"/>
      <c r="AP108" s="618"/>
      <c r="AQ108" s="618"/>
      <c r="AR108" s="618"/>
    </row>
    <row r="109" spans="1:44" ht="15.75">
      <c r="A109" s="632">
        <v>81</v>
      </c>
      <c r="B109" s="699"/>
      <c r="C109" s="699"/>
      <c r="D109" s="633" t="str">
        <f t="shared" si="24"/>
        <v/>
      </c>
      <c r="E109" s="737" t="str">
        <f t="shared" si="25"/>
        <v/>
      </c>
      <c r="F109" s="629" t="str">
        <f t="shared" si="26"/>
        <v/>
      </c>
      <c r="G109" s="618"/>
      <c r="H109" s="699"/>
      <c r="I109" s="699"/>
      <c r="J109" s="633" t="str">
        <f t="shared" si="27"/>
        <v/>
      </c>
      <c r="K109" s="628" t="str">
        <f t="shared" si="28"/>
        <v/>
      </c>
      <c r="L109" s="629" t="str">
        <f t="shared" si="29"/>
        <v/>
      </c>
      <c r="M109" s="618"/>
      <c r="N109" s="699"/>
      <c r="O109" s="699"/>
      <c r="P109" s="633" t="str">
        <f t="shared" si="30"/>
        <v/>
      </c>
      <c r="Q109" s="628" t="str">
        <f t="shared" si="31"/>
        <v/>
      </c>
      <c r="R109" s="629" t="str">
        <f t="shared" si="32"/>
        <v/>
      </c>
      <c r="S109" s="618"/>
      <c r="T109" s="699"/>
      <c r="U109" s="699"/>
      <c r="V109" s="633" t="str">
        <f t="shared" si="33"/>
        <v/>
      </c>
      <c r="W109" s="628" t="str">
        <f t="shared" si="34"/>
        <v/>
      </c>
      <c r="X109" s="629" t="str">
        <f t="shared" si="35"/>
        <v/>
      </c>
      <c r="Y109" s="618"/>
      <c r="Z109" s="618"/>
      <c r="AA109" s="618"/>
      <c r="AB109" s="618"/>
      <c r="AC109" s="618"/>
      <c r="AD109" s="618"/>
      <c r="AE109" s="618"/>
      <c r="AF109" s="618"/>
      <c r="AG109" s="618"/>
      <c r="AH109" s="618"/>
      <c r="AI109" s="618"/>
      <c r="AJ109" s="618"/>
      <c r="AK109" s="618"/>
      <c r="AL109" s="618"/>
      <c r="AM109" s="618"/>
      <c r="AN109" s="618"/>
      <c r="AO109" s="618"/>
      <c r="AP109" s="618"/>
      <c r="AQ109" s="618"/>
      <c r="AR109" s="618"/>
    </row>
    <row r="110" spans="1:44" ht="15.75">
      <c r="A110" s="632">
        <v>82</v>
      </c>
      <c r="B110" s="699"/>
      <c r="C110" s="699"/>
      <c r="D110" s="633" t="str">
        <f t="shared" si="24"/>
        <v/>
      </c>
      <c r="E110" s="737" t="str">
        <f t="shared" si="25"/>
        <v/>
      </c>
      <c r="F110" s="629" t="str">
        <f t="shared" si="26"/>
        <v/>
      </c>
      <c r="G110" s="618"/>
      <c r="H110" s="699"/>
      <c r="I110" s="699"/>
      <c r="J110" s="633" t="str">
        <f t="shared" si="27"/>
        <v/>
      </c>
      <c r="K110" s="628" t="str">
        <f t="shared" si="28"/>
        <v/>
      </c>
      <c r="L110" s="629" t="str">
        <f t="shared" si="29"/>
        <v/>
      </c>
      <c r="M110" s="618"/>
      <c r="N110" s="699"/>
      <c r="O110" s="699"/>
      <c r="P110" s="633" t="str">
        <f t="shared" si="30"/>
        <v/>
      </c>
      <c r="Q110" s="628" t="str">
        <f t="shared" si="31"/>
        <v/>
      </c>
      <c r="R110" s="629" t="str">
        <f t="shared" si="32"/>
        <v/>
      </c>
      <c r="S110" s="618"/>
      <c r="T110" s="699"/>
      <c r="U110" s="699"/>
      <c r="V110" s="633" t="str">
        <f t="shared" si="33"/>
        <v/>
      </c>
      <c r="W110" s="628" t="str">
        <f t="shared" si="34"/>
        <v/>
      </c>
      <c r="X110" s="629" t="str">
        <f t="shared" si="35"/>
        <v/>
      </c>
      <c r="Y110" s="618"/>
      <c r="Z110" s="618"/>
      <c r="AA110" s="618"/>
      <c r="AB110" s="618"/>
      <c r="AC110" s="618"/>
      <c r="AD110" s="618"/>
      <c r="AE110" s="618"/>
      <c r="AF110" s="618"/>
      <c r="AG110" s="618"/>
      <c r="AH110" s="618"/>
      <c r="AI110" s="618"/>
      <c r="AJ110" s="618"/>
      <c r="AK110" s="618"/>
      <c r="AL110" s="618"/>
      <c r="AM110" s="618"/>
      <c r="AN110" s="618"/>
      <c r="AO110" s="618"/>
      <c r="AP110" s="618"/>
      <c r="AQ110" s="618"/>
      <c r="AR110" s="618"/>
    </row>
    <row r="111" spans="1:44" ht="15.75">
      <c r="A111" s="632">
        <v>83</v>
      </c>
      <c r="B111" s="699"/>
      <c r="C111" s="699"/>
      <c r="D111" s="633" t="str">
        <f t="shared" si="24"/>
        <v/>
      </c>
      <c r="E111" s="737" t="str">
        <f t="shared" si="25"/>
        <v/>
      </c>
      <c r="F111" s="629" t="str">
        <f t="shared" si="26"/>
        <v/>
      </c>
      <c r="G111" s="618"/>
      <c r="H111" s="699"/>
      <c r="I111" s="699"/>
      <c r="J111" s="633" t="str">
        <f t="shared" si="27"/>
        <v/>
      </c>
      <c r="K111" s="628" t="str">
        <f t="shared" si="28"/>
        <v/>
      </c>
      <c r="L111" s="629" t="str">
        <f t="shared" si="29"/>
        <v/>
      </c>
      <c r="M111" s="618"/>
      <c r="N111" s="699"/>
      <c r="O111" s="699"/>
      <c r="P111" s="633" t="str">
        <f t="shared" si="30"/>
        <v/>
      </c>
      <c r="Q111" s="628" t="str">
        <f t="shared" si="31"/>
        <v/>
      </c>
      <c r="R111" s="629" t="str">
        <f t="shared" si="32"/>
        <v/>
      </c>
      <c r="S111" s="618"/>
      <c r="T111" s="699"/>
      <c r="U111" s="699"/>
      <c r="V111" s="633" t="str">
        <f t="shared" si="33"/>
        <v/>
      </c>
      <c r="W111" s="628" t="str">
        <f t="shared" si="34"/>
        <v/>
      </c>
      <c r="X111" s="629" t="str">
        <f t="shared" si="35"/>
        <v/>
      </c>
      <c r="Y111" s="618"/>
      <c r="Z111" s="618"/>
      <c r="AA111" s="618"/>
      <c r="AB111" s="618"/>
      <c r="AC111" s="618"/>
      <c r="AD111" s="618"/>
      <c r="AE111" s="618"/>
      <c r="AF111" s="618"/>
      <c r="AG111" s="618"/>
      <c r="AH111" s="618"/>
      <c r="AI111" s="618"/>
      <c r="AJ111" s="618"/>
      <c r="AK111" s="618"/>
      <c r="AL111" s="618"/>
      <c r="AM111" s="618"/>
      <c r="AN111" s="618"/>
      <c r="AO111" s="618"/>
      <c r="AP111" s="618"/>
      <c r="AQ111" s="618"/>
      <c r="AR111" s="618"/>
    </row>
    <row r="112" spans="1:44" ht="15.75">
      <c r="A112" s="632">
        <v>84</v>
      </c>
      <c r="B112" s="699"/>
      <c r="C112" s="699"/>
      <c r="D112" s="633" t="str">
        <f t="shared" si="24"/>
        <v/>
      </c>
      <c r="E112" s="737" t="str">
        <f t="shared" si="25"/>
        <v/>
      </c>
      <c r="F112" s="629" t="str">
        <f t="shared" si="26"/>
        <v/>
      </c>
      <c r="G112" s="618"/>
      <c r="H112" s="699"/>
      <c r="I112" s="699"/>
      <c r="J112" s="633" t="str">
        <f t="shared" si="27"/>
        <v/>
      </c>
      <c r="K112" s="628" t="str">
        <f t="shared" si="28"/>
        <v/>
      </c>
      <c r="L112" s="629" t="str">
        <f t="shared" si="29"/>
        <v/>
      </c>
      <c r="M112" s="618"/>
      <c r="N112" s="699"/>
      <c r="O112" s="699"/>
      <c r="P112" s="633" t="str">
        <f t="shared" si="30"/>
        <v/>
      </c>
      <c r="Q112" s="628" t="str">
        <f t="shared" si="31"/>
        <v/>
      </c>
      <c r="R112" s="629" t="str">
        <f t="shared" si="32"/>
        <v/>
      </c>
      <c r="S112" s="618"/>
      <c r="T112" s="699"/>
      <c r="U112" s="699"/>
      <c r="V112" s="633" t="str">
        <f t="shared" si="33"/>
        <v/>
      </c>
      <c r="W112" s="628" t="str">
        <f t="shared" si="34"/>
        <v/>
      </c>
      <c r="X112" s="629" t="str">
        <f t="shared" si="35"/>
        <v/>
      </c>
      <c r="Y112" s="618"/>
      <c r="Z112" s="618"/>
      <c r="AA112" s="618"/>
      <c r="AB112" s="618"/>
      <c r="AC112" s="618"/>
      <c r="AD112" s="618"/>
      <c r="AE112" s="618"/>
      <c r="AF112" s="618"/>
      <c r="AG112" s="618"/>
      <c r="AH112" s="618"/>
      <c r="AI112" s="618"/>
      <c r="AJ112" s="618"/>
      <c r="AK112" s="618"/>
      <c r="AL112" s="618"/>
      <c r="AM112" s="618"/>
      <c r="AN112" s="618"/>
      <c r="AO112" s="618"/>
      <c r="AP112" s="618"/>
      <c r="AQ112" s="618"/>
      <c r="AR112" s="618"/>
    </row>
    <row r="113" spans="1:44" ht="15.75">
      <c r="A113" s="632">
        <v>85</v>
      </c>
      <c r="B113" s="699"/>
      <c r="C113" s="699"/>
      <c r="D113" s="633" t="str">
        <f t="shared" si="24"/>
        <v/>
      </c>
      <c r="E113" s="737" t="str">
        <f t="shared" si="25"/>
        <v/>
      </c>
      <c r="F113" s="629" t="str">
        <f t="shared" si="26"/>
        <v/>
      </c>
      <c r="G113" s="618"/>
      <c r="H113" s="699"/>
      <c r="I113" s="699"/>
      <c r="J113" s="633" t="str">
        <f t="shared" si="27"/>
        <v/>
      </c>
      <c r="K113" s="628" t="str">
        <f t="shared" si="28"/>
        <v/>
      </c>
      <c r="L113" s="629" t="str">
        <f t="shared" si="29"/>
        <v/>
      </c>
      <c r="M113" s="618"/>
      <c r="N113" s="699"/>
      <c r="O113" s="699"/>
      <c r="P113" s="633" t="str">
        <f t="shared" si="30"/>
        <v/>
      </c>
      <c r="Q113" s="628" t="str">
        <f t="shared" si="31"/>
        <v/>
      </c>
      <c r="R113" s="629" t="str">
        <f t="shared" si="32"/>
        <v/>
      </c>
      <c r="S113" s="618"/>
      <c r="T113" s="699"/>
      <c r="U113" s="699"/>
      <c r="V113" s="633" t="str">
        <f t="shared" si="33"/>
        <v/>
      </c>
      <c r="W113" s="628" t="str">
        <f t="shared" si="34"/>
        <v/>
      </c>
      <c r="X113" s="629" t="str">
        <f t="shared" si="35"/>
        <v/>
      </c>
      <c r="Y113" s="618"/>
      <c r="Z113" s="618"/>
      <c r="AA113" s="618"/>
      <c r="AB113" s="618"/>
      <c r="AC113" s="618"/>
      <c r="AD113" s="618"/>
      <c r="AE113" s="618"/>
      <c r="AF113" s="618"/>
      <c r="AG113" s="618"/>
      <c r="AH113" s="618"/>
      <c r="AI113" s="618"/>
      <c r="AJ113" s="618"/>
      <c r="AK113" s="618"/>
      <c r="AL113" s="618"/>
      <c r="AM113" s="618"/>
      <c r="AN113" s="618"/>
      <c r="AO113" s="618"/>
      <c r="AP113" s="618"/>
      <c r="AQ113" s="618"/>
      <c r="AR113" s="618"/>
    </row>
    <row r="114" spans="1:44" ht="15.75">
      <c r="A114" s="632">
        <v>86</v>
      </c>
      <c r="B114" s="699"/>
      <c r="C114" s="699"/>
      <c r="D114" s="633" t="str">
        <f t="shared" si="24"/>
        <v/>
      </c>
      <c r="E114" s="737" t="str">
        <f t="shared" si="25"/>
        <v/>
      </c>
      <c r="F114" s="629" t="str">
        <f t="shared" si="26"/>
        <v/>
      </c>
      <c r="G114" s="618"/>
      <c r="H114" s="699"/>
      <c r="I114" s="699"/>
      <c r="J114" s="633" t="str">
        <f t="shared" si="27"/>
        <v/>
      </c>
      <c r="K114" s="628" t="str">
        <f t="shared" si="28"/>
        <v/>
      </c>
      <c r="L114" s="629" t="str">
        <f t="shared" si="29"/>
        <v/>
      </c>
      <c r="M114" s="618"/>
      <c r="N114" s="699"/>
      <c r="O114" s="699"/>
      <c r="P114" s="633" t="str">
        <f t="shared" si="30"/>
        <v/>
      </c>
      <c r="Q114" s="628" t="str">
        <f t="shared" si="31"/>
        <v/>
      </c>
      <c r="R114" s="629" t="str">
        <f t="shared" si="32"/>
        <v/>
      </c>
      <c r="S114" s="618"/>
      <c r="T114" s="699"/>
      <c r="U114" s="699"/>
      <c r="V114" s="633" t="str">
        <f t="shared" si="33"/>
        <v/>
      </c>
      <c r="W114" s="628" t="str">
        <f t="shared" si="34"/>
        <v/>
      </c>
      <c r="X114" s="629" t="str">
        <f t="shared" si="35"/>
        <v/>
      </c>
      <c r="Y114" s="618"/>
      <c r="Z114" s="618"/>
      <c r="AA114" s="618"/>
      <c r="AB114" s="618"/>
      <c r="AC114" s="618"/>
      <c r="AD114" s="618"/>
      <c r="AE114" s="618"/>
      <c r="AF114" s="618"/>
      <c r="AG114" s="618"/>
      <c r="AH114" s="618"/>
      <c r="AI114" s="618"/>
      <c r="AJ114" s="618"/>
      <c r="AK114" s="618"/>
      <c r="AL114" s="618"/>
      <c r="AM114" s="618"/>
      <c r="AN114" s="618"/>
      <c r="AO114" s="618"/>
      <c r="AP114" s="618"/>
      <c r="AQ114" s="618"/>
      <c r="AR114" s="618"/>
    </row>
    <row r="115" spans="1:44" ht="15.75">
      <c r="A115" s="632">
        <v>87</v>
      </c>
      <c r="B115" s="699"/>
      <c r="C115" s="699"/>
      <c r="D115" s="633" t="str">
        <f t="shared" si="24"/>
        <v/>
      </c>
      <c r="E115" s="737" t="str">
        <f t="shared" si="25"/>
        <v/>
      </c>
      <c r="F115" s="629" t="str">
        <f t="shared" si="26"/>
        <v/>
      </c>
      <c r="G115" s="618"/>
      <c r="H115" s="699"/>
      <c r="I115" s="699"/>
      <c r="J115" s="633" t="str">
        <f t="shared" si="27"/>
        <v/>
      </c>
      <c r="K115" s="628" t="str">
        <f t="shared" si="28"/>
        <v/>
      </c>
      <c r="L115" s="629" t="str">
        <f t="shared" si="29"/>
        <v/>
      </c>
      <c r="M115" s="618"/>
      <c r="N115" s="699"/>
      <c r="O115" s="699"/>
      <c r="P115" s="633" t="str">
        <f t="shared" si="30"/>
        <v/>
      </c>
      <c r="Q115" s="628" t="str">
        <f t="shared" si="31"/>
        <v/>
      </c>
      <c r="R115" s="629" t="str">
        <f t="shared" si="32"/>
        <v/>
      </c>
      <c r="S115" s="618"/>
      <c r="T115" s="699"/>
      <c r="U115" s="699"/>
      <c r="V115" s="633" t="str">
        <f t="shared" si="33"/>
        <v/>
      </c>
      <c r="W115" s="628" t="str">
        <f t="shared" si="34"/>
        <v/>
      </c>
      <c r="X115" s="629" t="str">
        <f t="shared" si="35"/>
        <v/>
      </c>
      <c r="Y115" s="618"/>
      <c r="Z115" s="618"/>
      <c r="AA115" s="618"/>
      <c r="AB115" s="618"/>
      <c r="AC115" s="618"/>
      <c r="AD115" s="618"/>
      <c r="AE115" s="618"/>
      <c r="AF115" s="618"/>
      <c r="AG115" s="618"/>
      <c r="AH115" s="618"/>
      <c r="AI115" s="618"/>
      <c r="AJ115" s="618"/>
      <c r="AK115" s="618"/>
      <c r="AL115" s="618"/>
      <c r="AM115" s="618"/>
      <c r="AN115" s="618"/>
      <c r="AO115" s="618"/>
      <c r="AP115" s="618"/>
      <c r="AQ115" s="618"/>
      <c r="AR115" s="618"/>
    </row>
    <row r="116" spans="1:44" ht="15.75">
      <c r="A116" s="632">
        <v>88</v>
      </c>
      <c r="B116" s="699"/>
      <c r="C116" s="699"/>
      <c r="D116" s="633" t="str">
        <f t="shared" si="24"/>
        <v/>
      </c>
      <c r="E116" s="737" t="str">
        <f t="shared" si="25"/>
        <v/>
      </c>
      <c r="F116" s="629" t="str">
        <f t="shared" si="26"/>
        <v/>
      </c>
      <c r="G116" s="618"/>
      <c r="H116" s="699"/>
      <c r="I116" s="699"/>
      <c r="J116" s="633" t="str">
        <f t="shared" si="27"/>
        <v/>
      </c>
      <c r="K116" s="628" t="str">
        <f t="shared" si="28"/>
        <v/>
      </c>
      <c r="L116" s="629" t="str">
        <f t="shared" si="29"/>
        <v/>
      </c>
      <c r="M116" s="618"/>
      <c r="N116" s="699"/>
      <c r="O116" s="699"/>
      <c r="P116" s="633" t="str">
        <f t="shared" si="30"/>
        <v/>
      </c>
      <c r="Q116" s="628" t="str">
        <f t="shared" si="31"/>
        <v/>
      </c>
      <c r="R116" s="629" t="str">
        <f t="shared" si="32"/>
        <v/>
      </c>
      <c r="S116" s="618"/>
      <c r="T116" s="699"/>
      <c r="U116" s="699"/>
      <c r="V116" s="633" t="str">
        <f t="shared" si="33"/>
        <v/>
      </c>
      <c r="W116" s="628" t="str">
        <f t="shared" si="34"/>
        <v/>
      </c>
      <c r="X116" s="629" t="str">
        <f t="shared" si="35"/>
        <v/>
      </c>
      <c r="Y116" s="618"/>
      <c r="Z116" s="618"/>
      <c r="AA116" s="618"/>
      <c r="AB116" s="618"/>
      <c r="AC116" s="618"/>
      <c r="AD116" s="618"/>
      <c r="AE116" s="618"/>
      <c r="AF116" s="618"/>
      <c r="AG116" s="618"/>
      <c r="AH116" s="618"/>
      <c r="AI116" s="618"/>
      <c r="AJ116" s="618"/>
      <c r="AK116" s="618"/>
      <c r="AL116" s="618"/>
      <c r="AM116" s="618"/>
      <c r="AN116" s="618"/>
      <c r="AO116" s="618"/>
      <c r="AP116" s="618"/>
      <c r="AQ116" s="618"/>
      <c r="AR116" s="618"/>
    </row>
    <row r="117" spans="1:44" ht="15.75">
      <c r="A117" s="632">
        <v>89</v>
      </c>
      <c r="B117" s="699"/>
      <c r="C117" s="699"/>
      <c r="D117" s="633" t="str">
        <f t="shared" si="24"/>
        <v/>
      </c>
      <c r="E117" s="737" t="str">
        <f t="shared" si="25"/>
        <v/>
      </c>
      <c r="F117" s="629" t="str">
        <f t="shared" si="26"/>
        <v/>
      </c>
      <c r="G117" s="618"/>
      <c r="H117" s="699"/>
      <c r="I117" s="699"/>
      <c r="J117" s="633" t="str">
        <f t="shared" si="27"/>
        <v/>
      </c>
      <c r="K117" s="628" t="str">
        <f t="shared" si="28"/>
        <v/>
      </c>
      <c r="L117" s="629" t="str">
        <f t="shared" si="29"/>
        <v/>
      </c>
      <c r="M117" s="618"/>
      <c r="N117" s="699"/>
      <c r="O117" s="699"/>
      <c r="P117" s="633" t="str">
        <f t="shared" si="30"/>
        <v/>
      </c>
      <c r="Q117" s="628" t="str">
        <f t="shared" si="31"/>
        <v/>
      </c>
      <c r="R117" s="629" t="str">
        <f t="shared" si="32"/>
        <v/>
      </c>
      <c r="S117" s="618"/>
      <c r="T117" s="699"/>
      <c r="U117" s="699"/>
      <c r="V117" s="633" t="str">
        <f t="shared" si="33"/>
        <v/>
      </c>
      <c r="W117" s="628" t="str">
        <f t="shared" si="34"/>
        <v/>
      </c>
      <c r="X117" s="629" t="str">
        <f t="shared" si="35"/>
        <v/>
      </c>
      <c r="Y117" s="618"/>
      <c r="Z117" s="618"/>
      <c r="AA117" s="618"/>
      <c r="AB117" s="618"/>
      <c r="AC117" s="618"/>
      <c r="AD117" s="618"/>
      <c r="AE117" s="618"/>
      <c r="AF117" s="618"/>
      <c r="AG117" s="618"/>
      <c r="AH117" s="618"/>
      <c r="AI117" s="618"/>
      <c r="AJ117" s="618"/>
      <c r="AK117" s="618"/>
      <c r="AL117" s="618"/>
      <c r="AM117" s="618"/>
      <c r="AN117" s="618"/>
      <c r="AO117" s="618"/>
      <c r="AP117" s="618"/>
      <c r="AQ117" s="618"/>
      <c r="AR117" s="618"/>
    </row>
    <row r="118" spans="1:44" ht="15.75">
      <c r="A118" s="632">
        <v>90</v>
      </c>
      <c r="B118" s="699"/>
      <c r="C118" s="699"/>
      <c r="D118" s="633" t="str">
        <f t="shared" si="24"/>
        <v/>
      </c>
      <c r="E118" s="737" t="str">
        <f t="shared" si="25"/>
        <v/>
      </c>
      <c r="F118" s="629" t="str">
        <f t="shared" si="26"/>
        <v/>
      </c>
      <c r="G118" s="618"/>
      <c r="H118" s="699"/>
      <c r="I118" s="699"/>
      <c r="J118" s="633" t="str">
        <f t="shared" si="27"/>
        <v/>
      </c>
      <c r="K118" s="628" t="str">
        <f t="shared" si="28"/>
        <v/>
      </c>
      <c r="L118" s="629" t="str">
        <f t="shared" si="29"/>
        <v/>
      </c>
      <c r="M118" s="618"/>
      <c r="N118" s="699"/>
      <c r="O118" s="699"/>
      <c r="P118" s="633" t="str">
        <f t="shared" si="30"/>
        <v/>
      </c>
      <c r="Q118" s="628" t="str">
        <f t="shared" si="31"/>
        <v/>
      </c>
      <c r="R118" s="629" t="str">
        <f t="shared" si="32"/>
        <v/>
      </c>
      <c r="S118" s="618"/>
      <c r="T118" s="699"/>
      <c r="U118" s="699"/>
      <c r="V118" s="633" t="str">
        <f t="shared" si="33"/>
        <v/>
      </c>
      <c r="W118" s="628" t="str">
        <f t="shared" si="34"/>
        <v/>
      </c>
      <c r="X118" s="629" t="str">
        <f t="shared" si="35"/>
        <v/>
      </c>
      <c r="Y118" s="618"/>
      <c r="Z118" s="618"/>
      <c r="AA118" s="618"/>
      <c r="AB118" s="618"/>
      <c r="AC118" s="618"/>
      <c r="AD118" s="618"/>
      <c r="AE118" s="618"/>
      <c r="AF118" s="618"/>
      <c r="AG118" s="618"/>
      <c r="AH118" s="618"/>
      <c r="AI118" s="618"/>
      <c r="AJ118" s="618"/>
      <c r="AK118" s="618"/>
      <c r="AL118" s="618"/>
      <c r="AM118" s="618"/>
      <c r="AN118" s="618"/>
      <c r="AO118" s="618"/>
      <c r="AP118" s="618"/>
      <c r="AQ118" s="618"/>
      <c r="AR118" s="618"/>
    </row>
    <row r="119" spans="1:44" ht="15.75">
      <c r="A119" s="632">
        <v>91</v>
      </c>
      <c r="B119" s="699"/>
      <c r="C119" s="699"/>
      <c r="D119" s="633" t="str">
        <f t="shared" si="24"/>
        <v/>
      </c>
      <c r="E119" s="737" t="str">
        <f t="shared" si="25"/>
        <v/>
      </c>
      <c r="F119" s="629" t="str">
        <f t="shared" si="26"/>
        <v/>
      </c>
      <c r="G119" s="618"/>
      <c r="H119" s="699"/>
      <c r="I119" s="699"/>
      <c r="J119" s="633" t="str">
        <f t="shared" si="27"/>
        <v/>
      </c>
      <c r="K119" s="628" t="str">
        <f t="shared" si="28"/>
        <v/>
      </c>
      <c r="L119" s="629" t="str">
        <f t="shared" si="29"/>
        <v/>
      </c>
      <c r="M119" s="618"/>
      <c r="N119" s="699"/>
      <c r="O119" s="699"/>
      <c r="P119" s="633" t="str">
        <f t="shared" si="30"/>
        <v/>
      </c>
      <c r="Q119" s="628" t="str">
        <f t="shared" si="31"/>
        <v/>
      </c>
      <c r="R119" s="629" t="str">
        <f t="shared" si="32"/>
        <v/>
      </c>
      <c r="S119" s="618"/>
      <c r="T119" s="699"/>
      <c r="U119" s="699"/>
      <c r="V119" s="633" t="str">
        <f t="shared" si="33"/>
        <v/>
      </c>
      <c r="W119" s="628" t="str">
        <f t="shared" si="34"/>
        <v/>
      </c>
      <c r="X119" s="629" t="str">
        <f t="shared" si="35"/>
        <v/>
      </c>
      <c r="Y119" s="618"/>
      <c r="Z119" s="618"/>
      <c r="AA119" s="618"/>
      <c r="AB119" s="618"/>
      <c r="AC119" s="618"/>
      <c r="AD119" s="618"/>
      <c r="AE119" s="618"/>
      <c r="AF119" s="618"/>
      <c r="AG119" s="618"/>
      <c r="AH119" s="618"/>
      <c r="AI119" s="618"/>
      <c r="AJ119" s="618"/>
      <c r="AK119" s="618"/>
      <c r="AL119" s="618"/>
      <c r="AM119" s="618"/>
      <c r="AN119" s="618"/>
      <c r="AO119" s="618"/>
      <c r="AP119" s="618"/>
      <c r="AQ119" s="618"/>
      <c r="AR119" s="618"/>
    </row>
    <row r="120" spans="1:44" ht="15.75">
      <c r="A120" s="632">
        <v>92</v>
      </c>
      <c r="B120" s="699"/>
      <c r="C120" s="699"/>
      <c r="D120" s="633" t="str">
        <f t="shared" si="24"/>
        <v/>
      </c>
      <c r="E120" s="737" t="str">
        <f t="shared" si="25"/>
        <v/>
      </c>
      <c r="F120" s="629" t="str">
        <f t="shared" si="26"/>
        <v/>
      </c>
      <c r="G120" s="618"/>
      <c r="H120" s="699"/>
      <c r="I120" s="699"/>
      <c r="J120" s="633" t="str">
        <f t="shared" si="27"/>
        <v/>
      </c>
      <c r="K120" s="628" t="str">
        <f t="shared" si="28"/>
        <v/>
      </c>
      <c r="L120" s="629" t="str">
        <f t="shared" si="29"/>
        <v/>
      </c>
      <c r="M120" s="618"/>
      <c r="N120" s="699"/>
      <c r="O120" s="699"/>
      <c r="P120" s="633" t="str">
        <f t="shared" si="30"/>
        <v/>
      </c>
      <c r="Q120" s="628" t="str">
        <f t="shared" si="31"/>
        <v/>
      </c>
      <c r="R120" s="629" t="str">
        <f t="shared" si="32"/>
        <v/>
      </c>
      <c r="S120" s="618"/>
      <c r="T120" s="699"/>
      <c r="U120" s="699"/>
      <c r="V120" s="633" t="str">
        <f t="shared" si="33"/>
        <v/>
      </c>
      <c r="W120" s="628" t="str">
        <f t="shared" si="34"/>
        <v/>
      </c>
      <c r="X120" s="629" t="str">
        <f t="shared" si="35"/>
        <v/>
      </c>
      <c r="Y120" s="618"/>
      <c r="Z120" s="618"/>
      <c r="AA120" s="618"/>
      <c r="AB120" s="618"/>
      <c r="AC120" s="618"/>
      <c r="AD120" s="618"/>
      <c r="AE120" s="618"/>
      <c r="AF120" s="618"/>
      <c r="AG120" s="618"/>
      <c r="AH120" s="618"/>
      <c r="AI120" s="618"/>
      <c r="AJ120" s="618"/>
      <c r="AK120" s="618"/>
      <c r="AL120" s="618"/>
      <c r="AM120" s="618"/>
      <c r="AN120" s="618"/>
      <c r="AO120" s="618"/>
      <c r="AP120" s="618"/>
      <c r="AQ120" s="618"/>
      <c r="AR120" s="618"/>
    </row>
    <row r="121" spans="1:44" ht="15.75">
      <c r="A121" s="632">
        <v>93</v>
      </c>
      <c r="B121" s="699"/>
      <c r="C121" s="699"/>
      <c r="D121" s="633" t="str">
        <f t="shared" si="24"/>
        <v/>
      </c>
      <c r="E121" s="737" t="str">
        <f t="shared" si="25"/>
        <v/>
      </c>
      <c r="F121" s="629" t="str">
        <f t="shared" si="26"/>
        <v/>
      </c>
      <c r="G121" s="618"/>
      <c r="H121" s="699"/>
      <c r="I121" s="699"/>
      <c r="J121" s="633" t="str">
        <f t="shared" si="27"/>
        <v/>
      </c>
      <c r="K121" s="628" t="str">
        <f t="shared" si="28"/>
        <v/>
      </c>
      <c r="L121" s="629" t="str">
        <f t="shared" si="29"/>
        <v/>
      </c>
      <c r="M121" s="618"/>
      <c r="N121" s="699"/>
      <c r="O121" s="699"/>
      <c r="P121" s="633" t="str">
        <f t="shared" si="30"/>
        <v/>
      </c>
      <c r="Q121" s="628" t="str">
        <f t="shared" si="31"/>
        <v/>
      </c>
      <c r="R121" s="629" t="str">
        <f t="shared" si="32"/>
        <v/>
      </c>
      <c r="S121" s="618"/>
      <c r="T121" s="699"/>
      <c r="U121" s="699"/>
      <c r="V121" s="633" t="str">
        <f t="shared" si="33"/>
        <v/>
      </c>
      <c r="W121" s="628" t="str">
        <f t="shared" si="34"/>
        <v/>
      </c>
      <c r="X121" s="629" t="str">
        <f t="shared" si="35"/>
        <v/>
      </c>
      <c r="Y121" s="618"/>
      <c r="Z121" s="618"/>
      <c r="AA121" s="618"/>
      <c r="AB121" s="618"/>
      <c r="AC121" s="618"/>
      <c r="AD121" s="618"/>
      <c r="AE121" s="618"/>
      <c r="AF121" s="618"/>
      <c r="AG121" s="618"/>
      <c r="AH121" s="618"/>
      <c r="AI121" s="618"/>
      <c r="AJ121" s="618"/>
      <c r="AK121" s="618"/>
      <c r="AL121" s="618"/>
      <c r="AM121" s="618"/>
      <c r="AN121" s="618"/>
      <c r="AO121" s="618"/>
      <c r="AP121" s="618"/>
      <c r="AQ121" s="618"/>
      <c r="AR121" s="618"/>
    </row>
    <row r="122" spans="1:44" ht="15.75">
      <c r="A122" s="632">
        <v>94</v>
      </c>
      <c r="B122" s="699"/>
      <c r="C122" s="699"/>
      <c r="D122" s="633" t="str">
        <f t="shared" si="24"/>
        <v/>
      </c>
      <c r="E122" s="737" t="str">
        <f t="shared" si="25"/>
        <v/>
      </c>
      <c r="F122" s="629" t="str">
        <f t="shared" si="26"/>
        <v/>
      </c>
      <c r="G122" s="618"/>
      <c r="H122" s="699"/>
      <c r="I122" s="699"/>
      <c r="J122" s="633" t="str">
        <f t="shared" si="27"/>
        <v/>
      </c>
      <c r="K122" s="628" t="str">
        <f t="shared" si="28"/>
        <v/>
      </c>
      <c r="L122" s="629" t="str">
        <f t="shared" si="29"/>
        <v/>
      </c>
      <c r="M122" s="618"/>
      <c r="N122" s="699"/>
      <c r="O122" s="699"/>
      <c r="P122" s="633" t="str">
        <f t="shared" si="30"/>
        <v/>
      </c>
      <c r="Q122" s="628" t="str">
        <f t="shared" si="31"/>
        <v/>
      </c>
      <c r="R122" s="629" t="str">
        <f t="shared" si="32"/>
        <v/>
      </c>
      <c r="S122" s="618"/>
      <c r="T122" s="699"/>
      <c r="U122" s="699"/>
      <c r="V122" s="633" t="str">
        <f t="shared" si="33"/>
        <v/>
      </c>
      <c r="W122" s="628" t="str">
        <f t="shared" si="34"/>
        <v/>
      </c>
      <c r="X122" s="629" t="str">
        <f t="shared" si="35"/>
        <v/>
      </c>
      <c r="Y122" s="618"/>
      <c r="Z122" s="618"/>
      <c r="AA122" s="618"/>
      <c r="AB122" s="618"/>
      <c r="AC122" s="618"/>
      <c r="AD122" s="618"/>
      <c r="AE122" s="618"/>
      <c r="AF122" s="618"/>
      <c r="AG122" s="618"/>
      <c r="AH122" s="618"/>
      <c r="AI122" s="618"/>
      <c r="AJ122" s="618"/>
      <c r="AK122" s="618"/>
      <c r="AL122" s="618"/>
      <c r="AM122" s="618"/>
      <c r="AN122" s="618"/>
      <c r="AO122" s="618"/>
      <c r="AP122" s="618"/>
      <c r="AQ122" s="618"/>
      <c r="AR122" s="618"/>
    </row>
    <row r="123" spans="1:44" ht="15.75">
      <c r="A123" s="632">
        <v>95</v>
      </c>
      <c r="B123" s="699"/>
      <c r="C123" s="699"/>
      <c r="D123" s="633" t="str">
        <f t="shared" si="24"/>
        <v/>
      </c>
      <c r="E123" s="737" t="str">
        <f t="shared" si="25"/>
        <v/>
      </c>
      <c r="F123" s="629" t="str">
        <f t="shared" si="26"/>
        <v/>
      </c>
      <c r="G123" s="618"/>
      <c r="H123" s="699"/>
      <c r="I123" s="699"/>
      <c r="J123" s="633" t="str">
        <f t="shared" si="27"/>
        <v/>
      </c>
      <c r="K123" s="628" t="str">
        <f t="shared" si="28"/>
        <v/>
      </c>
      <c r="L123" s="629" t="str">
        <f t="shared" si="29"/>
        <v/>
      </c>
      <c r="M123" s="618"/>
      <c r="N123" s="699"/>
      <c r="O123" s="699"/>
      <c r="P123" s="633" t="str">
        <f t="shared" si="30"/>
        <v/>
      </c>
      <c r="Q123" s="628" t="str">
        <f t="shared" si="31"/>
        <v/>
      </c>
      <c r="R123" s="629" t="str">
        <f t="shared" si="32"/>
        <v/>
      </c>
      <c r="S123" s="618"/>
      <c r="T123" s="699"/>
      <c r="U123" s="699"/>
      <c r="V123" s="633" t="str">
        <f t="shared" si="33"/>
        <v/>
      </c>
      <c r="W123" s="628" t="str">
        <f t="shared" si="34"/>
        <v/>
      </c>
      <c r="X123" s="629" t="str">
        <f t="shared" si="35"/>
        <v/>
      </c>
      <c r="Y123" s="618"/>
      <c r="Z123" s="618"/>
      <c r="AA123" s="618"/>
      <c r="AB123" s="618"/>
      <c r="AC123" s="618"/>
      <c r="AD123" s="618"/>
      <c r="AE123" s="618"/>
      <c r="AF123" s="618"/>
      <c r="AG123" s="618"/>
      <c r="AH123" s="618"/>
      <c r="AI123" s="618"/>
      <c r="AJ123" s="618"/>
      <c r="AK123" s="618"/>
      <c r="AL123" s="618"/>
      <c r="AM123" s="618"/>
      <c r="AN123" s="618"/>
      <c r="AO123" s="618"/>
      <c r="AP123" s="618"/>
      <c r="AQ123" s="618"/>
      <c r="AR123" s="618"/>
    </row>
    <row r="124" spans="1:44" ht="15.75">
      <c r="A124" s="632">
        <v>96</v>
      </c>
      <c r="B124" s="699"/>
      <c r="C124" s="699"/>
      <c r="D124" s="633" t="str">
        <f t="shared" si="24"/>
        <v/>
      </c>
      <c r="E124" s="737" t="str">
        <f t="shared" si="25"/>
        <v/>
      </c>
      <c r="F124" s="629" t="str">
        <f t="shared" si="26"/>
        <v/>
      </c>
      <c r="G124" s="618"/>
      <c r="H124" s="699"/>
      <c r="I124" s="699"/>
      <c r="J124" s="633" t="str">
        <f t="shared" si="27"/>
        <v/>
      </c>
      <c r="K124" s="628" t="str">
        <f t="shared" si="28"/>
        <v/>
      </c>
      <c r="L124" s="629" t="str">
        <f t="shared" si="29"/>
        <v/>
      </c>
      <c r="M124" s="618"/>
      <c r="N124" s="699"/>
      <c r="O124" s="699"/>
      <c r="P124" s="633" t="str">
        <f t="shared" si="30"/>
        <v/>
      </c>
      <c r="Q124" s="628" t="str">
        <f t="shared" si="31"/>
        <v/>
      </c>
      <c r="R124" s="629" t="str">
        <f t="shared" si="32"/>
        <v/>
      </c>
      <c r="S124" s="618"/>
      <c r="T124" s="699"/>
      <c r="U124" s="699"/>
      <c r="V124" s="633" t="str">
        <f t="shared" si="33"/>
        <v/>
      </c>
      <c r="W124" s="628" t="str">
        <f t="shared" si="34"/>
        <v/>
      </c>
      <c r="X124" s="629" t="str">
        <f t="shared" si="35"/>
        <v/>
      </c>
      <c r="Y124" s="618"/>
      <c r="Z124" s="618"/>
      <c r="AA124" s="618"/>
      <c r="AB124" s="618"/>
      <c r="AC124" s="618"/>
      <c r="AD124" s="618"/>
      <c r="AE124" s="618"/>
      <c r="AF124" s="618"/>
      <c r="AG124" s="618"/>
      <c r="AH124" s="618"/>
      <c r="AI124" s="618"/>
      <c r="AJ124" s="618"/>
      <c r="AK124" s="618"/>
      <c r="AL124" s="618"/>
      <c r="AM124" s="618"/>
      <c r="AN124" s="618"/>
      <c r="AO124" s="618"/>
      <c r="AP124" s="618"/>
      <c r="AQ124" s="618"/>
      <c r="AR124" s="618"/>
    </row>
    <row r="125" spans="1:44" ht="15.75">
      <c r="A125" s="632">
        <v>97</v>
      </c>
      <c r="B125" s="699"/>
      <c r="C125" s="699"/>
      <c r="D125" s="633" t="str">
        <f t="shared" ref="D125:D128" si="36">IF(AND(B125="",C125=""),"",B125-C125)</f>
        <v/>
      </c>
      <c r="E125" s="737" t="str">
        <f t="shared" ref="E125:E128" si="37">IF(OR(B$24="",D125=""),"",IF(D125&gt;B$24,B125-B$24,C125))</f>
        <v/>
      </c>
      <c r="F125" s="629" t="str">
        <f t="shared" si="26"/>
        <v/>
      </c>
      <c r="G125" s="618"/>
      <c r="H125" s="699"/>
      <c r="I125" s="699"/>
      <c r="J125" s="633" t="str">
        <f t="shared" ref="J125:J128" si="38">IF(AND(H125="",I125=""),"",H125-I125)</f>
        <v/>
      </c>
      <c r="K125" s="628" t="str">
        <f t="shared" ref="K125:K128" si="39">IF(OR(H$24="",J125=""),"",IF(J125&gt;H$24,H125-H$24,I125))</f>
        <v/>
      </c>
      <c r="L125" s="629" t="str">
        <f t="shared" si="29"/>
        <v/>
      </c>
      <c r="M125" s="618"/>
      <c r="N125" s="699"/>
      <c r="O125" s="699"/>
      <c r="P125" s="633" t="str">
        <f t="shared" ref="P125:P128" si="40">IF(AND(N125="",O125=""),"",N125-O125)</f>
        <v/>
      </c>
      <c r="Q125" s="628" t="str">
        <f t="shared" ref="Q125:Q128" si="41">IF(OR(N$24="",P125=""),"",IF(P125&gt;N$24,N125-N$24,O125))</f>
        <v/>
      </c>
      <c r="R125" s="629" t="str">
        <f t="shared" si="32"/>
        <v/>
      </c>
      <c r="S125" s="618"/>
      <c r="T125" s="699"/>
      <c r="U125" s="699"/>
      <c r="V125" s="633" t="str">
        <f t="shared" ref="V125:V128" si="42">IF(AND(T125="",U125=""),"",T125-U125)</f>
        <v/>
      </c>
      <c r="W125" s="628" t="str">
        <f t="shared" ref="W125:W128" si="43">IF(OR(T$24="",V125=""),"",IF(V125&gt;T$24,T125-T$24,U125))</f>
        <v/>
      </c>
      <c r="X125" s="629" t="str">
        <f t="shared" si="35"/>
        <v/>
      </c>
      <c r="Y125" s="618"/>
      <c r="Z125" s="618"/>
      <c r="AA125" s="618"/>
      <c r="AB125" s="618"/>
      <c r="AC125" s="618"/>
      <c r="AD125" s="618"/>
      <c r="AE125" s="618"/>
      <c r="AF125" s="618"/>
      <c r="AG125" s="618"/>
      <c r="AH125" s="618"/>
      <c r="AI125" s="618"/>
      <c r="AJ125" s="618"/>
      <c r="AK125" s="618"/>
      <c r="AL125" s="618"/>
      <c r="AM125" s="618"/>
      <c r="AN125" s="618"/>
      <c r="AO125" s="618"/>
      <c r="AP125" s="618"/>
      <c r="AQ125" s="618"/>
      <c r="AR125" s="618"/>
    </row>
    <row r="126" spans="1:44" ht="15.75">
      <c r="A126" s="632">
        <v>98</v>
      </c>
      <c r="B126" s="699"/>
      <c r="C126" s="699"/>
      <c r="D126" s="633" t="str">
        <f t="shared" si="36"/>
        <v/>
      </c>
      <c r="E126" s="737" t="str">
        <f t="shared" si="37"/>
        <v/>
      </c>
      <c r="F126" s="629" t="str">
        <f t="shared" si="26"/>
        <v/>
      </c>
      <c r="G126" s="618"/>
      <c r="H126" s="699"/>
      <c r="I126" s="699"/>
      <c r="J126" s="633" t="str">
        <f t="shared" si="38"/>
        <v/>
      </c>
      <c r="K126" s="628" t="str">
        <f t="shared" si="39"/>
        <v/>
      </c>
      <c r="L126" s="629" t="str">
        <f t="shared" si="29"/>
        <v/>
      </c>
      <c r="M126" s="618"/>
      <c r="N126" s="699"/>
      <c r="O126" s="699"/>
      <c r="P126" s="633" t="str">
        <f t="shared" si="40"/>
        <v/>
      </c>
      <c r="Q126" s="628" t="str">
        <f t="shared" si="41"/>
        <v/>
      </c>
      <c r="R126" s="629" t="str">
        <f t="shared" si="32"/>
        <v/>
      </c>
      <c r="S126" s="618"/>
      <c r="T126" s="699"/>
      <c r="U126" s="699"/>
      <c r="V126" s="633" t="str">
        <f t="shared" si="42"/>
        <v/>
      </c>
      <c r="W126" s="628" t="str">
        <f t="shared" si="43"/>
        <v/>
      </c>
      <c r="X126" s="629" t="str">
        <f t="shared" si="35"/>
        <v/>
      </c>
      <c r="Y126" s="618"/>
      <c r="Z126" s="618"/>
      <c r="AA126" s="618"/>
      <c r="AB126" s="618"/>
      <c r="AC126" s="618"/>
      <c r="AD126" s="618"/>
      <c r="AE126" s="618"/>
      <c r="AF126" s="618"/>
      <c r="AG126" s="618"/>
      <c r="AH126" s="618"/>
      <c r="AI126" s="618"/>
      <c r="AJ126" s="618"/>
      <c r="AK126" s="618"/>
      <c r="AL126" s="618"/>
      <c r="AM126" s="618"/>
      <c r="AN126" s="618"/>
      <c r="AO126" s="618"/>
      <c r="AP126" s="618"/>
      <c r="AQ126" s="618"/>
      <c r="AR126" s="618"/>
    </row>
    <row r="127" spans="1:44" ht="15.75">
      <c r="A127" s="632">
        <v>99</v>
      </c>
      <c r="B127" s="699"/>
      <c r="C127" s="699"/>
      <c r="D127" s="633" t="str">
        <f t="shared" si="36"/>
        <v/>
      </c>
      <c r="E127" s="737" t="str">
        <f t="shared" si="37"/>
        <v/>
      </c>
      <c r="F127" s="629" t="str">
        <f t="shared" si="26"/>
        <v/>
      </c>
      <c r="G127" s="618"/>
      <c r="H127" s="699"/>
      <c r="I127" s="699"/>
      <c r="J127" s="633" t="str">
        <f t="shared" si="38"/>
        <v/>
      </c>
      <c r="K127" s="628" t="str">
        <f t="shared" si="39"/>
        <v/>
      </c>
      <c r="L127" s="629" t="str">
        <f t="shared" si="29"/>
        <v/>
      </c>
      <c r="M127" s="618"/>
      <c r="N127" s="699"/>
      <c r="O127" s="699"/>
      <c r="P127" s="633" t="str">
        <f t="shared" si="40"/>
        <v/>
      </c>
      <c r="Q127" s="628" t="str">
        <f t="shared" si="41"/>
        <v/>
      </c>
      <c r="R127" s="629" t="str">
        <f t="shared" si="32"/>
        <v/>
      </c>
      <c r="S127" s="618"/>
      <c r="T127" s="699"/>
      <c r="U127" s="699"/>
      <c r="V127" s="633" t="str">
        <f t="shared" si="42"/>
        <v/>
      </c>
      <c r="W127" s="628" t="str">
        <f t="shared" si="43"/>
        <v/>
      </c>
      <c r="X127" s="629" t="str">
        <f t="shared" si="35"/>
        <v/>
      </c>
      <c r="Y127" s="618"/>
      <c r="Z127" s="618"/>
      <c r="AA127" s="618"/>
      <c r="AB127" s="618"/>
      <c r="AC127" s="618"/>
      <c r="AD127" s="618"/>
      <c r="AE127" s="618"/>
      <c r="AF127" s="618"/>
      <c r="AG127" s="618"/>
      <c r="AH127" s="618"/>
      <c r="AI127" s="618"/>
      <c r="AJ127" s="618"/>
      <c r="AK127" s="618"/>
      <c r="AL127" s="618"/>
      <c r="AM127" s="618"/>
      <c r="AN127" s="618"/>
      <c r="AO127" s="618"/>
      <c r="AP127" s="618"/>
      <c r="AQ127" s="618"/>
      <c r="AR127" s="618"/>
    </row>
    <row r="128" spans="1:44" ht="15.75">
      <c r="A128" s="634">
        <v>100</v>
      </c>
      <c r="B128" s="700"/>
      <c r="C128" s="700"/>
      <c r="D128" s="636" t="str">
        <f t="shared" si="36"/>
        <v/>
      </c>
      <c r="E128" s="738" t="str">
        <f t="shared" si="37"/>
        <v/>
      </c>
      <c r="F128" s="638" t="str">
        <f t="shared" si="26"/>
        <v/>
      </c>
      <c r="G128" s="618"/>
      <c r="H128" s="700"/>
      <c r="I128" s="700"/>
      <c r="J128" s="636" t="str">
        <f t="shared" si="38"/>
        <v/>
      </c>
      <c r="K128" s="637" t="str">
        <f t="shared" si="39"/>
        <v/>
      </c>
      <c r="L128" s="638" t="str">
        <f t="shared" si="29"/>
        <v/>
      </c>
      <c r="M128" s="618"/>
      <c r="N128" s="700"/>
      <c r="O128" s="700"/>
      <c r="P128" s="636" t="str">
        <f t="shared" si="40"/>
        <v/>
      </c>
      <c r="Q128" s="637" t="str">
        <f t="shared" si="41"/>
        <v/>
      </c>
      <c r="R128" s="638" t="str">
        <f t="shared" si="32"/>
        <v/>
      </c>
      <c r="S128" s="618"/>
      <c r="T128" s="700"/>
      <c r="U128" s="700"/>
      <c r="V128" s="636" t="str">
        <f t="shared" si="42"/>
        <v/>
      </c>
      <c r="W128" s="637" t="str">
        <f t="shared" si="43"/>
        <v/>
      </c>
      <c r="X128" s="638" t="str">
        <f t="shared" si="35"/>
        <v/>
      </c>
      <c r="Y128" s="618"/>
      <c r="Z128" s="618"/>
      <c r="AA128" s="618"/>
      <c r="AB128" s="618"/>
      <c r="AC128" s="618"/>
      <c r="AD128" s="618"/>
      <c r="AE128" s="618"/>
      <c r="AF128" s="618"/>
      <c r="AG128" s="618"/>
      <c r="AH128" s="618"/>
      <c r="AI128" s="618"/>
      <c r="AJ128" s="618"/>
      <c r="AK128" s="618"/>
      <c r="AL128" s="618"/>
      <c r="AM128" s="618"/>
      <c r="AN128" s="618"/>
      <c r="AO128" s="618"/>
      <c r="AP128" s="618"/>
      <c r="AQ128" s="618"/>
      <c r="AR128" s="618"/>
    </row>
    <row r="129" spans="1:44">
      <c r="A129" s="621"/>
      <c r="B129" s="621"/>
      <c r="C129" s="621"/>
      <c r="D129" s="621"/>
      <c r="E129" s="621"/>
      <c r="F129" s="621"/>
      <c r="G129" s="621"/>
      <c r="H129" s="621"/>
      <c r="I129" s="621"/>
      <c r="J129" s="621"/>
      <c r="K129" s="621"/>
      <c r="L129" s="621"/>
      <c r="M129" s="621"/>
      <c r="N129" s="621"/>
      <c r="O129" s="621"/>
      <c r="P129" s="621"/>
      <c r="Q129" s="621"/>
      <c r="R129" s="621"/>
      <c r="S129" s="621"/>
      <c r="T129" s="621"/>
      <c r="U129" s="621"/>
      <c r="V129" s="621"/>
      <c r="W129" s="621"/>
      <c r="X129" s="621"/>
      <c r="Y129" s="618"/>
      <c r="Z129" s="618"/>
      <c r="AA129" s="618"/>
      <c r="AB129" s="618"/>
      <c r="AC129" s="618"/>
      <c r="AD129" s="618"/>
      <c r="AE129" s="618"/>
      <c r="AF129" s="618"/>
      <c r="AG129" s="618"/>
      <c r="AH129" s="618"/>
      <c r="AI129" s="618"/>
      <c r="AJ129" s="618"/>
      <c r="AK129" s="618"/>
      <c r="AL129" s="618"/>
      <c r="AM129" s="618"/>
      <c r="AN129" s="618"/>
      <c r="AO129" s="618"/>
      <c r="AP129" s="618"/>
      <c r="AQ129" s="618"/>
      <c r="AR129" s="618"/>
    </row>
    <row r="130" spans="1:44">
      <c r="A130" s="618"/>
      <c r="B130" s="618"/>
      <c r="C130" s="618"/>
      <c r="D130" s="618"/>
      <c r="E130" s="618"/>
      <c r="F130" s="618"/>
      <c r="G130" s="618"/>
      <c r="H130" s="618"/>
      <c r="I130" s="618"/>
      <c r="J130" s="618"/>
      <c r="K130" s="618"/>
      <c r="L130" s="618"/>
      <c r="M130" s="618"/>
      <c r="N130" s="618"/>
      <c r="O130" s="618"/>
      <c r="P130" s="618"/>
      <c r="Q130" s="618"/>
      <c r="R130" s="618"/>
      <c r="S130" s="618"/>
      <c r="T130" s="618"/>
      <c r="U130" s="618"/>
      <c r="V130" s="618"/>
      <c r="W130" s="618"/>
      <c r="X130" s="618"/>
      <c r="Y130" s="618"/>
      <c r="Z130" s="618"/>
      <c r="AA130" s="618"/>
      <c r="AB130" s="618"/>
      <c r="AC130" s="618"/>
      <c r="AD130" s="618"/>
      <c r="AE130" s="618"/>
      <c r="AF130" s="618"/>
      <c r="AG130" s="618"/>
      <c r="AH130" s="618"/>
      <c r="AI130" s="618"/>
      <c r="AJ130" s="618"/>
      <c r="AK130" s="618"/>
      <c r="AL130" s="618"/>
      <c r="AM130" s="618"/>
      <c r="AN130" s="618"/>
      <c r="AO130" s="618"/>
      <c r="AP130" s="618"/>
      <c r="AQ130" s="618"/>
      <c r="AR130" s="618"/>
    </row>
    <row r="131" spans="1:44" hidden="1">
      <c r="A131" s="618"/>
      <c r="B131" s="618"/>
      <c r="C131" s="618"/>
      <c r="D131" s="618"/>
      <c r="E131" s="618"/>
      <c r="F131" s="618"/>
      <c r="G131" s="618"/>
      <c r="H131" s="618"/>
      <c r="I131" s="618"/>
      <c r="J131" s="618"/>
      <c r="K131" s="618"/>
      <c r="L131" s="618"/>
      <c r="M131" s="618"/>
      <c r="N131" s="618"/>
      <c r="O131" s="618"/>
      <c r="P131" s="618"/>
      <c r="Q131" s="618"/>
      <c r="R131" s="618"/>
      <c r="S131" s="618"/>
      <c r="T131" s="618"/>
      <c r="U131" s="618"/>
      <c r="V131" s="618"/>
      <c r="W131" s="618"/>
      <c r="X131" s="618"/>
      <c r="Y131" s="618"/>
      <c r="Z131" s="618"/>
      <c r="AA131" s="618"/>
      <c r="AB131" s="618"/>
      <c r="AC131" s="618"/>
      <c r="AD131" s="618"/>
      <c r="AE131" s="618"/>
      <c r="AF131" s="618"/>
      <c r="AG131" s="618"/>
      <c r="AH131" s="618"/>
      <c r="AI131" s="618"/>
      <c r="AJ131" s="618"/>
      <c r="AK131" s="618"/>
      <c r="AL131" s="618"/>
      <c r="AM131" s="618"/>
      <c r="AN131" s="618"/>
      <c r="AO131" s="618"/>
      <c r="AP131" s="618"/>
      <c r="AQ131" s="618"/>
      <c r="AR131" s="618"/>
    </row>
    <row r="132" spans="1:44" ht="15.75" hidden="1">
      <c r="A132" s="642"/>
      <c r="B132" s="618"/>
      <c r="C132" s="618"/>
      <c r="D132" s="618"/>
      <c r="E132" s="618"/>
      <c r="F132" s="618"/>
      <c r="G132" s="618"/>
      <c r="H132" s="618"/>
      <c r="I132" s="618"/>
      <c r="J132" s="618"/>
      <c r="K132" s="618"/>
      <c r="L132" s="618"/>
      <c r="M132" s="618"/>
      <c r="N132" s="618"/>
      <c r="O132" s="618"/>
      <c r="P132" s="618"/>
      <c r="Q132" s="618"/>
      <c r="R132" s="618"/>
      <c r="S132" s="618"/>
      <c r="T132" s="618"/>
      <c r="U132" s="618"/>
      <c r="V132" s="618"/>
      <c r="W132" s="618"/>
      <c r="X132" s="618"/>
      <c r="Y132" s="618"/>
      <c r="Z132" s="618"/>
      <c r="AA132" s="618"/>
      <c r="AB132" s="618"/>
      <c r="AC132" s="618"/>
      <c r="AD132" s="618"/>
      <c r="AE132" s="618"/>
      <c r="AF132" s="618"/>
      <c r="AG132" s="618"/>
      <c r="AH132" s="618"/>
      <c r="AI132" s="618"/>
      <c r="AJ132" s="618"/>
      <c r="AK132" s="618"/>
      <c r="AL132" s="618"/>
      <c r="AM132" s="618"/>
      <c r="AN132" s="618"/>
      <c r="AO132" s="618"/>
      <c r="AP132" s="618"/>
      <c r="AQ132" s="618"/>
      <c r="AR132" s="618"/>
    </row>
    <row r="133" spans="1:44" hidden="1">
      <c r="A133" s="645"/>
      <c r="B133" s="618"/>
      <c r="C133" s="618"/>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8"/>
      <c r="AD133" s="618"/>
      <c r="AE133" s="618"/>
      <c r="AF133" s="618"/>
      <c r="AG133" s="618"/>
      <c r="AH133" s="618"/>
      <c r="AI133" s="618"/>
      <c r="AJ133" s="618"/>
      <c r="AK133" s="618"/>
      <c r="AL133" s="618"/>
      <c r="AM133" s="618"/>
      <c r="AN133" s="618"/>
      <c r="AO133" s="618"/>
      <c r="AP133" s="618"/>
      <c r="AQ133" s="618"/>
      <c r="AR133" s="618"/>
    </row>
    <row r="134" spans="1:44" hidden="1">
      <c r="A134" s="645"/>
      <c r="B134" s="618"/>
      <c r="C134" s="618"/>
      <c r="D134" s="618"/>
      <c r="E134" s="618"/>
      <c r="F134" s="618"/>
      <c r="G134" s="618"/>
      <c r="H134" s="618"/>
      <c r="I134" s="618"/>
      <c r="J134" s="618"/>
      <c r="K134" s="618"/>
      <c r="L134" s="618"/>
      <c r="M134" s="618"/>
      <c r="N134" s="618"/>
      <c r="O134" s="618"/>
      <c r="P134" s="618"/>
      <c r="Q134" s="618"/>
      <c r="R134" s="618"/>
      <c r="S134" s="618"/>
      <c r="T134" s="618"/>
      <c r="U134" s="618"/>
      <c r="V134" s="618"/>
      <c r="W134" s="618"/>
      <c r="X134" s="618"/>
      <c r="Y134" s="618"/>
      <c r="Z134" s="618"/>
      <c r="AA134" s="618"/>
      <c r="AB134" s="618"/>
      <c r="AC134" s="618"/>
      <c r="AD134" s="618"/>
      <c r="AE134" s="618"/>
      <c r="AF134" s="618"/>
      <c r="AG134" s="618"/>
      <c r="AH134" s="618"/>
      <c r="AI134" s="618"/>
      <c r="AJ134" s="618"/>
      <c r="AK134" s="618"/>
      <c r="AL134" s="618"/>
      <c r="AM134" s="618"/>
      <c r="AN134" s="618"/>
      <c r="AO134" s="618"/>
      <c r="AP134" s="618"/>
      <c r="AQ134" s="618"/>
      <c r="AR134" s="618"/>
    </row>
    <row r="135" spans="1:44" hidden="1">
      <c r="A135" s="645"/>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row>
    <row r="136" spans="1:44" hidden="1">
      <c r="A136" s="645"/>
      <c r="B136" s="618"/>
      <c r="C136" s="618"/>
      <c r="D136" s="618"/>
      <c r="E136" s="618"/>
      <c r="F136" s="618"/>
      <c r="G136" s="618"/>
      <c r="H136" s="618"/>
      <c r="I136" s="618"/>
      <c r="J136" s="618"/>
      <c r="K136" s="618"/>
      <c r="L136" s="618"/>
      <c r="M136" s="618"/>
      <c r="N136" s="618"/>
      <c r="O136" s="618"/>
      <c r="P136" s="618"/>
      <c r="Q136" s="618"/>
      <c r="R136" s="618"/>
      <c r="S136" s="618"/>
      <c r="T136" s="618"/>
      <c r="U136" s="618"/>
      <c r="V136" s="618"/>
      <c r="W136" s="618"/>
      <c r="X136" s="618"/>
      <c r="Y136" s="618"/>
      <c r="Z136" s="618"/>
      <c r="AA136" s="618"/>
      <c r="AB136" s="618"/>
      <c r="AC136" s="618"/>
      <c r="AD136" s="618"/>
      <c r="AE136" s="618"/>
      <c r="AF136" s="618"/>
      <c r="AG136" s="618"/>
      <c r="AH136" s="618"/>
      <c r="AI136" s="618"/>
      <c r="AJ136" s="618"/>
      <c r="AK136" s="618"/>
      <c r="AL136" s="618"/>
      <c r="AM136" s="618"/>
      <c r="AN136" s="618"/>
      <c r="AO136" s="618"/>
      <c r="AP136" s="618"/>
      <c r="AQ136" s="618"/>
      <c r="AR136" s="618"/>
    </row>
    <row r="137" spans="1:44" hidden="1">
      <c r="A137" s="645"/>
      <c r="B137" s="618"/>
      <c r="C137" s="618"/>
      <c r="D137" s="618"/>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8"/>
      <c r="AD137" s="618"/>
      <c r="AE137" s="618"/>
      <c r="AF137" s="618"/>
      <c r="AG137" s="618"/>
      <c r="AH137" s="618"/>
      <c r="AI137" s="618"/>
      <c r="AJ137" s="618"/>
      <c r="AK137" s="618"/>
      <c r="AL137" s="618"/>
      <c r="AM137" s="618"/>
      <c r="AN137" s="618"/>
      <c r="AO137" s="618"/>
      <c r="AP137" s="618"/>
      <c r="AQ137" s="618"/>
      <c r="AR137" s="618"/>
    </row>
    <row r="138" spans="1:44" hidden="1">
      <c r="A138" s="645"/>
      <c r="B138" s="618"/>
      <c r="C138" s="618"/>
      <c r="D138" s="618"/>
      <c r="E138" s="618"/>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8"/>
      <c r="AD138" s="618"/>
      <c r="AE138" s="618"/>
      <c r="AF138" s="618"/>
      <c r="AG138" s="618"/>
      <c r="AH138" s="618"/>
      <c r="AI138" s="618"/>
      <c r="AJ138" s="618"/>
      <c r="AK138" s="618"/>
      <c r="AL138" s="618"/>
      <c r="AM138" s="618"/>
      <c r="AN138" s="618"/>
      <c r="AO138" s="618"/>
      <c r="AP138" s="618"/>
      <c r="AQ138" s="618"/>
      <c r="AR138" s="618"/>
    </row>
    <row r="139" spans="1:44" hidden="1">
      <c r="A139" s="645"/>
      <c r="B139" s="618"/>
      <c r="C139" s="618"/>
      <c r="D139" s="618"/>
      <c r="E139" s="618"/>
      <c r="F139" s="618"/>
      <c r="G139" s="618"/>
      <c r="H139" s="618"/>
      <c r="I139" s="618"/>
      <c r="J139" s="618"/>
      <c r="K139" s="618"/>
      <c r="L139" s="618"/>
      <c r="M139" s="618"/>
      <c r="N139" s="618"/>
      <c r="O139" s="618"/>
      <c r="P139" s="618"/>
      <c r="Q139" s="618"/>
      <c r="R139" s="618"/>
      <c r="S139" s="618"/>
      <c r="T139" s="618"/>
      <c r="U139" s="618"/>
      <c r="V139" s="618"/>
      <c r="W139" s="618"/>
      <c r="X139" s="618"/>
      <c r="Y139" s="618"/>
      <c r="Z139" s="618"/>
      <c r="AA139" s="618"/>
      <c r="AB139" s="618"/>
      <c r="AC139" s="618"/>
      <c r="AD139" s="618"/>
      <c r="AE139" s="618"/>
      <c r="AF139" s="618"/>
      <c r="AG139" s="618"/>
      <c r="AH139" s="618"/>
      <c r="AI139" s="618"/>
      <c r="AJ139" s="618"/>
      <c r="AK139" s="618"/>
      <c r="AL139" s="618"/>
      <c r="AM139" s="618"/>
      <c r="AN139" s="618"/>
      <c r="AO139" s="618"/>
      <c r="AP139" s="618"/>
      <c r="AQ139" s="618"/>
      <c r="AR139" s="618"/>
    </row>
    <row r="140" spans="1:44" hidden="1">
      <c r="A140" s="618"/>
      <c r="B140" s="618"/>
      <c r="C140" s="618"/>
      <c r="D140" s="618"/>
      <c r="E140" s="618"/>
      <c r="F140" s="618"/>
      <c r="G140" s="618"/>
      <c r="H140" s="618"/>
      <c r="I140" s="618"/>
      <c r="J140" s="618"/>
      <c r="K140" s="618"/>
      <c r="L140" s="618"/>
      <c r="M140" s="618"/>
      <c r="N140" s="618"/>
      <c r="O140" s="618"/>
      <c r="P140" s="618"/>
      <c r="Q140" s="618"/>
      <c r="R140" s="618"/>
      <c r="S140" s="618"/>
      <c r="T140" s="618"/>
      <c r="U140" s="618"/>
      <c r="V140" s="618"/>
      <c r="W140" s="618"/>
      <c r="X140" s="618"/>
      <c r="Y140" s="618"/>
      <c r="Z140" s="618"/>
      <c r="AA140" s="618"/>
      <c r="AB140" s="618"/>
      <c r="AC140" s="618"/>
      <c r="AD140" s="618"/>
      <c r="AE140" s="618"/>
      <c r="AF140" s="618"/>
      <c r="AG140" s="618"/>
      <c r="AH140" s="618"/>
      <c r="AI140" s="618"/>
      <c r="AJ140" s="618"/>
      <c r="AK140" s="618"/>
      <c r="AL140" s="618"/>
      <c r="AM140" s="618"/>
      <c r="AN140" s="618"/>
      <c r="AO140" s="618"/>
      <c r="AP140" s="618"/>
      <c r="AQ140" s="618"/>
      <c r="AR140" s="618"/>
    </row>
    <row r="141" spans="1:44" hidden="1">
      <c r="A141" s="618"/>
      <c r="B141" s="618"/>
      <c r="C141" s="618"/>
      <c r="D141" s="618"/>
      <c r="E141" s="618"/>
      <c r="F141" s="618"/>
      <c r="G141" s="618"/>
      <c r="H141" s="618"/>
      <c r="I141" s="618"/>
      <c r="J141" s="618"/>
      <c r="K141" s="618"/>
      <c r="L141" s="618"/>
      <c r="M141" s="618"/>
      <c r="N141" s="618"/>
      <c r="O141" s="618"/>
      <c r="P141" s="618"/>
      <c r="Q141" s="618"/>
      <c r="R141" s="618"/>
      <c r="S141" s="618"/>
      <c r="T141" s="618"/>
      <c r="U141" s="618"/>
      <c r="V141" s="618"/>
      <c r="W141" s="618"/>
      <c r="X141" s="618"/>
      <c r="Y141" s="618"/>
      <c r="Z141" s="618"/>
      <c r="AA141" s="618"/>
      <c r="AB141" s="618"/>
      <c r="AC141" s="618"/>
      <c r="AD141" s="618"/>
      <c r="AE141" s="618"/>
      <c r="AF141" s="618"/>
      <c r="AG141" s="618"/>
      <c r="AH141" s="618"/>
      <c r="AI141" s="618"/>
      <c r="AJ141" s="618"/>
      <c r="AK141" s="618"/>
      <c r="AL141" s="618"/>
      <c r="AM141" s="618"/>
      <c r="AN141" s="618"/>
      <c r="AO141" s="618"/>
      <c r="AP141" s="618"/>
      <c r="AQ141" s="618"/>
      <c r="AR141" s="618"/>
    </row>
    <row r="142" spans="1:44" hidden="1">
      <c r="A142" s="618"/>
      <c r="B142" s="618"/>
      <c r="C142" s="618"/>
      <c r="D142" s="618"/>
      <c r="E142" s="618"/>
      <c r="F142" s="618"/>
      <c r="G142" s="618"/>
      <c r="H142" s="618"/>
      <c r="I142" s="618"/>
      <c r="J142" s="618"/>
      <c r="K142" s="618"/>
      <c r="L142" s="618"/>
      <c r="M142" s="618"/>
      <c r="N142" s="618"/>
      <c r="O142" s="618"/>
      <c r="P142" s="618"/>
      <c r="Q142" s="618"/>
      <c r="R142" s="618"/>
      <c r="S142" s="618"/>
      <c r="T142" s="618"/>
      <c r="U142" s="618"/>
      <c r="V142" s="618"/>
      <c r="W142" s="618"/>
      <c r="X142" s="618"/>
      <c r="Y142" s="618"/>
      <c r="Z142" s="618"/>
      <c r="AA142" s="618"/>
      <c r="AB142" s="618"/>
      <c r="AC142" s="618"/>
      <c r="AD142" s="618"/>
      <c r="AE142" s="618"/>
      <c r="AF142" s="618"/>
      <c r="AG142" s="618"/>
      <c r="AH142" s="618"/>
      <c r="AI142" s="618"/>
      <c r="AJ142" s="618"/>
      <c r="AK142" s="618"/>
      <c r="AL142" s="618"/>
      <c r="AM142" s="618"/>
      <c r="AN142" s="618"/>
      <c r="AO142" s="618"/>
      <c r="AP142" s="618"/>
      <c r="AQ142" s="618"/>
      <c r="AR142" s="618"/>
    </row>
    <row r="143" spans="1:44" hidden="1">
      <c r="A143" s="618"/>
      <c r="B143" s="618"/>
      <c r="C143" s="618"/>
      <c r="D143" s="618"/>
      <c r="E143" s="618"/>
      <c r="F143" s="618"/>
      <c r="G143" s="618"/>
      <c r="H143" s="618"/>
      <c r="I143" s="618"/>
      <c r="J143" s="618"/>
      <c r="K143" s="618"/>
      <c r="L143" s="618"/>
      <c r="M143" s="618"/>
      <c r="N143" s="618"/>
      <c r="O143" s="618"/>
      <c r="P143" s="618"/>
      <c r="Q143" s="618"/>
      <c r="R143" s="618"/>
      <c r="S143" s="618"/>
      <c r="T143" s="618"/>
      <c r="U143" s="618"/>
      <c r="V143" s="618"/>
      <c r="W143" s="618"/>
      <c r="X143" s="618"/>
      <c r="Y143" s="618"/>
      <c r="Z143" s="618"/>
      <c r="AA143" s="618"/>
      <c r="AB143" s="618"/>
      <c r="AC143" s="618"/>
      <c r="AD143" s="618"/>
      <c r="AE143" s="618"/>
      <c r="AF143" s="618"/>
      <c r="AG143" s="618"/>
      <c r="AH143" s="618"/>
      <c r="AI143" s="618"/>
      <c r="AJ143" s="618"/>
      <c r="AK143" s="618"/>
      <c r="AL143" s="618"/>
      <c r="AM143" s="618"/>
      <c r="AN143" s="618"/>
      <c r="AO143" s="618"/>
      <c r="AP143" s="618"/>
      <c r="AQ143" s="618"/>
      <c r="AR143" s="618"/>
    </row>
    <row r="144" spans="1:44" hidden="1">
      <c r="A144" s="618"/>
      <c r="B144" s="618"/>
      <c r="C144" s="618"/>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618"/>
      <c r="AM144" s="618"/>
      <c r="AN144" s="618"/>
      <c r="AO144" s="618"/>
      <c r="AP144" s="618"/>
      <c r="AQ144" s="618"/>
      <c r="AR144" s="618"/>
    </row>
    <row r="145" spans="1:44" hidden="1">
      <c r="A145" s="618"/>
      <c r="B145" s="618"/>
      <c r="C145" s="618"/>
      <c r="D145" s="618"/>
      <c r="E145" s="618"/>
      <c r="F145" s="618"/>
      <c r="G145" s="618"/>
      <c r="H145" s="618"/>
      <c r="I145" s="618"/>
      <c r="J145" s="618"/>
      <c r="K145" s="618"/>
      <c r="L145" s="618"/>
      <c r="M145" s="618"/>
      <c r="N145" s="618"/>
      <c r="O145" s="618"/>
      <c r="P145" s="618"/>
      <c r="Q145" s="618"/>
      <c r="R145" s="618"/>
      <c r="S145" s="618"/>
      <c r="T145" s="618"/>
      <c r="U145" s="618"/>
      <c r="V145" s="618"/>
      <c r="W145" s="618"/>
      <c r="X145" s="618"/>
      <c r="Y145" s="618"/>
      <c r="Z145" s="618"/>
      <c r="AA145" s="618"/>
      <c r="AB145" s="618"/>
      <c r="AC145" s="618"/>
      <c r="AD145" s="618"/>
      <c r="AE145" s="618"/>
      <c r="AF145" s="618"/>
      <c r="AG145" s="618"/>
      <c r="AH145" s="618"/>
      <c r="AI145" s="618"/>
      <c r="AJ145" s="618"/>
      <c r="AK145" s="618"/>
      <c r="AL145" s="618"/>
      <c r="AM145" s="618"/>
      <c r="AN145" s="618"/>
      <c r="AO145" s="618"/>
      <c r="AP145" s="618"/>
      <c r="AQ145" s="618"/>
      <c r="AR145" s="618"/>
    </row>
    <row r="146" spans="1:44" hidden="1">
      <c r="A146" s="618"/>
      <c r="B146" s="618"/>
      <c r="C146" s="618"/>
      <c r="D146" s="618"/>
      <c r="E146" s="618"/>
      <c r="F146" s="618"/>
      <c r="G146" s="618"/>
      <c r="H146" s="618"/>
      <c r="I146" s="618"/>
      <c r="J146" s="618"/>
      <c r="K146" s="618"/>
      <c r="L146" s="618"/>
      <c r="M146" s="618"/>
      <c r="N146" s="618"/>
      <c r="O146" s="618"/>
      <c r="P146" s="618"/>
      <c r="Q146" s="618"/>
      <c r="R146" s="618"/>
      <c r="S146" s="618"/>
      <c r="T146" s="618"/>
      <c r="U146" s="618"/>
      <c r="V146" s="618"/>
      <c r="W146" s="618"/>
      <c r="X146" s="618"/>
      <c r="Y146" s="618"/>
      <c r="Z146" s="618"/>
      <c r="AA146" s="618"/>
      <c r="AB146" s="618"/>
      <c r="AC146" s="618"/>
      <c r="AD146" s="618"/>
      <c r="AE146" s="618"/>
      <c r="AF146" s="618"/>
      <c r="AG146" s="618"/>
      <c r="AH146" s="618"/>
      <c r="AI146" s="618"/>
      <c r="AJ146" s="618"/>
      <c r="AK146" s="618"/>
      <c r="AL146" s="618"/>
      <c r="AM146" s="618"/>
      <c r="AN146" s="618"/>
      <c r="AO146" s="618"/>
      <c r="AP146" s="618"/>
      <c r="AQ146" s="618"/>
      <c r="AR146" s="618"/>
    </row>
    <row r="147" spans="1:44" hidden="1">
      <c r="A147" s="618"/>
      <c r="B147" s="618"/>
      <c r="C147" s="618"/>
      <c r="D147" s="618"/>
      <c r="E147" s="618"/>
      <c r="F147" s="618"/>
      <c r="G147" s="618"/>
      <c r="H147" s="618"/>
      <c r="I147" s="618"/>
      <c r="J147" s="618"/>
      <c r="K147" s="618"/>
      <c r="L147" s="618"/>
      <c r="M147" s="618"/>
      <c r="N147" s="618"/>
      <c r="O147" s="618"/>
      <c r="P147" s="618"/>
      <c r="Q147" s="618"/>
      <c r="R147" s="618"/>
      <c r="S147" s="618"/>
      <c r="T147" s="618"/>
      <c r="U147" s="618"/>
      <c r="V147" s="618"/>
      <c r="W147" s="618"/>
      <c r="X147" s="618"/>
      <c r="Y147" s="618"/>
      <c r="Z147" s="618"/>
      <c r="AA147" s="618"/>
      <c r="AB147" s="618"/>
      <c r="AC147" s="618"/>
      <c r="AD147" s="618"/>
      <c r="AE147" s="618"/>
      <c r="AF147" s="618"/>
      <c r="AG147" s="618"/>
      <c r="AH147" s="618"/>
      <c r="AI147" s="618"/>
      <c r="AJ147" s="618"/>
      <c r="AK147" s="618"/>
      <c r="AL147" s="618"/>
      <c r="AM147" s="618"/>
      <c r="AN147" s="618"/>
      <c r="AO147" s="618"/>
      <c r="AP147" s="618"/>
      <c r="AQ147" s="618"/>
      <c r="AR147" s="618"/>
    </row>
    <row r="148" spans="1:44" hidden="1">
      <c r="A148" s="618"/>
      <c r="B148" s="618"/>
      <c r="C148" s="618"/>
      <c r="D148" s="618"/>
      <c r="E148" s="618"/>
      <c r="F148" s="618"/>
      <c r="G148" s="618"/>
      <c r="H148" s="618"/>
      <c r="I148" s="618"/>
      <c r="J148" s="618"/>
      <c r="K148" s="618"/>
      <c r="L148" s="618"/>
      <c r="M148" s="618"/>
      <c r="N148" s="618"/>
      <c r="O148" s="618"/>
      <c r="P148" s="618"/>
      <c r="Q148" s="618"/>
      <c r="R148" s="618"/>
      <c r="S148" s="618"/>
      <c r="T148" s="618"/>
      <c r="U148" s="618"/>
      <c r="V148" s="618"/>
      <c r="W148" s="618"/>
      <c r="X148" s="618"/>
      <c r="Y148" s="618"/>
      <c r="Z148" s="618"/>
      <c r="AA148" s="618"/>
      <c r="AB148" s="618"/>
      <c r="AC148" s="618"/>
      <c r="AD148" s="618"/>
      <c r="AE148" s="618"/>
      <c r="AF148" s="618"/>
      <c r="AG148" s="618"/>
      <c r="AH148" s="618"/>
      <c r="AI148" s="618"/>
      <c r="AJ148" s="618"/>
      <c r="AK148" s="618"/>
      <c r="AL148" s="618"/>
      <c r="AM148" s="618"/>
      <c r="AN148" s="618"/>
      <c r="AO148" s="618"/>
      <c r="AP148" s="618"/>
      <c r="AQ148" s="618"/>
      <c r="AR148" s="618"/>
    </row>
    <row r="149" spans="1:44" hidden="1">
      <c r="A149" s="618"/>
      <c r="B149" s="618"/>
      <c r="C149" s="618"/>
      <c r="D149" s="618"/>
      <c r="E149" s="618"/>
      <c r="F149" s="618"/>
      <c r="G149" s="618"/>
      <c r="H149" s="618"/>
      <c r="I149" s="618"/>
      <c r="J149" s="618"/>
      <c r="K149" s="618"/>
      <c r="L149" s="618"/>
      <c r="M149" s="618"/>
      <c r="N149" s="618"/>
      <c r="O149" s="618"/>
      <c r="P149" s="618"/>
      <c r="Q149" s="618"/>
      <c r="R149" s="618"/>
      <c r="S149" s="618"/>
      <c r="T149" s="618"/>
      <c r="U149" s="618"/>
      <c r="V149" s="618"/>
      <c r="W149" s="618"/>
      <c r="X149" s="618"/>
      <c r="Y149" s="618"/>
      <c r="Z149" s="618"/>
      <c r="AA149" s="618"/>
      <c r="AB149" s="618"/>
      <c r="AC149" s="618"/>
      <c r="AD149" s="618"/>
      <c r="AE149" s="618"/>
      <c r="AF149" s="618"/>
      <c r="AG149" s="618"/>
      <c r="AH149" s="618"/>
      <c r="AI149" s="618"/>
      <c r="AJ149" s="618"/>
      <c r="AK149" s="618"/>
      <c r="AL149" s="618"/>
      <c r="AM149" s="618"/>
      <c r="AN149" s="618"/>
      <c r="AO149" s="618"/>
      <c r="AP149" s="618"/>
      <c r="AQ149" s="618"/>
      <c r="AR149" s="618"/>
    </row>
    <row r="150" spans="1:44" hidden="1">
      <c r="A150" s="618"/>
      <c r="B150" s="618"/>
      <c r="C150" s="618"/>
      <c r="D150" s="618"/>
      <c r="E150" s="618"/>
      <c r="F150" s="618"/>
      <c r="G150" s="618"/>
      <c r="H150" s="618"/>
      <c r="I150" s="618"/>
      <c r="J150" s="618"/>
      <c r="K150" s="618"/>
      <c r="L150" s="618"/>
      <c r="M150" s="618"/>
      <c r="N150" s="618"/>
      <c r="O150" s="618"/>
      <c r="P150" s="618"/>
      <c r="Q150" s="618"/>
      <c r="R150" s="618"/>
      <c r="S150" s="618"/>
      <c r="T150" s="618"/>
      <c r="U150" s="618"/>
      <c r="V150" s="618"/>
      <c r="W150" s="618"/>
      <c r="X150" s="618"/>
      <c r="Y150" s="618"/>
      <c r="Z150" s="618"/>
      <c r="AA150" s="618"/>
      <c r="AB150" s="618"/>
      <c r="AC150" s="618"/>
      <c r="AD150" s="618"/>
      <c r="AE150" s="618"/>
      <c r="AF150" s="618"/>
      <c r="AG150" s="618"/>
      <c r="AH150" s="618"/>
      <c r="AI150" s="618"/>
      <c r="AJ150" s="618"/>
      <c r="AK150" s="618"/>
      <c r="AL150" s="618"/>
      <c r="AM150" s="618"/>
      <c r="AN150" s="618"/>
      <c r="AO150" s="618"/>
      <c r="AP150" s="618"/>
      <c r="AQ150" s="618"/>
      <c r="AR150" s="618"/>
    </row>
    <row r="151" spans="1:44" hidden="1">
      <c r="A151" s="618"/>
      <c r="B151" s="618"/>
      <c r="C151" s="618"/>
      <c r="D151" s="618"/>
      <c r="E151" s="618"/>
      <c r="F151" s="618"/>
      <c r="G151" s="618"/>
      <c r="H151" s="618"/>
      <c r="I151" s="618"/>
      <c r="J151" s="618"/>
      <c r="K151" s="618"/>
      <c r="L151" s="618"/>
      <c r="M151" s="618"/>
      <c r="N151" s="618"/>
      <c r="O151" s="618"/>
      <c r="P151" s="618"/>
      <c r="Q151" s="618"/>
      <c r="R151" s="618"/>
      <c r="S151" s="618"/>
      <c r="T151" s="618"/>
      <c r="U151" s="618"/>
      <c r="V151" s="618"/>
      <c r="W151" s="618"/>
      <c r="X151" s="618"/>
      <c r="Y151" s="618"/>
      <c r="Z151" s="618"/>
      <c r="AA151" s="618"/>
      <c r="AB151" s="618"/>
      <c r="AC151" s="618"/>
      <c r="AD151" s="618"/>
      <c r="AE151" s="618"/>
      <c r="AF151" s="618"/>
      <c r="AG151" s="618"/>
      <c r="AH151" s="618"/>
      <c r="AI151" s="618"/>
      <c r="AJ151" s="618"/>
      <c r="AK151" s="618"/>
      <c r="AL151" s="618"/>
      <c r="AM151" s="618"/>
      <c r="AN151" s="618"/>
      <c r="AO151" s="618"/>
      <c r="AP151" s="618"/>
      <c r="AQ151" s="618"/>
      <c r="AR151" s="618"/>
    </row>
    <row r="152" spans="1:44" hidden="1">
      <c r="A152" s="618"/>
      <c r="B152" s="618"/>
      <c r="C152" s="618"/>
      <c r="D152" s="618"/>
      <c r="E152" s="618"/>
      <c r="F152" s="618"/>
      <c r="G152" s="618"/>
      <c r="H152" s="618"/>
      <c r="I152" s="618"/>
      <c r="J152" s="618"/>
      <c r="K152" s="618"/>
      <c r="L152" s="618"/>
      <c r="M152" s="618"/>
      <c r="N152" s="618"/>
      <c r="O152" s="618"/>
      <c r="P152" s="618"/>
      <c r="Q152" s="618"/>
      <c r="R152" s="618"/>
      <c r="S152" s="618"/>
      <c r="T152" s="618"/>
      <c r="U152" s="618"/>
      <c r="V152" s="618"/>
      <c r="W152" s="618"/>
      <c r="X152" s="618"/>
      <c r="Y152" s="618"/>
      <c r="Z152" s="618"/>
      <c r="AA152" s="618"/>
      <c r="AB152" s="618"/>
      <c r="AC152" s="618"/>
      <c r="AD152" s="618"/>
      <c r="AE152" s="618"/>
      <c r="AF152" s="618"/>
      <c r="AG152" s="618"/>
      <c r="AH152" s="618"/>
      <c r="AI152" s="618"/>
      <c r="AJ152" s="618"/>
      <c r="AK152" s="618"/>
      <c r="AL152" s="618"/>
      <c r="AM152" s="618"/>
      <c r="AN152" s="618"/>
      <c r="AO152" s="618"/>
      <c r="AP152" s="618"/>
      <c r="AQ152" s="618"/>
      <c r="AR152" s="618"/>
    </row>
    <row r="153" spans="1:44" hidden="1">
      <c r="A153" s="618"/>
      <c r="B153" s="618"/>
      <c r="C153" s="618"/>
      <c r="D153" s="618"/>
      <c r="E153" s="618"/>
      <c r="F153" s="618"/>
      <c r="G153" s="618"/>
      <c r="H153" s="618"/>
      <c r="I153" s="618"/>
      <c r="J153" s="618"/>
      <c r="K153" s="618"/>
      <c r="L153" s="618"/>
      <c r="M153" s="618"/>
      <c r="N153" s="618"/>
      <c r="O153" s="618"/>
      <c r="P153" s="618"/>
      <c r="Q153" s="618"/>
      <c r="R153" s="618"/>
      <c r="S153" s="618"/>
      <c r="T153" s="618"/>
      <c r="U153" s="618"/>
      <c r="V153" s="618"/>
      <c r="W153" s="618"/>
      <c r="X153" s="618"/>
      <c r="Y153" s="618"/>
      <c r="Z153" s="618"/>
      <c r="AA153" s="618"/>
      <c r="AB153" s="618"/>
      <c r="AC153" s="618"/>
      <c r="AD153" s="618"/>
      <c r="AE153" s="618"/>
      <c r="AF153" s="618"/>
      <c r="AG153" s="618"/>
      <c r="AH153" s="618"/>
      <c r="AI153" s="618"/>
      <c r="AJ153" s="618"/>
      <c r="AK153" s="618"/>
      <c r="AL153" s="618"/>
      <c r="AM153" s="618"/>
      <c r="AN153" s="618"/>
      <c r="AO153" s="618"/>
      <c r="AP153" s="618"/>
      <c r="AQ153" s="618"/>
      <c r="AR153" s="618"/>
    </row>
    <row r="154" spans="1:44" hidden="1">
      <c r="A154" s="618"/>
      <c r="B154" s="618"/>
      <c r="C154" s="618"/>
      <c r="D154" s="618"/>
      <c r="E154" s="618"/>
      <c r="F154" s="618"/>
      <c r="G154" s="618"/>
      <c r="H154" s="618"/>
      <c r="I154" s="618"/>
      <c r="J154" s="618"/>
      <c r="K154" s="618"/>
      <c r="L154" s="618"/>
      <c r="M154" s="618"/>
      <c r="N154" s="618"/>
      <c r="O154" s="618"/>
      <c r="P154" s="618"/>
      <c r="Q154" s="618"/>
      <c r="R154" s="618"/>
      <c r="S154" s="618"/>
      <c r="T154" s="618"/>
      <c r="U154" s="618"/>
      <c r="V154" s="618"/>
      <c r="W154" s="618"/>
      <c r="X154" s="618"/>
      <c r="Y154" s="618"/>
      <c r="Z154" s="618"/>
      <c r="AA154" s="618"/>
      <c r="AB154" s="618"/>
      <c r="AC154" s="618"/>
      <c r="AD154" s="618"/>
      <c r="AE154" s="618"/>
      <c r="AF154" s="618"/>
      <c r="AG154" s="618"/>
      <c r="AH154" s="618"/>
      <c r="AI154" s="618"/>
      <c r="AJ154" s="618"/>
      <c r="AK154" s="618"/>
      <c r="AL154" s="618"/>
      <c r="AM154" s="618"/>
      <c r="AN154" s="618"/>
      <c r="AO154" s="618"/>
      <c r="AP154" s="618"/>
      <c r="AQ154" s="618"/>
      <c r="AR154" s="618"/>
    </row>
    <row r="155" spans="1:44" hidden="1">
      <c r="A155" s="618"/>
      <c r="B155" s="618"/>
      <c r="C155" s="618"/>
      <c r="D155" s="618"/>
      <c r="E155" s="618"/>
      <c r="F155" s="618"/>
      <c r="G155" s="618"/>
      <c r="H155" s="618"/>
      <c r="I155" s="618"/>
      <c r="J155" s="618"/>
      <c r="K155" s="618"/>
      <c r="L155" s="618"/>
      <c r="M155" s="618"/>
      <c r="N155" s="618"/>
      <c r="O155" s="618"/>
      <c r="P155" s="618"/>
      <c r="Q155" s="618"/>
      <c r="R155" s="618"/>
      <c r="S155" s="618"/>
      <c r="T155" s="618"/>
      <c r="U155" s="618"/>
      <c r="V155" s="618"/>
      <c r="W155" s="618"/>
      <c r="X155" s="618"/>
      <c r="Y155" s="618"/>
      <c r="Z155" s="618"/>
      <c r="AA155" s="618"/>
      <c r="AB155" s="618"/>
      <c r="AC155" s="618"/>
      <c r="AD155" s="618"/>
      <c r="AE155" s="618"/>
      <c r="AF155" s="618"/>
      <c r="AG155" s="618"/>
      <c r="AH155" s="618"/>
      <c r="AI155" s="618"/>
      <c r="AJ155" s="618"/>
      <c r="AK155" s="618"/>
      <c r="AL155" s="618"/>
      <c r="AM155" s="618"/>
      <c r="AN155" s="618"/>
      <c r="AO155" s="618"/>
      <c r="AP155" s="618"/>
      <c r="AQ155" s="618"/>
      <c r="AR155" s="618"/>
    </row>
    <row r="156" spans="1:44" hidden="1">
      <c r="A156" s="618"/>
      <c r="B156" s="618"/>
      <c r="C156" s="618"/>
      <c r="D156" s="618"/>
      <c r="E156" s="618"/>
      <c r="F156" s="618"/>
      <c r="G156" s="618"/>
      <c r="H156" s="618"/>
      <c r="I156" s="618"/>
      <c r="J156" s="618"/>
      <c r="K156" s="618"/>
      <c r="L156" s="618"/>
      <c r="M156" s="618"/>
      <c r="N156" s="618"/>
      <c r="O156" s="618"/>
      <c r="P156" s="618"/>
      <c r="Q156" s="618"/>
      <c r="R156" s="618"/>
      <c r="S156" s="618"/>
      <c r="T156" s="618"/>
      <c r="U156" s="618"/>
      <c r="V156" s="618"/>
      <c r="W156" s="618"/>
      <c r="X156" s="618"/>
      <c r="Y156" s="618"/>
      <c r="Z156" s="618"/>
      <c r="AA156" s="618"/>
      <c r="AB156" s="618"/>
      <c r="AC156" s="618"/>
      <c r="AD156" s="618"/>
      <c r="AE156" s="618"/>
      <c r="AF156" s="618"/>
      <c r="AG156" s="618"/>
      <c r="AH156" s="618"/>
      <c r="AI156" s="618"/>
      <c r="AJ156" s="618"/>
      <c r="AK156" s="618"/>
      <c r="AL156" s="618"/>
      <c r="AM156" s="618"/>
      <c r="AN156" s="618"/>
      <c r="AO156" s="618"/>
      <c r="AP156" s="618"/>
      <c r="AQ156" s="618"/>
      <c r="AR156" s="618"/>
    </row>
    <row r="157" spans="1:44" hidden="1">
      <c r="A157" s="618"/>
      <c r="B157" s="618"/>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618"/>
      <c r="AM157" s="618"/>
      <c r="AN157" s="618"/>
      <c r="AO157" s="618"/>
      <c r="AP157" s="618"/>
      <c r="AQ157" s="618"/>
      <c r="AR157" s="618"/>
    </row>
    <row r="158" spans="1:44" hidden="1">
      <c r="A158" s="618"/>
      <c r="B158" s="618"/>
      <c r="C158" s="618"/>
      <c r="D158" s="618"/>
      <c r="E158" s="618"/>
      <c r="F158" s="618"/>
      <c r="G158" s="618"/>
      <c r="H158" s="618"/>
      <c r="I158" s="618"/>
      <c r="J158" s="618"/>
      <c r="K158" s="618"/>
      <c r="L158" s="618"/>
      <c r="M158" s="618"/>
      <c r="N158" s="618"/>
      <c r="O158" s="618"/>
      <c r="P158" s="618"/>
      <c r="Q158" s="618"/>
      <c r="R158" s="618"/>
      <c r="S158" s="618"/>
      <c r="T158" s="618"/>
      <c r="U158" s="618"/>
      <c r="V158" s="618"/>
      <c r="W158" s="618"/>
      <c r="X158" s="618"/>
      <c r="Y158" s="618"/>
      <c r="Z158" s="618"/>
      <c r="AA158" s="618"/>
      <c r="AB158" s="618"/>
      <c r="AC158" s="618"/>
      <c r="AD158" s="618"/>
      <c r="AE158" s="618"/>
      <c r="AF158" s="618"/>
      <c r="AG158" s="618"/>
      <c r="AH158" s="618"/>
      <c r="AI158" s="618"/>
      <c r="AJ158" s="618"/>
      <c r="AK158" s="618"/>
      <c r="AL158" s="618"/>
      <c r="AM158" s="618"/>
      <c r="AN158" s="618"/>
      <c r="AO158" s="618"/>
      <c r="AP158" s="618"/>
      <c r="AQ158" s="618"/>
      <c r="AR158" s="618"/>
    </row>
    <row r="159" spans="1:44" hidden="1">
      <c r="A159" s="618"/>
      <c r="B159" s="618"/>
      <c r="C159" s="618"/>
      <c r="D159" s="618"/>
      <c r="E159" s="618"/>
      <c r="F159" s="618"/>
      <c r="G159" s="618"/>
      <c r="H159" s="618"/>
      <c r="I159" s="618"/>
      <c r="J159" s="618"/>
      <c r="K159" s="618"/>
      <c r="L159" s="618"/>
      <c r="M159" s="618"/>
      <c r="N159" s="618"/>
      <c r="O159" s="618"/>
      <c r="P159" s="618"/>
      <c r="Q159" s="618"/>
      <c r="R159" s="618"/>
      <c r="S159" s="618"/>
      <c r="T159" s="618"/>
      <c r="U159" s="618"/>
      <c r="V159" s="618"/>
      <c r="W159" s="618"/>
      <c r="X159" s="618"/>
      <c r="Y159" s="618"/>
      <c r="Z159" s="618"/>
      <c r="AA159" s="618"/>
      <c r="AB159" s="618"/>
      <c r="AC159" s="618"/>
      <c r="AD159" s="618"/>
      <c r="AE159" s="618"/>
      <c r="AF159" s="618"/>
      <c r="AG159" s="618"/>
      <c r="AH159" s="618"/>
      <c r="AI159" s="618"/>
      <c r="AJ159" s="618"/>
      <c r="AK159" s="618"/>
      <c r="AL159" s="618"/>
      <c r="AM159" s="618"/>
      <c r="AN159" s="618"/>
      <c r="AO159" s="618"/>
      <c r="AP159" s="618"/>
      <c r="AQ159" s="618"/>
      <c r="AR159" s="618"/>
    </row>
    <row r="160" spans="1:44" hidden="1">
      <c r="A160" s="618"/>
      <c r="B160" s="618"/>
      <c r="C160" s="618"/>
      <c r="D160" s="618"/>
      <c r="E160" s="618"/>
      <c r="F160" s="618"/>
      <c r="G160" s="618"/>
      <c r="H160" s="618"/>
      <c r="I160" s="618"/>
      <c r="J160" s="618"/>
      <c r="K160" s="618"/>
      <c r="L160" s="618"/>
      <c r="M160" s="618"/>
      <c r="N160" s="618"/>
      <c r="O160" s="618"/>
      <c r="P160" s="618"/>
      <c r="Q160" s="618"/>
      <c r="R160" s="618"/>
      <c r="S160" s="618"/>
      <c r="T160" s="618"/>
      <c r="U160" s="618"/>
      <c r="V160" s="618"/>
      <c r="W160" s="618"/>
      <c r="X160" s="618"/>
      <c r="Y160" s="618"/>
      <c r="Z160" s="618"/>
      <c r="AA160" s="618"/>
      <c r="AB160" s="618"/>
      <c r="AC160" s="618"/>
      <c r="AD160" s="618"/>
      <c r="AE160" s="618"/>
      <c r="AF160" s="618"/>
      <c r="AG160" s="618"/>
      <c r="AH160" s="618"/>
      <c r="AI160" s="618"/>
      <c r="AJ160" s="618"/>
      <c r="AK160" s="618"/>
      <c r="AL160" s="618"/>
      <c r="AM160" s="618"/>
      <c r="AN160" s="618"/>
      <c r="AO160" s="618"/>
      <c r="AP160" s="618"/>
      <c r="AQ160" s="618"/>
      <c r="AR160" s="618"/>
    </row>
    <row r="161" spans="1:44" hidden="1">
      <c r="A161" s="618"/>
      <c r="B161" s="618"/>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618"/>
      <c r="AM161" s="618"/>
      <c r="AN161" s="618"/>
      <c r="AO161" s="618"/>
      <c r="AP161" s="618"/>
      <c r="AQ161" s="618"/>
      <c r="AR161" s="618"/>
    </row>
    <row r="162" spans="1:44" hidden="1">
      <c r="A162" s="618"/>
      <c r="B162" s="618"/>
      <c r="C162" s="618"/>
      <c r="D162" s="618"/>
      <c r="E162" s="618"/>
      <c r="F162" s="618"/>
      <c r="G162" s="618"/>
      <c r="H162" s="618"/>
      <c r="I162" s="618"/>
      <c r="J162" s="618"/>
      <c r="K162" s="618"/>
      <c r="L162" s="618"/>
      <c r="M162" s="618"/>
      <c r="N162" s="618"/>
      <c r="O162" s="618"/>
      <c r="P162" s="618"/>
      <c r="Q162" s="618"/>
      <c r="R162" s="618"/>
      <c r="S162" s="618"/>
      <c r="T162" s="618"/>
      <c r="U162" s="618"/>
      <c r="V162" s="618"/>
      <c r="W162" s="618"/>
      <c r="X162" s="618"/>
      <c r="Y162" s="618"/>
      <c r="Z162" s="618"/>
      <c r="AA162" s="618"/>
      <c r="AB162" s="618"/>
      <c r="AC162" s="618"/>
      <c r="AD162" s="618"/>
      <c r="AE162" s="618"/>
      <c r="AF162" s="618"/>
      <c r="AG162" s="618"/>
      <c r="AH162" s="618"/>
      <c r="AI162" s="618"/>
      <c r="AJ162" s="618"/>
      <c r="AK162" s="618"/>
      <c r="AL162" s="618"/>
      <c r="AM162" s="618"/>
      <c r="AN162" s="618"/>
      <c r="AO162" s="618"/>
      <c r="AP162" s="618"/>
      <c r="AQ162" s="618"/>
      <c r="AR162" s="618"/>
    </row>
    <row r="163" spans="1:44" hidden="1">
      <c r="A163" s="618"/>
      <c r="B163" s="618"/>
      <c r="C163" s="618"/>
      <c r="D163" s="618"/>
      <c r="E163" s="618"/>
      <c r="F163" s="618"/>
      <c r="G163" s="618"/>
      <c r="H163" s="618"/>
      <c r="I163" s="618"/>
      <c r="J163" s="618"/>
      <c r="K163" s="618"/>
      <c r="L163" s="618"/>
      <c r="M163" s="618"/>
      <c r="N163" s="618"/>
      <c r="O163" s="618"/>
      <c r="P163" s="618"/>
      <c r="Q163" s="618"/>
      <c r="R163" s="618"/>
      <c r="S163" s="618"/>
      <c r="T163" s="618"/>
      <c r="U163" s="618"/>
      <c r="V163" s="618"/>
      <c r="W163" s="618"/>
      <c r="X163" s="618"/>
      <c r="Y163" s="618"/>
      <c r="Z163" s="618"/>
      <c r="AA163" s="618"/>
      <c r="AB163" s="618"/>
      <c r="AC163" s="618"/>
      <c r="AD163" s="618"/>
      <c r="AE163" s="618"/>
      <c r="AF163" s="618"/>
      <c r="AG163" s="618"/>
      <c r="AH163" s="618"/>
      <c r="AI163" s="618"/>
      <c r="AJ163" s="618"/>
      <c r="AK163" s="618"/>
      <c r="AL163" s="618"/>
      <c r="AM163" s="618"/>
      <c r="AN163" s="618"/>
      <c r="AO163" s="618"/>
      <c r="AP163" s="618"/>
      <c r="AQ163" s="618"/>
      <c r="AR163" s="618"/>
    </row>
    <row r="164" spans="1:44" hidden="1">
      <c r="A164" s="618"/>
      <c r="B164" s="618"/>
      <c r="C164" s="618"/>
      <c r="D164" s="618"/>
      <c r="E164" s="618"/>
      <c r="F164" s="618"/>
      <c r="G164" s="618"/>
      <c r="H164" s="618"/>
      <c r="I164" s="618"/>
      <c r="J164" s="618"/>
      <c r="K164" s="618"/>
      <c r="L164" s="618"/>
      <c r="M164" s="618"/>
      <c r="N164" s="618"/>
      <c r="O164" s="618"/>
      <c r="P164" s="618"/>
      <c r="Q164" s="618"/>
      <c r="R164" s="618"/>
      <c r="S164" s="618"/>
      <c r="T164" s="618"/>
      <c r="U164" s="618"/>
      <c r="V164" s="618"/>
      <c r="W164" s="618"/>
      <c r="X164" s="618"/>
      <c r="Y164" s="618"/>
      <c r="Z164" s="618"/>
      <c r="AA164" s="618"/>
      <c r="AB164" s="618"/>
      <c r="AC164" s="618"/>
      <c r="AD164" s="618"/>
      <c r="AE164" s="618"/>
      <c r="AF164" s="618"/>
      <c r="AG164" s="618"/>
      <c r="AH164" s="618"/>
      <c r="AI164" s="618"/>
      <c r="AJ164" s="618"/>
      <c r="AK164" s="618"/>
      <c r="AL164" s="618"/>
      <c r="AM164" s="618"/>
      <c r="AN164" s="618"/>
      <c r="AO164" s="618"/>
      <c r="AP164" s="618"/>
      <c r="AQ164" s="618"/>
      <c r="AR164" s="618"/>
    </row>
    <row r="165" spans="1:44" hidden="1">
      <c r="A165" s="618"/>
      <c r="B165" s="618"/>
      <c r="C165" s="618"/>
      <c r="D165" s="618"/>
      <c r="E165" s="618"/>
      <c r="F165" s="618"/>
      <c r="G165" s="618"/>
      <c r="H165" s="618"/>
      <c r="I165" s="618"/>
      <c r="J165" s="618"/>
      <c r="K165" s="618"/>
      <c r="L165" s="618"/>
      <c r="M165" s="618"/>
      <c r="N165" s="618"/>
      <c r="O165" s="618"/>
      <c r="P165" s="618"/>
      <c r="Q165" s="618"/>
      <c r="R165" s="618"/>
      <c r="S165" s="618"/>
      <c r="T165" s="618"/>
      <c r="U165" s="618"/>
      <c r="V165" s="618"/>
      <c r="W165" s="618"/>
      <c r="X165" s="618"/>
      <c r="Y165" s="618"/>
      <c r="Z165" s="618"/>
      <c r="AA165" s="618"/>
      <c r="AB165" s="618"/>
      <c r="AC165" s="618"/>
      <c r="AD165" s="618"/>
      <c r="AE165" s="618"/>
      <c r="AF165" s="618"/>
      <c r="AG165" s="618"/>
      <c r="AH165" s="618"/>
      <c r="AI165" s="618"/>
      <c r="AJ165" s="618"/>
      <c r="AK165" s="618"/>
      <c r="AL165" s="618"/>
      <c r="AM165" s="618"/>
      <c r="AN165" s="618"/>
      <c r="AO165" s="618"/>
      <c r="AP165" s="618"/>
      <c r="AQ165" s="618"/>
      <c r="AR165" s="618"/>
    </row>
  </sheetData>
  <sheetProtection algorithmName="SHA-512" hashValue="OKddJXrj/m0QZU0E949Jdq6BXuYnh4YZxMFFdXS+ECaOuPqwuCratwrjIHSoUTDZAHWVAgy25gRB7qREK608YQ==" saltValue="M3euOQIakNMcUO8ffvJByQ==" spinCount="100000" sheet="1" objects="1" scenarios="1"/>
  <hyperlinks>
    <hyperlink ref="C1" location="'40.010'!A1" display="'40.010'!A1"/>
    <hyperlink ref="A1" location="'TABLE OF CONTENTS'!A1" display="TABLE OF CONTENTS"/>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H393"/>
  <sheetViews>
    <sheetView zoomScaleNormal="100" workbookViewId="0">
      <selection activeCell="A19" sqref="A19"/>
    </sheetView>
  </sheetViews>
  <sheetFormatPr defaultColWidth="0" defaultRowHeight="12.75" zeroHeight="1"/>
  <cols>
    <col min="1" max="1" width="56.77734375" style="573" customWidth="1"/>
    <col min="2" max="2" width="11.109375" style="573" customWidth="1"/>
    <col min="3" max="4" width="13.77734375" style="573" customWidth="1"/>
    <col min="5" max="5" width="15" style="573" customWidth="1"/>
    <col min="6" max="6" width="8.77734375" style="200" hidden="1" customWidth="1"/>
    <col min="7" max="16384" width="8.77734375" style="200" hidden="1"/>
  </cols>
  <sheetData>
    <row r="1" spans="1:8" ht="15" customHeight="1">
      <c r="A1" s="166" t="s">
        <v>129</v>
      </c>
      <c r="B1" s="166" t="s">
        <v>219</v>
      </c>
      <c r="C1" s="124"/>
      <c r="D1" s="124"/>
      <c r="E1" s="203"/>
      <c r="F1" s="246"/>
      <c r="G1" s="246"/>
      <c r="H1" s="246"/>
    </row>
    <row r="2" spans="1:8" ht="12.75" customHeight="1">
      <c r="A2" s="207"/>
      <c r="B2" s="203"/>
      <c r="C2" s="5"/>
      <c r="D2" s="199"/>
      <c r="E2" s="203"/>
      <c r="F2" s="246"/>
      <c r="H2" s="246"/>
    </row>
    <row r="3" spans="1:8" ht="12.75" customHeight="1">
      <c r="A3" s="206" t="str">
        <f>Cover!$A$14</f>
        <v>Select Name of Insurer/ Financial Holding Company</v>
      </c>
      <c r="B3" s="203"/>
      <c r="C3" s="203"/>
      <c r="D3" s="169" t="s">
        <v>226</v>
      </c>
      <c r="E3" s="203"/>
      <c r="F3" s="246"/>
      <c r="H3" s="246"/>
    </row>
    <row r="4" spans="1:8" ht="12.75" customHeight="1">
      <c r="A4" s="207" t="s">
        <v>2</v>
      </c>
      <c r="B4" s="203"/>
      <c r="C4" s="203"/>
      <c r="D4" s="203"/>
      <c r="E4" s="203"/>
      <c r="F4" s="485"/>
      <c r="G4" s="485"/>
      <c r="H4" s="477"/>
    </row>
    <row r="5" spans="1:8" ht="12.75" customHeight="1">
      <c r="A5" s="207"/>
      <c r="B5" s="203"/>
      <c r="C5" s="203"/>
      <c r="D5" s="203"/>
      <c r="E5" s="203"/>
      <c r="F5" s="485"/>
      <c r="G5" s="485"/>
    </row>
    <row r="6" spans="1:8" ht="12.75" customHeight="1">
      <c r="A6" s="207" t="s">
        <v>227</v>
      </c>
      <c r="B6" s="203"/>
      <c r="C6" s="203"/>
      <c r="D6" s="461"/>
      <c r="E6" s="203"/>
      <c r="F6" s="485"/>
      <c r="G6" s="485"/>
    </row>
    <row r="7" spans="1:8" ht="12.75" customHeight="1">
      <c r="A7" s="208" t="s">
        <v>228</v>
      </c>
      <c r="B7" s="5"/>
      <c r="C7" s="5"/>
      <c r="D7" s="171">
        <f>Cover!$A$23</f>
        <v>46022</v>
      </c>
      <c r="E7" s="203"/>
      <c r="F7" s="485"/>
      <c r="G7" s="485"/>
    </row>
    <row r="8" spans="1:8" ht="12" customHeight="1">
      <c r="A8" s="74"/>
      <c r="B8" s="203"/>
      <c r="C8" s="203"/>
      <c r="D8" s="203"/>
      <c r="E8" s="203"/>
      <c r="F8" s="485"/>
      <c r="G8" s="485"/>
      <c r="H8" s="478"/>
    </row>
    <row r="9" spans="1:8" ht="12.75" customHeight="1">
      <c r="A9" s="805" t="s">
        <v>229</v>
      </c>
      <c r="B9" s="875"/>
      <c r="C9" s="875"/>
      <c r="D9" s="875"/>
      <c r="E9" s="875"/>
      <c r="F9" s="539"/>
      <c r="G9" s="539"/>
      <c r="H9" s="539"/>
    </row>
    <row r="10" spans="1:8" ht="12" customHeight="1">
      <c r="A10" s="74"/>
      <c r="B10" s="203"/>
      <c r="C10" s="203"/>
      <c r="D10" s="203"/>
      <c r="E10" s="203"/>
      <c r="F10" s="485"/>
      <c r="G10" s="485"/>
      <c r="H10" s="547"/>
    </row>
    <row r="11" spans="1:8" ht="12.75" customHeight="1">
      <c r="A11" s="808" t="s">
        <v>775</v>
      </c>
      <c r="B11" s="875"/>
      <c r="C11" s="875"/>
      <c r="D11" s="875"/>
      <c r="E11" s="875"/>
      <c r="F11" s="548"/>
      <c r="G11" s="548"/>
      <c r="H11" s="548"/>
    </row>
    <row r="12" spans="1:8" ht="12.75" customHeight="1">
      <c r="A12" s="5"/>
      <c r="B12" s="5"/>
      <c r="C12" s="5"/>
      <c r="D12" s="5"/>
      <c r="E12" s="5"/>
      <c r="F12" s="548"/>
      <c r="G12" s="548"/>
      <c r="H12" s="548"/>
    </row>
    <row r="13" spans="1:8" ht="12.75" customHeight="1">
      <c r="A13" s="574"/>
      <c r="B13" s="574"/>
      <c r="C13" s="574"/>
      <c r="D13" s="574"/>
      <c r="E13" s="574"/>
      <c r="F13" s="548"/>
      <c r="G13" s="548"/>
      <c r="H13" s="548"/>
    </row>
    <row r="14" spans="1:8" ht="12.75" customHeight="1">
      <c r="A14" s="574"/>
      <c r="B14" s="574"/>
      <c r="C14" s="574"/>
      <c r="D14" s="574"/>
      <c r="E14" s="574"/>
      <c r="F14" s="548"/>
      <c r="G14" s="548"/>
      <c r="H14" s="548"/>
    </row>
    <row r="15" spans="1:8" ht="12.75" customHeight="1">
      <c r="A15" s="574"/>
      <c r="B15" s="574"/>
      <c r="C15" s="574"/>
      <c r="D15" s="574"/>
      <c r="E15" s="574"/>
      <c r="F15" s="548"/>
      <c r="G15" s="548"/>
      <c r="H15" s="548"/>
    </row>
    <row r="16" spans="1:8" ht="12.75" customHeight="1">
      <c r="A16" s="574"/>
      <c r="B16" s="574"/>
      <c r="C16" s="574"/>
      <c r="D16" s="574"/>
      <c r="E16" s="574"/>
      <c r="F16" s="548"/>
      <c r="G16" s="548"/>
      <c r="H16" s="548"/>
    </row>
    <row r="17" spans="1:8" ht="12.75" customHeight="1">
      <c r="A17" s="574"/>
      <c r="B17" s="574"/>
      <c r="C17" s="574"/>
      <c r="D17" s="574"/>
      <c r="E17" s="574"/>
      <c r="F17" s="548"/>
      <c r="G17" s="548"/>
      <c r="H17" s="548"/>
    </row>
    <row r="18" spans="1:8" ht="12.75" customHeight="1">
      <c r="A18" s="574"/>
      <c r="B18" s="574"/>
      <c r="C18" s="574"/>
      <c r="D18" s="574"/>
      <c r="E18" s="574"/>
      <c r="F18" s="548"/>
      <c r="G18" s="548"/>
      <c r="H18" s="548"/>
    </row>
    <row r="19" spans="1:8" ht="12.75" customHeight="1">
      <c r="A19" s="574"/>
      <c r="B19" s="574"/>
      <c r="C19" s="574"/>
      <c r="D19" s="574"/>
      <c r="E19" s="574"/>
      <c r="F19" s="548"/>
      <c r="G19" s="548"/>
      <c r="H19" s="548"/>
    </row>
    <row r="20" spans="1:8" ht="12.75" customHeight="1">
      <c r="A20" s="574"/>
      <c r="B20" s="574"/>
      <c r="C20" s="574"/>
      <c r="D20" s="574"/>
      <c r="E20" s="574"/>
      <c r="F20" s="548"/>
      <c r="G20" s="548"/>
      <c r="H20" s="548"/>
    </row>
    <row r="21" spans="1:8" ht="12.75" customHeight="1">
      <c r="A21" s="574"/>
      <c r="B21" s="574"/>
      <c r="C21" s="574"/>
      <c r="D21" s="574"/>
      <c r="E21" s="574"/>
      <c r="F21" s="548"/>
      <c r="G21" s="548"/>
      <c r="H21" s="548"/>
    </row>
    <row r="22" spans="1:8" ht="12.75" customHeight="1">
      <c r="A22" s="574"/>
      <c r="B22" s="574"/>
      <c r="C22" s="574"/>
      <c r="D22" s="574"/>
      <c r="E22" s="574"/>
      <c r="F22" s="548"/>
      <c r="G22" s="548"/>
      <c r="H22" s="548"/>
    </row>
    <row r="23" spans="1:8" ht="12.75" customHeight="1">
      <c r="A23" s="574"/>
      <c r="B23" s="574"/>
      <c r="C23" s="574"/>
      <c r="D23" s="574"/>
      <c r="E23" s="574"/>
      <c r="F23" s="548"/>
      <c r="G23" s="548"/>
      <c r="H23" s="548"/>
    </row>
    <row r="24" spans="1:8" ht="12.75" customHeight="1">
      <c r="A24" s="574"/>
      <c r="B24" s="574"/>
      <c r="C24" s="574"/>
      <c r="D24" s="574"/>
      <c r="E24" s="574"/>
      <c r="F24" s="548"/>
      <c r="G24" s="548"/>
      <c r="H24" s="548"/>
    </row>
    <row r="25" spans="1:8" ht="12.75" customHeight="1">
      <c r="A25" s="574"/>
      <c r="B25" s="574"/>
      <c r="C25" s="574"/>
      <c r="D25" s="574"/>
      <c r="E25" s="574"/>
      <c r="F25" s="548"/>
      <c r="G25" s="548"/>
      <c r="H25" s="548"/>
    </row>
    <row r="26" spans="1:8" ht="12.75" customHeight="1">
      <c r="A26" s="574"/>
      <c r="B26" s="574"/>
      <c r="C26" s="574"/>
      <c r="D26" s="574"/>
      <c r="E26" s="574"/>
      <c r="F26" s="548"/>
      <c r="G26" s="548"/>
      <c r="H26" s="548"/>
    </row>
    <row r="27" spans="1:8" ht="12.75" customHeight="1">
      <c r="A27" s="574"/>
      <c r="B27" s="574"/>
      <c r="C27" s="574"/>
      <c r="D27" s="574"/>
      <c r="E27" s="574"/>
      <c r="F27" s="548"/>
      <c r="G27" s="548"/>
      <c r="H27" s="548"/>
    </row>
    <row r="28" spans="1:8" ht="12.75" customHeight="1">
      <c r="A28" s="574"/>
      <c r="B28" s="574"/>
      <c r="C28" s="574"/>
      <c r="D28" s="574"/>
      <c r="E28" s="574"/>
      <c r="F28" s="548"/>
      <c r="G28" s="548"/>
      <c r="H28" s="548"/>
    </row>
    <row r="29" spans="1:8" ht="12.75" customHeight="1">
      <c r="A29" s="574"/>
      <c r="B29" s="574"/>
      <c r="C29" s="574"/>
      <c r="D29" s="574"/>
      <c r="E29" s="574"/>
      <c r="F29" s="548"/>
      <c r="G29" s="548"/>
      <c r="H29" s="548"/>
    </row>
    <row r="30" spans="1:8" ht="12.75" customHeight="1">
      <c r="A30" s="574"/>
      <c r="B30" s="574"/>
      <c r="C30" s="574"/>
      <c r="D30" s="574"/>
      <c r="E30" s="574"/>
      <c r="F30" s="548"/>
      <c r="G30" s="548"/>
      <c r="H30" s="548"/>
    </row>
    <row r="31" spans="1:8" ht="12.75" customHeight="1">
      <c r="A31" s="574"/>
      <c r="B31" s="574"/>
      <c r="C31" s="574"/>
      <c r="D31" s="574"/>
      <c r="E31" s="574"/>
      <c r="F31" s="548"/>
      <c r="G31" s="548"/>
      <c r="H31" s="548"/>
    </row>
    <row r="32" spans="1:8" ht="12.75" customHeight="1">
      <c r="A32" s="574"/>
      <c r="B32" s="574"/>
      <c r="C32" s="574"/>
      <c r="D32" s="574"/>
      <c r="E32" s="574"/>
      <c r="F32" s="548"/>
      <c r="G32" s="548"/>
      <c r="H32" s="548"/>
    </row>
    <row r="33" spans="1:8" ht="12.75" customHeight="1">
      <c r="A33" s="574"/>
      <c r="B33" s="574"/>
      <c r="C33" s="574"/>
      <c r="D33" s="574"/>
      <c r="E33" s="574"/>
      <c r="F33" s="548"/>
      <c r="G33" s="548"/>
      <c r="H33" s="548"/>
    </row>
    <row r="34" spans="1:8" ht="12.75" customHeight="1">
      <c r="A34" s="574"/>
      <c r="B34" s="574"/>
      <c r="C34" s="574"/>
      <c r="D34" s="574"/>
      <c r="E34" s="574"/>
      <c r="F34" s="548"/>
      <c r="G34" s="548"/>
      <c r="H34" s="548"/>
    </row>
    <row r="35" spans="1:8" ht="12.75" customHeight="1">
      <c r="A35" s="574"/>
      <c r="B35" s="574"/>
      <c r="C35" s="574"/>
      <c r="D35" s="574"/>
      <c r="E35" s="574"/>
      <c r="F35" s="548"/>
      <c r="G35" s="548"/>
      <c r="H35" s="548"/>
    </row>
    <row r="36" spans="1:8" ht="12.75" customHeight="1">
      <c r="A36" s="574"/>
      <c r="B36" s="574"/>
      <c r="C36" s="574"/>
      <c r="D36" s="574"/>
      <c r="E36" s="574"/>
      <c r="F36" s="548"/>
      <c r="G36" s="548"/>
      <c r="H36" s="548"/>
    </row>
    <row r="37" spans="1:8" ht="12.75" customHeight="1">
      <c r="A37" s="574"/>
      <c r="B37" s="574"/>
      <c r="C37" s="574"/>
      <c r="D37" s="574"/>
      <c r="E37" s="574"/>
      <c r="F37" s="548"/>
      <c r="G37" s="548"/>
      <c r="H37" s="548"/>
    </row>
    <row r="38" spans="1:8" ht="12.75" customHeight="1">
      <c r="A38" s="574"/>
      <c r="B38" s="574"/>
      <c r="C38" s="574"/>
      <c r="D38" s="574"/>
      <c r="E38" s="574"/>
      <c r="F38" s="548"/>
      <c r="G38" s="548"/>
      <c r="H38" s="548"/>
    </row>
    <row r="39" spans="1:8" ht="12.75" customHeight="1">
      <c r="A39" s="574"/>
      <c r="B39" s="574"/>
      <c r="C39" s="574"/>
      <c r="D39" s="574"/>
      <c r="E39" s="574"/>
      <c r="F39" s="548"/>
      <c r="G39" s="548"/>
      <c r="H39" s="548"/>
    </row>
    <row r="40" spans="1:8" ht="12.75" customHeight="1">
      <c r="A40" s="574"/>
      <c r="B40" s="574"/>
      <c r="C40" s="574"/>
      <c r="D40" s="574"/>
      <c r="E40" s="574"/>
      <c r="F40" s="548"/>
      <c r="G40" s="548"/>
      <c r="H40" s="548"/>
    </row>
    <row r="41" spans="1:8" ht="12.75" customHeight="1">
      <c r="A41" s="574"/>
      <c r="B41" s="574"/>
      <c r="C41" s="574"/>
      <c r="D41" s="574"/>
      <c r="E41" s="574"/>
      <c r="F41" s="548"/>
      <c r="G41" s="548"/>
      <c r="H41" s="548"/>
    </row>
    <row r="42" spans="1:8" ht="12.75" customHeight="1">
      <c r="A42" s="574"/>
      <c r="B42" s="574"/>
      <c r="C42" s="574"/>
      <c r="D42" s="574"/>
      <c r="E42" s="574"/>
      <c r="F42" s="548"/>
      <c r="G42" s="548"/>
      <c r="H42" s="548"/>
    </row>
    <row r="43" spans="1:8" ht="12.75" customHeight="1">
      <c r="A43" s="574"/>
      <c r="B43" s="574"/>
      <c r="C43" s="574"/>
      <c r="D43" s="574"/>
      <c r="E43" s="574"/>
      <c r="F43" s="548"/>
      <c r="G43" s="548"/>
      <c r="H43" s="548"/>
    </row>
    <row r="44" spans="1:8" ht="12.75" customHeight="1">
      <c r="A44" s="574"/>
      <c r="B44" s="574"/>
      <c r="C44" s="574"/>
      <c r="D44" s="574"/>
      <c r="E44" s="574"/>
      <c r="F44" s="548"/>
      <c r="G44" s="548"/>
      <c r="H44" s="548"/>
    </row>
    <row r="45" spans="1:8" ht="12.75" customHeight="1">
      <c r="A45" s="574"/>
      <c r="B45" s="574"/>
      <c r="C45" s="574"/>
      <c r="D45" s="574"/>
      <c r="E45" s="574"/>
      <c r="F45" s="548"/>
      <c r="G45" s="548"/>
      <c r="H45" s="548"/>
    </row>
    <row r="46" spans="1:8" ht="12.75" customHeight="1">
      <c r="A46" s="574"/>
      <c r="B46" s="574"/>
      <c r="C46" s="574"/>
      <c r="D46" s="574"/>
      <c r="E46" s="574"/>
      <c r="F46" s="548"/>
      <c r="G46" s="548"/>
      <c r="H46" s="548"/>
    </row>
    <row r="47" spans="1:8" ht="12.75" customHeight="1">
      <c r="A47" s="574"/>
      <c r="B47" s="574"/>
      <c r="C47" s="574"/>
      <c r="D47" s="574"/>
      <c r="E47" s="574"/>
      <c r="F47" s="548"/>
      <c r="G47" s="548"/>
      <c r="H47" s="548"/>
    </row>
    <row r="48" spans="1:8" ht="12.75" customHeight="1">
      <c r="A48" s="574"/>
      <c r="B48" s="574"/>
      <c r="C48" s="574"/>
      <c r="D48" s="574"/>
      <c r="E48" s="574"/>
      <c r="F48" s="548"/>
      <c r="G48" s="548"/>
      <c r="H48" s="548"/>
    </row>
    <row r="49" spans="1:8" ht="12.75" customHeight="1">
      <c r="A49" s="574"/>
      <c r="B49" s="574"/>
      <c r="C49" s="574"/>
      <c r="D49" s="574"/>
      <c r="E49" s="574"/>
      <c r="F49" s="548"/>
      <c r="G49" s="548"/>
      <c r="H49" s="548"/>
    </row>
    <row r="50" spans="1:8" ht="12.75" customHeight="1">
      <c r="A50" s="574"/>
      <c r="B50" s="574"/>
      <c r="C50" s="574"/>
      <c r="D50" s="574"/>
      <c r="E50" s="574"/>
      <c r="F50" s="548"/>
      <c r="G50" s="548"/>
      <c r="H50" s="548"/>
    </row>
    <row r="51" spans="1:8" ht="12.75" customHeight="1">
      <c r="A51" s="574"/>
      <c r="B51" s="574"/>
      <c r="C51" s="574"/>
      <c r="D51" s="574"/>
      <c r="E51" s="574"/>
      <c r="F51" s="548"/>
      <c r="G51" s="548"/>
      <c r="H51" s="548"/>
    </row>
    <row r="52" spans="1:8" ht="12.75" customHeight="1">
      <c r="A52" s="574"/>
      <c r="B52" s="574"/>
      <c r="C52" s="574"/>
      <c r="D52" s="574"/>
      <c r="E52" s="574"/>
      <c r="F52" s="548"/>
      <c r="G52" s="548"/>
      <c r="H52" s="548"/>
    </row>
    <row r="53" spans="1:8" ht="12.75" customHeight="1">
      <c r="A53" s="574"/>
      <c r="B53" s="574"/>
      <c r="C53" s="574"/>
      <c r="D53" s="574"/>
      <c r="E53" s="574"/>
      <c r="F53" s="548"/>
      <c r="G53" s="548"/>
      <c r="H53" s="548"/>
    </row>
    <row r="54" spans="1:8" ht="12.75" customHeight="1">
      <c r="A54" s="574"/>
      <c r="B54" s="574"/>
      <c r="C54" s="574"/>
      <c r="D54" s="574"/>
      <c r="E54" s="574"/>
      <c r="F54" s="548"/>
      <c r="G54" s="548"/>
      <c r="H54" s="548"/>
    </row>
    <row r="55" spans="1:8" ht="12.75" customHeight="1">
      <c r="A55" s="574"/>
      <c r="B55" s="574"/>
      <c r="C55" s="574"/>
      <c r="D55" s="574"/>
      <c r="E55" s="574"/>
      <c r="F55" s="548"/>
      <c r="G55" s="548"/>
      <c r="H55" s="548"/>
    </row>
    <row r="56" spans="1:8" ht="12.75" customHeight="1">
      <c r="A56" s="574"/>
      <c r="B56" s="574"/>
      <c r="C56" s="574"/>
      <c r="D56" s="574"/>
      <c r="E56" s="574"/>
      <c r="F56" s="548"/>
      <c r="G56" s="548"/>
      <c r="H56" s="548"/>
    </row>
    <row r="57" spans="1:8" ht="12.75" customHeight="1">
      <c r="A57" s="574"/>
      <c r="B57" s="574"/>
      <c r="C57" s="574"/>
      <c r="D57" s="574"/>
      <c r="E57" s="574"/>
      <c r="F57" s="548"/>
      <c r="G57" s="548"/>
      <c r="H57" s="548"/>
    </row>
    <row r="58" spans="1:8" ht="12.75" customHeight="1">
      <c r="A58" s="574"/>
      <c r="B58" s="574"/>
      <c r="C58" s="574"/>
      <c r="D58" s="574"/>
      <c r="E58" s="574"/>
      <c r="F58" s="548"/>
      <c r="G58" s="548"/>
      <c r="H58" s="548"/>
    </row>
    <row r="59" spans="1:8" ht="12.75" customHeight="1">
      <c r="A59" s="574"/>
      <c r="B59" s="574"/>
      <c r="C59" s="574"/>
      <c r="D59" s="574"/>
      <c r="E59" s="574"/>
      <c r="F59" s="548"/>
      <c r="G59" s="548"/>
      <c r="H59" s="548"/>
    </row>
    <row r="60" spans="1:8" ht="12.75" customHeight="1">
      <c r="A60" s="574"/>
      <c r="B60" s="574"/>
      <c r="C60" s="574"/>
      <c r="D60" s="574"/>
      <c r="E60" s="574"/>
      <c r="F60" s="548"/>
      <c r="G60" s="548"/>
      <c r="H60" s="548"/>
    </row>
    <row r="61" spans="1:8" ht="12.75" customHeight="1">
      <c r="A61" s="574"/>
      <c r="B61" s="574"/>
      <c r="C61" s="574"/>
      <c r="D61" s="574"/>
      <c r="E61" s="574"/>
      <c r="F61" s="548"/>
      <c r="G61" s="548"/>
      <c r="H61" s="548"/>
    </row>
    <row r="62" spans="1:8" ht="12.75" customHeight="1">
      <c r="A62" s="574"/>
      <c r="B62" s="574"/>
      <c r="C62" s="574"/>
      <c r="D62" s="574"/>
      <c r="E62" s="574"/>
      <c r="F62" s="548"/>
      <c r="G62" s="548"/>
      <c r="H62" s="548"/>
    </row>
    <row r="63" spans="1:8" ht="12.75" customHeight="1">
      <c r="A63" s="574"/>
      <c r="B63" s="574"/>
      <c r="C63" s="574"/>
      <c r="D63" s="574"/>
      <c r="E63" s="574"/>
      <c r="F63" s="548"/>
      <c r="G63" s="548"/>
      <c r="H63" s="548"/>
    </row>
    <row r="64" spans="1:8" ht="12.75" customHeight="1">
      <c r="A64" s="574"/>
      <c r="B64" s="574"/>
      <c r="C64" s="574"/>
      <c r="D64" s="574"/>
      <c r="E64" s="574"/>
      <c r="F64" s="548"/>
      <c r="G64" s="548"/>
      <c r="H64" s="548"/>
    </row>
    <row r="65" spans="1:8" ht="12.75" customHeight="1">
      <c r="A65" s="574"/>
      <c r="B65" s="574"/>
      <c r="C65" s="574"/>
      <c r="D65" s="574"/>
      <c r="E65" s="574"/>
      <c r="F65" s="548"/>
      <c r="G65" s="548"/>
      <c r="H65" s="548"/>
    </row>
    <row r="66" spans="1:8" ht="12.75" customHeight="1">
      <c r="A66" s="574"/>
      <c r="B66" s="574"/>
      <c r="C66" s="574"/>
      <c r="D66" s="574"/>
      <c r="E66" s="574"/>
      <c r="F66" s="548"/>
      <c r="G66" s="548"/>
      <c r="H66" s="548"/>
    </row>
    <row r="67" spans="1:8" ht="12.75" customHeight="1">
      <c r="A67" s="574"/>
      <c r="B67" s="574"/>
      <c r="C67" s="574"/>
      <c r="D67" s="574"/>
      <c r="E67" s="574"/>
      <c r="F67" s="548"/>
      <c r="G67" s="548"/>
      <c r="H67" s="548"/>
    </row>
    <row r="68" spans="1:8" ht="12.75" customHeight="1">
      <c r="A68" s="574"/>
      <c r="B68" s="574"/>
      <c r="C68" s="574"/>
      <c r="D68" s="574"/>
      <c r="E68" s="574"/>
      <c r="F68" s="548"/>
      <c r="G68" s="548"/>
      <c r="H68" s="548"/>
    </row>
    <row r="69" spans="1:8" ht="12.75" customHeight="1">
      <c r="A69" s="574"/>
      <c r="B69" s="574"/>
      <c r="C69" s="574"/>
      <c r="D69" s="574"/>
      <c r="E69" s="574"/>
      <c r="F69" s="548"/>
      <c r="G69" s="548"/>
      <c r="H69" s="548"/>
    </row>
    <row r="70" spans="1:8" ht="12.75" customHeight="1">
      <c r="A70" s="574"/>
      <c r="B70" s="574"/>
      <c r="C70" s="574"/>
      <c r="D70" s="574"/>
      <c r="E70" s="574"/>
      <c r="F70" s="548"/>
      <c r="G70" s="548"/>
      <c r="H70" s="548"/>
    </row>
    <row r="71" spans="1:8" ht="12.75" customHeight="1">
      <c r="A71" s="574"/>
      <c r="B71" s="574"/>
      <c r="C71" s="574"/>
      <c r="D71" s="574"/>
      <c r="E71" s="574"/>
      <c r="F71" s="548"/>
      <c r="G71" s="548"/>
      <c r="H71" s="548"/>
    </row>
    <row r="72" spans="1:8" ht="12.75" customHeight="1">
      <c r="A72" s="574"/>
      <c r="B72" s="574"/>
      <c r="C72" s="574"/>
      <c r="D72" s="574"/>
      <c r="E72" s="574"/>
      <c r="F72" s="548"/>
      <c r="G72" s="548"/>
      <c r="H72" s="548"/>
    </row>
    <row r="73" spans="1:8" ht="12.75" customHeight="1">
      <c r="A73" s="574"/>
      <c r="B73" s="574"/>
      <c r="C73" s="574"/>
      <c r="D73" s="574"/>
      <c r="E73" s="574"/>
      <c r="F73" s="548"/>
      <c r="G73" s="548"/>
      <c r="H73" s="548"/>
    </row>
    <row r="74" spans="1:8" ht="12.75" customHeight="1">
      <c r="A74" s="574"/>
      <c r="B74" s="574"/>
      <c r="C74" s="574"/>
      <c r="D74" s="574"/>
      <c r="E74" s="574"/>
      <c r="F74" s="548"/>
      <c r="G74" s="548"/>
      <c r="H74" s="548"/>
    </row>
    <row r="75" spans="1:8" ht="12.75" customHeight="1">
      <c r="A75" s="574"/>
      <c r="B75" s="574"/>
      <c r="C75" s="574"/>
      <c r="D75" s="574"/>
      <c r="E75" s="574"/>
      <c r="F75" s="548"/>
      <c r="G75" s="548"/>
      <c r="H75" s="548"/>
    </row>
    <row r="76" spans="1:8" ht="12.75" customHeight="1">
      <c r="A76" s="574"/>
      <c r="B76" s="574"/>
      <c r="C76" s="574"/>
      <c r="D76" s="574"/>
      <c r="E76" s="574"/>
      <c r="F76" s="548"/>
      <c r="G76" s="548"/>
      <c r="H76" s="548"/>
    </row>
    <row r="77" spans="1:8" ht="12.75" customHeight="1">
      <c r="A77" s="574"/>
      <c r="B77" s="574"/>
      <c r="C77" s="574"/>
      <c r="D77" s="574"/>
      <c r="E77" s="574"/>
      <c r="F77" s="548"/>
      <c r="G77" s="548"/>
      <c r="H77" s="548"/>
    </row>
    <row r="78" spans="1:8" ht="12.75" customHeight="1">
      <c r="A78" s="574"/>
      <c r="B78" s="574"/>
      <c r="C78" s="574"/>
      <c r="D78" s="574"/>
      <c r="E78" s="574"/>
      <c r="F78" s="548"/>
      <c r="G78" s="548"/>
      <c r="H78" s="548"/>
    </row>
    <row r="79" spans="1:8" ht="12.75" customHeight="1">
      <c r="A79" s="574"/>
      <c r="B79" s="574"/>
      <c r="C79" s="574"/>
      <c r="D79" s="574"/>
      <c r="E79" s="574"/>
      <c r="F79" s="548"/>
      <c r="G79" s="548"/>
      <c r="H79" s="548"/>
    </row>
    <row r="80" spans="1:8" ht="12.75" customHeight="1">
      <c r="A80" s="574"/>
      <c r="B80" s="574"/>
      <c r="C80" s="574"/>
      <c r="D80" s="574"/>
      <c r="E80" s="574"/>
      <c r="F80" s="548"/>
      <c r="G80" s="548"/>
      <c r="H80" s="548"/>
    </row>
    <row r="81" spans="1:8" ht="12.75" customHeight="1">
      <c r="A81" s="574"/>
      <c r="B81" s="574"/>
      <c r="C81" s="574"/>
      <c r="D81" s="574"/>
      <c r="E81" s="574"/>
      <c r="F81" s="548"/>
      <c r="G81" s="548"/>
      <c r="H81" s="548"/>
    </row>
    <row r="82" spans="1:8" ht="12.75" customHeight="1">
      <c r="A82" s="574"/>
      <c r="B82" s="574"/>
      <c r="C82" s="574"/>
      <c r="D82" s="574"/>
      <c r="E82" s="574"/>
      <c r="F82" s="548"/>
      <c r="G82" s="548"/>
      <c r="H82" s="548"/>
    </row>
    <row r="83" spans="1:8" ht="12.75" customHeight="1">
      <c r="A83" s="574"/>
      <c r="B83" s="574"/>
      <c r="C83" s="574"/>
      <c r="D83" s="574"/>
      <c r="E83" s="574"/>
      <c r="F83" s="548"/>
      <c r="G83" s="548"/>
      <c r="H83" s="548"/>
    </row>
    <row r="84" spans="1:8" ht="12.75" customHeight="1">
      <c r="A84" s="574"/>
      <c r="B84" s="574"/>
      <c r="C84" s="574"/>
      <c r="D84" s="574"/>
      <c r="E84" s="574"/>
      <c r="F84" s="548"/>
      <c r="G84" s="548"/>
      <c r="H84" s="548"/>
    </row>
    <row r="85" spans="1:8" ht="12.75" customHeight="1">
      <c r="A85" s="574"/>
      <c r="B85" s="574"/>
      <c r="C85" s="574"/>
      <c r="D85" s="574"/>
      <c r="E85" s="574"/>
      <c r="F85" s="548"/>
      <c r="G85" s="548"/>
      <c r="H85" s="548"/>
    </row>
    <row r="86" spans="1:8" ht="12.75" customHeight="1">
      <c r="A86" s="574"/>
      <c r="B86" s="574"/>
      <c r="C86" s="574"/>
      <c r="D86" s="574"/>
      <c r="E86" s="574"/>
      <c r="F86" s="548"/>
      <c r="G86" s="548"/>
      <c r="H86" s="548"/>
    </row>
    <row r="87" spans="1:8" ht="12.75" customHeight="1">
      <c r="A87" s="574"/>
      <c r="B87" s="574"/>
      <c r="C87" s="574"/>
      <c r="D87" s="574"/>
      <c r="E87" s="574"/>
      <c r="F87" s="548"/>
      <c r="G87" s="548"/>
      <c r="H87" s="548"/>
    </row>
    <row r="88" spans="1:8" ht="12.75" customHeight="1">
      <c r="A88" s="574"/>
      <c r="B88" s="574"/>
      <c r="C88" s="574"/>
      <c r="D88" s="574"/>
      <c r="E88" s="574"/>
      <c r="F88" s="548"/>
      <c r="G88" s="548"/>
      <c r="H88" s="548"/>
    </row>
    <row r="89" spans="1:8" ht="12.75" customHeight="1">
      <c r="A89" s="574"/>
      <c r="B89" s="574"/>
      <c r="C89" s="574"/>
      <c r="D89" s="574"/>
      <c r="E89" s="574"/>
      <c r="F89" s="548"/>
      <c r="G89" s="548"/>
      <c r="H89" s="548"/>
    </row>
    <row r="90" spans="1:8" ht="12.75" customHeight="1">
      <c r="A90" s="574"/>
      <c r="B90" s="574"/>
      <c r="C90" s="574"/>
      <c r="D90" s="574"/>
      <c r="E90" s="574"/>
      <c r="F90" s="548"/>
      <c r="G90" s="548"/>
      <c r="H90" s="548"/>
    </row>
    <row r="91" spans="1:8" ht="12.75" customHeight="1">
      <c r="A91" s="574"/>
      <c r="B91" s="574"/>
      <c r="C91" s="574"/>
      <c r="D91" s="574"/>
      <c r="E91" s="574"/>
      <c r="F91" s="548"/>
      <c r="G91" s="548"/>
      <c r="H91" s="548"/>
    </row>
    <row r="92" spans="1:8" ht="12.75" customHeight="1">
      <c r="A92" s="574"/>
      <c r="B92" s="574"/>
      <c r="C92" s="574"/>
      <c r="D92" s="574"/>
      <c r="E92" s="574"/>
      <c r="F92" s="548"/>
      <c r="G92" s="548"/>
      <c r="H92" s="548"/>
    </row>
    <row r="93" spans="1:8" ht="12.75" customHeight="1">
      <c r="A93" s="574"/>
      <c r="B93" s="574"/>
      <c r="C93" s="574"/>
      <c r="D93" s="574"/>
      <c r="E93" s="574"/>
      <c r="F93" s="548"/>
      <c r="G93" s="548"/>
      <c r="H93" s="548"/>
    </row>
    <row r="94" spans="1:8" ht="12.75" customHeight="1">
      <c r="A94" s="574"/>
      <c r="B94" s="574"/>
      <c r="C94" s="574"/>
      <c r="D94" s="574"/>
      <c r="E94" s="574"/>
      <c r="F94" s="548"/>
      <c r="G94" s="548"/>
      <c r="H94" s="548"/>
    </row>
    <row r="95" spans="1:8" ht="12.75" customHeight="1">
      <c r="A95" s="574"/>
      <c r="B95" s="574"/>
      <c r="C95" s="574"/>
      <c r="D95" s="574"/>
      <c r="E95" s="574"/>
      <c r="F95" s="548"/>
      <c r="G95" s="548"/>
      <c r="H95" s="548"/>
    </row>
    <row r="96" spans="1:8" ht="12.75" customHeight="1">
      <c r="A96" s="574"/>
      <c r="B96" s="574"/>
      <c r="C96" s="574"/>
      <c r="D96" s="574"/>
      <c r="E96" s="574"/>
      <c r="F96" s="548"/>
      <c r="G96" s="548"/>
      <c r="H96" s="548"/>
    </row>
    <row r="97" spans="1:8" ht="12.75" customHeight="1">
      <c r="A97" s="574"/>
      <c r="B97" s="574"/>
      <c r="C97" s="574"/>
      <c r="D97" s="574"/>
      <c r="E97" s="574"/>
      <c r="F97" s="548"/>
      <c r="G97" s="548"/>
      <c r="H97" s="548"/>
    </row>
    <row r="98" spans="1:8" ht="12.75" customHeight="1">
      <c r="A98" s="574"/>
      <c r="B98" s="574"/>
      <c r="C98" s="574"/>
      <c r="D98" s="574"/>
      <c r="E98" s="574"/>
      <c r="F98" s="548"/>
      <c r="G98" s="548"/>
      <c r="H98" s="548"/>
    </row>
    <row r="99" spans="1:8" ht="12.75" customHeight="1">
      <c r="A99" s="574"/>
      <c r="B99" s="574"/>
      <c r="C99" s="574"/>
      <c r="D99" s="574"/>
      <c r="E99" s="574"/>
      <c r="F99" s="548"/>
      <c r="G99" s="548"/>
      <c r="H99" s="548"/>
    </row>
    <row r="100" spans="1:8" ht="12.75" customHeight="1">
      <c r="A100" s="574"/>
      <c r="B100" s="574"/>
      <c r="C100" s="574"/>
      <c r="D100" s="574"/>
      <c r="E100" s="574"/>
      <c r="F100" s="548"/>
      <c r="G100" s="548"/>
      <c r="H100" s="548"/>
    </row>
    <row r="101" spans="1:8" ht="12.75" customHeight="1">
      <c r="A101" s="574"/>
      <c r="B101" s="574"/>
      <c r="C101" s="574"/>
      <c r="D101" s="574"/>
      <c r="E101" s="574"/>
      <c r="F101" s="548"/>
      <c r="G101" s="548"/>
      <c r="H101" s="548"/>
    </row>
    <row r="102" spans="1:8" ht="12.75" customHeight="1">
      <c r="A102" s="574"/>
      <c r="B102" s="574"/>
      <c r="C102" s="574"/>
      <c r="D102" s="574"/>
      <c r="E102" s="574"/>
      <c r="F102" s="548"/>
      <c r="G102" s="548"/>
      <c r="H102" s="548"/>
    </row>
    <row r="103" spans="1:8" ht="12.75" customHeight="1">
      <c r="A103" s="574"/>
      <c r="B103" s="574"/>
      <c r="C103" s="574"/>
      <c r="D103" s="574"/>
      <c r="E103" s="574"/>
      <c r="F103" s="548"/>
      <c r="G103" s="548"/>
      <c r="H103" s="548"/>
    </row>
    <row r="104" spans="1:8" ht="12.75" customHeight="1">
      <c r="A104" s="574"/>
      <c r="B104" s="574"/>
      <c r="C104" s="574"/>
      <c r="D104" s="574"/>
      <c r="E104" s="574"/>
      <c r="F104" s="548"/>
      <c r="G104" s="548"/>
      <c r="H104" s="548"/>
    </row>
    <row r="105" spans="1:8" ht="12.75" customHeight="1">
      <c r="A105" s="574"/>
      <c r="B105" s="574"/>
      <c r="C105" s="574"/>
      <c r="D105" s="574"/>
      <c r="E105" s="574"/>
      <c r="F105" s="548"/>
      <c r="G105" s="548"/>
      <c r="H105" s="548"/>
    </row>
    <row r="106" spans="1:8" ht="12.75" customHeight="1">
      <c r="A106" s="574"/>
      <c r="B106" s="574"/>
      <c r="C106" s="574"/>
      <c r="D106" s="574"/>
      <c r="E106" s="574"/>
      <c r="F106" s="548"/>
      <c r="G106" s="548"/>
      <c r="H106" s="548"/>
    </row>
    <row r="107" spans="1:8" ht="12.75" customHeight="1">
      <c r="A107" s="574"/>
      <c r="B107" s="574"/>
      <c r="C107" s="574"/>
      <c r="D107" s="574"/>
      <c r="E107" s="574"/>
      <c r="F107" s="548"/>
      <c r="G107" s="548"/>
      <c r="H107" s="548"/>
    </row>
    <row r="108" spans="1:8" ht="12.75" customHeight="1">
      <c r="A108" s="574"/>
      <c r="B108" s="574"/>
      <c r="C108" s="574"/>
      <c r="D108" s="574"/>
      <c r="E108" s="574"/>
      <c r="F108" s="548"/>
      <c r="G108" s="548"/>
      <c r="H108" s="548"/>
    </row>
    <row r="109" spans="1:8" ht="12.75" customHeight="1">
      <c r="A109" s="574"/>
      <c r="B109" s="574"/>
      <c r="C109" s="574"/>
      <c r="D109" s="574"/>
      <c r="E109" s="574"/>
      <c r="F109" s="548"/>
      <c r="G109" s="548"/>
      <c r="H109" s="548"/>
    </row>
    <row r="110" spans="1:8" ht="12.75" customHeight="1">
      <c r="A110" s="574"/>
      <c r="B110" s="574"/>
      <c r="C110" s="574"/>
      <c r="D110" s="574"/>
      <c r="E110" s="574"/>
      <c r="F110" s="548"/>
      <c r="G110" s="548"/>
      <c r="H110" s="548"/>
    </row>
    <row r="111" spans="1:8" ht="12.75" customHeight="1">
      <c r="A111" s="574"/>
      <c r="B111" s="574"/>
      <c r="C111" s="574"/>
      <c r="D111" s="574"/>
      <c r="E111" s="574"/>
      <c r="F111" s="548"/>
      <c r="G111" s="548"/>
      <c r="H111" s="548"/>
    </row>
    <row r="112" spans="1:8" ht="12.75" customHeight="1">
      <c r="A112" s="574"/>
      <c r="B112" s="574"/>
      <c r="C112" s="574"/>
      <c r="D112" s="574"/>
      <c r="E112" s="574"/>
      <c r="F112" s="548"/>
      <c r="G112" s="548"/>
      <c r="H112" s="548"/>
    </row>
    <row r="113" spans="1:8" ht="12.75" customHeight="1">
      <c r="A113" s="574"/>
      <c r="B113" s="574"/>
      <c r="C113" s="574"/>
      <c r="D113" s="574"/>
      <c r="E113" s="574"/>
      <c r="F113" s="548"/>
      <c r="G113" s="548"/>
      <c r="H113" s="548"/>
    </row>
    <row r="114" spans="1:8" ht="12.75" customHeight="1">
      <c r="A114" s="574"/>
      <c r="B114" s="574"/>
      <c r="C114" s="574"/>
      <c r="D114" s="574"/>
      <c r="E114" s="574"/>
      <c r="F114" s="548"/>
      <c r="G114" s="548"/>
      <c r="H114" s="548"/>
    </row>
    <row r="115" spans="1:8" ht="12.75" customHeight="1">
      <c r="A115" s="574"/>
      <c r="B115" s="574"/>
      <c r="C115" s="574"/>
      <c r="D115" s="574"/>
      <c r="E115" s="574"/>
      <c r="F115" s="548"/>
      <c r="G115" s="548"/>
      <c r="H115" s="548"/>
    </row>
    <row r="116" spans="1:8" ht="12.75" customHeight="1">
      <c r="A116" s="574"/>
      <c r="B116" s="574"/>
      <c r="C116" s="574"/>
      <c r="D116" s="574"/>
      <c r="E116" s="574"/>
      <c r="F116" s="548"/>
      <c r="G116" s="548"/>
      <c r="H116" s="548"/>
    </row>
    <row r="117" spans="1:8" ht="12.75" customHeight="1">
      <c r="A117" s="574"/>
      <c r="B117" s="574"/>
      <c r="C117" s="574"/>
      <c r="D117" s="574"/>
      <c r="E117" s="574"/>
      <c r="F117" s="548"/>
      <c r="G117" s="548"/>
      <c r="H117" s="548"/>
    </row>
    <row r="118" spans="1:8" ht="12.75" customHeight="1">
      <c r="A118" s="574"/>
      <c r="B118" s="574"/>
      <c r="C118" s="574"/>
      <c r="D118" s="574"/>
      <c r="E118" s="574"/>
      <c r="F118" s="548"/>
      <c r="G118" s="548"/>
      <c r="H118" s="548"/>
    </row>
    <row r="119" spans="1:8" ht="12.75" customHeight="1">
      <c r="A119" s="574"/>
      <c r="B119" s="574"/>
      <c r="C119" s="574"/>
      <c r="D119" s="574"/>
      <c r="E119" s="574"/>
      <c r="F119" s="548"/>
      <c r="G119" s="548"/>
      <c r="H119" s="548"/>
    </row>
    <row r="120" spans="1:8" ht="12.75" customHeight="1">
      <c r="A120" s="574"/>
      <c r="B120" s="574"/>
      <c r="C120" s="574"/>
      <c r="D120" s="574"/>
      <c r="E120" s="574"/>
      <c r="F120" s="548"/>
      <c r="G120" s="548"/>
      <c r="H120" s="548"/>
    </row>
    <row r="121" spans="1:8" ht="12.75" customHeight="1">
      <c r="A121" s="574"/>
      <c r="B121" s="574"/>
      <c r="C121" s="574"/>
      <c r="D121" s="574"/>
      <c r="E121" s="574"/>
      <c r="F121" s="548"/>
      <c r="G121" s="548"/>
      <c r="H121" s="548"/>
    </row>
    <row r="122" spans="1:8" ht="12.75" customHeight="1">
      <c r="A122" s="574"/>
      <c r="B122" s="574"/>
      <c r="C122" s="574"/>
      <c r="D122" s="574"/>
      <c r="E122" s="574"/>
      <c r="F122" s="548"/>
      <c r="G122" s="548"/>
      <c r="H122" s="548"/>
    </row>
    <row r="123" spans="1:8" ht="12.75" customHeight="1">
      <c r="A123" s="574"/>
      <c r="B123" s="574"/>
      <c r="C123" s="574"/>
      <c r="D123" s="574"/>
      <c r="E123" s="574"/>
      <c r="F123" s="548"/>
      <c r="G123" s="548"/>
      <c r="H123" s="548"/>
    </row>
    <row r="124" spans="1:8" ht="12.75" customHeight="1">
      <c r="A124" s="574"/>
      <c r="B124" s="574"/>
      <c r="C124" s="574"/>
      <c r="D124" s="574"/>
      <c r="E124" s="574"/>
      <c r="F124" s="548"/>
      <c r="G124" s="548"/>
      <c r="H124" s="548"/>
    </row>
    <row r="125" spans="1:8" ht="12.75" customHeight="1">
      <c r="A125" s="574"/>
      <c r="B125" s="574"/>
      <c r="C125" s="574"/>
      <c r="D125" s="574"/>
      <c r="E125" s="574"/>
      <c r="F125" s="548"/>
      <c r="G125" s="548"/>
      <c r="H125" s="548"/>
    </row>
    <row r="126" spans="1:8" ht="12.75" customHeight="1">
      <c r="A126" s="574"/>
      <c r="B126" s="574"/>
      <c r="C126" s="574"/>
      <c r="D126" s="574"/>
      <c r="E126" s="574"/>
      <c r="F126" s="548"/>
      <c r="G126" s="548"/>
      <c r="H126" s="548"/>
    </row>
    <row r="127" spans="1:8" ht="12.75" customHeight="1">
      <c r="A127" s="574"/>
      <c r="B127" s="574"/>
      <c r="C127" s="574"/>
      <c r="D127" s="574"/>
      <c r="E127" s="574"/>
      <c r="F127" s="548"/>
      <c r="G127" s="548"/>
      <c r="H127" s="548"/>
    </row>
    <row r="128" spans="1:8" ht="12.75" customHeight="1">
      <c r="A128" s="574"/>
      <c r="B128" s="574"/>
      <c r="C128" s="574"/>
      <c r="D128" s="574"/>
      <c r="E128" s="574"/>
      <c r="F128" s="548"/>
      <c r="G128" s="548"/>
      <c r="H128" s="548"/>
    </row>
    <row r="129" spans="1:8" ht="12.75" customHeight="1">
      <c r="A129" s="574"/>
      <c r="B129" s="574"/>
      <c r="C129" s="574"/>
      <c r="D129" s="574"/>
      <c r="E129" s="574"/>
      <c r="F129" s="548"/>
      <c r="G129" s="548"/>
      <c r="H129" s="548"/>
    </row>
    <row r="130" spans="1:8" ht="12.75" customHeight="1">
      <c r="A130" s="574"/>
      <c r="B130" s="574"/>
      <c r="C130" s="574"/>
      <c r="D130" s="574"/>
      <c r="E130" s="574"/>
      <c r="F130" s="548"/>
      <c r="G130" s="548"/>
      <c r="H130" s="548"/>
    </row>
    <row r="131" spans="1:8" ht="12.75" customHeight="1">
      <c r="A131" s="574"/>
      <c r="B131" s="574"/>
      <c r="C131" s="574"/>
      <c r="D131" s="574"/>
      <c r="E131" s="574"/>
      <c r="F131" s="548"/>
      <c r="G131" s="548"/>
      <c r="H131" s="548"/>
    </row>
    <row r="132" spans="1:8" ht="12.75" customHeight="1">
      <c r="A132" s="574"/>
      <c r="B132" s="574"/>
      <c r="C132" s="574"/>
      <c r="D132" s="574"/>
      <c r="E132" s="574"/>
      <c r="F132" s="548"/>
      <c r="G132" s="548"/>
      <c r="H132" s="548"/>
    </row>
    <row r="133" spans="1:8" ht="12.75" customHeight="1">
      <c r="A133" s="574"/>
      <c r="B133" s="574"/>
      <c r="C133" s="574"/>
      <c r="D133" s="574"/>
      <c r="E133" s="574"/>
      <c r="F133" s="548"/>
      <c r="G133" s="548"/>
      <c r="H133" s="548"/>
    </row>
    <row r="134" spans="1:8" ht="12.75" customHeight="1">
      <c r="A134" s="574"/>
      <c r="B134" s="574"/>
      <c r="C134" s="574"/>
      <c r="D134" s="574"/>
      <c r="E134" s="574"/>
      <c r="F134" s="548"/>
      <c r="G134" s="548"/>
      <c r="H134" s="548"/>
    </row>
    <row r="135" spans="1:8" ht="12.75" customHeight="1">
      <c r="A135" s="574"/>
      <c r="B135" s="574"/>
      <c r="C135" s="574"/>
      <c r="D135" s="574"/>
      <c r="E135" s="574"/>
      <c r="F135" s="548"/>
      <c r="G135" s="548"/>
      <c r="H135" s="548"/>
    </row>
    <row r="136" spans="1:8" ht="12.75" customHeight="1">
      <c r="A136" s="574"/>
      <c r="B136" s="574"/>
      <c r="C136" s="574"/>
      <c r="D136" s="574"/>
      <c r="E136" s="574"/>
      <c r="F136" s="548"/>
      <c r="G136" s="548"/>
      <c r="H136" s="548"/>
    </row>
    <row r="137" spans="1:8" ht="12.75" customHeight="1">
      <c r="A137" s="574"/>
      <c r="B137" s="574"/>
      <c r="C137" s="574"/>
      <c r="D137" s="574"/>
      <c r="E137" s="574"/>
      <c r="F137" s="548"/>
      <c r="G137" s="548"/>
      <c r="H137" s="548"/>
    </row>
    <row r="138" spans="1:8" ht="12.75" customHeight="1">
      <c r="A138" s="574"/>
      <c r="B138" s="574"/>
      <c r="C138" s="574"/>
      <c r="D138" s="574"/>
      <c r="E138" s="574"/>
      <c r="F138" s="548"/>
      <c r="G138" s="548"/>
      <c r="H138" s="548"/>
    </row>
    <row r="139" spans="1:8" ht="12.75" customHeight="1">
      <c r="A139" s="574"/>
      <c r="B139" s="574"/>
      <c r="C139" s="574"/>
      <c r="D139" s="574"/>
      <c r="E139" s="574"/>
      <c r="F139" s="548"/>
      <c r="G139" s="548"/>
      <c r="H139" s="548"/>
    </row>
    <row r="140" spans="1:8" ht="12.75" customHeight="1">
      <c r="A140" s="574"/>
      <c r="B140" s="574"/>
      <c r="C140" s="574"/>
      <c r="D140" s="574"/>
      <c r="E140" s="574"/>
      <c r="F140" s="548"/>
      <c r="G140" s="548"/>
      <c r="H140" s="548"/>
    </row>
    <row r="141" spans="1:8" ht="12.75" customHeight="1">
      <c r="A141" s="574"/>
      <c r="B141" s="574"/>
      <c r="C141" s="574"/>
      <c r="D141" s="574"/>
      <c r="E141" s="574"/>
      <c r="F141" s="548"/>
      <c r="G141" s="548"/>
      <c r="H141" s="548"/>
    </row>
    <row r="142" spans="1:8" ht="12.75" customHeight="1">
      <c r="A142" s="574"/>
      <c r="B142" s="574"/>
      <c r="C142" s="574"/>
      <c r="D142" s="574"/>
      <c r="E142" s="574"/>
      <c r="F142" s="548"/>
      <c r="G142" s="548"/>
      <c r="H142" s="548"/>
    </row>
    <row r="143" spans="1:8" ht="12.75" customHeight="1">
      <c r="A143" s="574"/>
      <c r="B143" s="574"/>
      <c r="C143" s="574"/>
      <c r="D143" s="574"/>
      <c r="E143" s="574"/>
      <c r="F143" s="548"/>
      <c r="G143" s="548"/>
      <c r="H143" s="548"/>
    </row>
    <row r="144" spans="1:8" ht="12.75" customHeight="1">
      <c r="A144" s="574"/>
      <c r="B144" s="574"/>
      <c r="C144" s="574"/>
      <c r="D144" s="574"/>
      <c r="E144" s="574"/>
      <c r="F144" s="548"/>
      <c r="G144" s="548"/>
      <c r="H144" s="548"/>
    </row>
    <row r="145" spans="1:8" ht="12.75" customHeight="1">
      <c r="A145" s="574"/>
      <c r="B145" s="574"/>
      <c r="C145" s="574"/>
      <c r="D145" s="574"/>
      <c r="E145" s="574"/>
      <c r="F145" s="548"/>
      <c r="G145" s="548"/>
      <c r="H145" s="548"/>
    </row>
    <row r="146" spans="1:8" ht="12.75" customHeight="1">
      <c r="A146" s="574"/>
      <c r="B146" s="574"/>
      <c r="C146" s="574"/>
      <c r="D146" s="574"/>
      <c r="E146" s="574"/>
      <c r="F146" s="548"/>
      <c r="G146" s="548"/>
      <c r="H146" s="548"/>
    </row>
    <row r="147" spans="1:8" ht="12.75" customHeight="1">
      <c r="A147" s="574"/>
      <c r="B147" s="574"/>
      <c r="C147" s="574"/>
      <c r="D147" s="574"/>
      <c r="E147" s="574"/>
      <c r="F147" s="548"/>
      <c r="G147" s="548"/>
      <c r="H147" s="548"/>
    </row>
    <row r="148" spans="1:8" ht="12.75" customHeight="1">
      <c r="A148" s="574"/>
      <c r="B148" s="574"/>
      <c r="C148" s="574"/>
      <c r="D148" s="574"/>
      <c r="E148" s="574"/>
      <c r="F148" s="548"/>
      <c r="G148" s="548"/>
      <c r="H148" s="548"/>
    </row>
    <row r="149" spans="1:8" ht="12.75" customHeight="1">
      <c r="A149" s="574"/>
      <c r="B149" s="574"/>
      <c r="C149" s="574"/>
      <c r="D149" s="574"/>
      <c r="E149" s="574"/>
      <c r="F149" s="548"/>
      <c r="G149" s="548"/>
      <c r="H149" s="548"/>
    </row>
    <row r="150" spans="1:8" ht="12.75" customHeight="1">
      <c r="A150" s="574"/>
      <c r="B150" s="574"/>
      <c r="C150" s="574"/>
      <c r="D150" s="574"/>
      <c r="E150" s="574"/>
      <c r="F150" s="548"/>
      <c r="G150" s="548"/>
      <c r="H150" s="548"/>
    </row>
    <row r="151" spans="1:8" ht="12.75" customHeight="1">
      <c r="A151" s="574"/>
      <c r="B151" s="574"/>
      <c r="C151" s="574"/>
      <c r="D151" s="574"/>
      <c r="E151" s="574"/>
      <c r="F151" s="548"/>
      <c r="G151" s="548"/>
      <c r="H151" s="548"/>
    </row>
    <row r="152" spans="1:8" ht="12.75" customHeight="1">
      <c r="A152" s="574"/>
      <c r="B152" s="574"/>
      <c r="C152" s="574"/>
      <c r="D152" s="574"/>
      <c r="E152" s="574"/>
      <c r="F152" s="548"/>
      <c r="G152" s="548"/>
      <c r="H152" s="548"/>
    </row>
    <row r="153" spans="1:8" ht="12.75" customHeight="1">
      <c r="A153" s="574"/>
      <c r="B153" s="574"/>
      <c r="C153" s="574"/>
      <c r="D153" s="574"/>
      <c r="E153" s="574"/>
      <c r="F153" s="548"/>
      <c r="G153" s="548"/>
      <c r="H153" s="548"/>
    </row>
    <row r="154" spans="1:8" ht="12.75" customHeight="1">
      <c r="A154" s="574"/>
      <c r="B154" s="574"/>
      <c r="C154" s="574"/>
      <c r="D154" s="574"/>
      <c r="E154" s="574"/>
      <c r="F154" s="548"/>
      <c r="G154" s="548"/>
      <c r="H154" s="548"/>
    </row>
    <row r="155" spans="1:8" ht="12.75" customHeight="1">
      <c r="A155" s="574"/>
      <c r="B155" s="574"/>
      <c r="C155" s="574"/>
      <c r="D155" s="574"/>
      <c r="E155" s="574"/>
      <c r="F155" s="548"/>
      <c r="G155" s="548"/>
      <c r="H155" s="548"/>
    </row>
    <row r="156" spans="1:8" ht="12.75" customHeight="1">
      <c r="A156" s="574"/>
      <c r="B156" s="574"/>
      <c r="C156" s="574"/>
      <c r="D156" s="574"/>
      <c r="E156" s="574"/>
      <c r="F156" s="548"/>
      <c r="G156" s="548"/>
      <c r="H156" s="548"/>
    </row>
    <row r="157" spans="1:8" ht="12.75" customHeight="1">
      <c r="A157" s="574"/>
      <c r="B157" s="574"/>
      <c r="C157" s="574"/>
      <c r="D157" s="574"/>
      <c r="E157" s="574"/>
      <c r="F157" s="548"/>
      <c r="G157" s="548"/>
      <c r="H157" s="548"/>
    </row>
    <row r="158" spans="1:8" ht="12.75" customHeight="1">
      <c r="A158" s="574"/>
      <c r="B158" s="574"/>
      <c r="C158" s="574"/>
      <c r="D158" s="574"/>
      <c r="E158" s="574"/>
      <c r="F158" s="548"/>
      <c r="G158" s="548"/>
      <c r="H158" s="548"/>
    </row>
    <row r="159" spans="1:8" ht="12.75" customHeight="1">
      <c r="A159" s="574"/>
      <c r="B159" s="574"/>
      <c r="C159" s="574"/>
      <c r="D159" s="574"/>
      <c r="E159" s="574"/>
      <c r="F159" s="548"/>
      <c r="G159" s="548"/>
      <c r="H159" s="548"/>
    </row>
    <row r="160" spans="1:8" ht="12.75" customHeight="1">
      <c r="A160" s="574"/>
      <c r="B160" s="574"/>
      <c r="C160" s="574"/>
      <c r="D160" s="574"/>
      <c r="E160" s="574"/>
      <c r="F160" s="548"/>
      <c r="G160" s="548"/>
      <c r="H160" s="548"/>
    </row>
    <row r="161" spans="1:8" ht="12.75" customHeight="1">
      <c r="A161" s="574"/>
      <c r="B161" s="574"/>
      <c r="C161" s="574"/>
      <c r="D161" s="574"/>
      <c r="E161" s="574"/>
      <c r="F161" s="548"/>
      <c r="G161" s="548"/>
      <c r="H161" s="548"/>
    </row>
    <row r="162" spans="1:8" ht="12.75" customHeight="1">
      <c r="A162" s="574"/>
      <c r="B162" s="574"/>
      <c r="C162" s="574"/>
      <c r="D162" s="574"/>
      <c r="E162" s="574"/>
      <c r="F162" s="548"/>
      <c r="G162" s="548"/>
      <c r="H162" s="548"/>
    </row>
    <row r="163" spans="1:8" ht="12.75" customHeight="1">
      <c r="A163" s="574"/>
      <c r="B163" s="574"/>
      <c r="C163" s="574"/>
      <c r="D163" s="574"/>
      <c r="E163" s="574"/>
      <c r="F163" s="548"/>
      <c r="G163" s="548"/>
      <c r="H163" s="548"/>
    </row>
    <row r="164" spans="1:8" ht="12.75" customHeight="1">
      <c r="A164" s="574"/>
      <c r="B164" s="574"/>
      <c r="C164" s="574"/>
      <c r="D164" s="574"/>
      <c r="E164" s="574"/>
      <c r="F164" s="548"/>
      <c r="G164" s="548"/>
      <c r="H164" s="548"/>
    </row>
    <row r="165" spans="1:8" ht="12.75" customHeight="1">
      <c r="A165" s="574"/>
      <c r="B165" s="574"/>
      <c r="C165" s="574"/>
      <c r="D165" s="574"/>
      <c r="E165" s="574"/>
      <c r="F165" s="548"/>
      <c r="G165" s="548"/>
      <c r="H165" s="548"/>
    </row>
    <row r="166" spans="1:8" ht="12.75" customHeight="1">
      <c r="A166" s="574"/>
      <c r="B166" s="574"/>
      <c r="C166" s="574"/>
      <c r="D166" s="574"/>
      <c r="E166" s="574"/>
      <c r="F166" s="548"/>
      <c r="G166" s="548"/>
      <c r="H166" s="548"/>
    </row>
    <row r="167" spans="1:8" ht="12.75" customHeight="1">
      <c r="A167" s="574"/>
      <c r="B167" s="574"/>
      <c r="C167" s="574"/>
      <c r="D167" s="574"/>
      <c r="E167" s="574"/>
      <c r="F167" s="548"/>
      <c r="G167" s="548"/>
      <c r="H167" s="548"/>
    </row>
    <row r="168" spans="1:8" ht="12.75" customHeight="1">
      <c r="A168" s="574"/>
      <c r="B168" s="574"/>
      <c r="C168" s="574"/>
      <c r="D168" s="574"/>
      <c r="E168" s="574"/>
      <c r="F168" s="548"/>
      <c r="G168" s="548"/>
      <c r="H168" s="548"/>
    </row>
    <row r="169" spans="1:8" ht="12.75" customHeight="1">
      <c r="A169" s="574"/>
      <c r="B169" s="574"/>
      <c r="C169" s="574"/>
      <c r="D169" s="574"/>
      <c r="E169" s="574"/>
      <c r="F169" s="548"/>
      <c r="G169" s="548"/>
      <c r="H169" s="548"/>
    </row>
    <row r="170" spans="1:8" ht="12.75" customHeight="1">
      <c r="A170" s="574"/>
      <c r="B170" s="574"/>
      <c r="C170" s="574"/>
      <c r="D170" s="574"/>
      <c r="E170" s="574"/>
      <c r="F170" s="548"/>
      <c r="G170" s="548"/>
      <c r="H170" s="548"/>
    </row>
    <row r="171" spans="1:8" ht="12.75" customHeight="1">
      <c r="A171" s="574"/>
      <c r="B171" s="574"/>
      <c r="C171" s="574"/>
      <c r="D171" s="574"/>
      <c r="E171" s="574"/>
      <c r="F171" s="548"/>
      <c r="G171" s="548"/>
      <c r="H171" s="548"/>
    </row>
    <row r="172" spans="1:8" ht="12.75" customHeight="1">
      <c r="A172" s="574"/>
      <c r="B172" s="574"/>
      <c r="C172" s="574"/>
      <c r="D172" s="574"/>
      <c r="E172" s="574"/>
      <c r="F172" s="548"/>
      <c r="G172" s="548"/>
      <c r="H172" s="548"/>
    </row>
    <row r="173" spans="1:8" ht="12.75" customHeight="1">
      <c r="A173" s="574"/>
      <c r="B173" s="574"/>
      <c r="C173" s="574"/>
      <c r="D173" s="574"/>
      <c r="E173" s="574"/>
      <c r="F173" s="548"/>
      <c r="G173" s="548"/>
      <c r="H173" s="548"/>
    </row>
    <row r="174" spans="1:8" ht="12.75" customHeight="1">
      <c r="A174" s="574"/>
      <c r="B174" s="574"/>
      <c r="C174" s="574"/>
      <c r="D174" s="574"/>
      <c r="E174" s="574"/>
      <c r="F174" s="548"/>
      <c r="G174" s="548"/>
      <c r="H174" s="548"/>
    </row>
    <row r="175" spans="1:8" ht="12.75" customHeight="1">
      <c r="A175" s="574"/>
      <c r="B175" s="574"/>
      <c r="C175" s="574"/>
      <c r="D175" s="574"/>
      <c r="E175" s="574"/>
      <c r="F175" s="548"/>
      <c r="G175" s="548"/>
      <c r="H175" s="548"/>
    </row>
    <row r="176" spans="1:8" ht="12.75" customHeight="1">
      <c r="A176" s="574"/>
      <c r="B176" s="574"/>
      <c r="C176" s="574"/>
      <c r="D176" s="574"/>
      <c r="E176" s="574"/>
      <c r="F176" s="548"/>
      <c r="G176" s="548"/>
      <c r="H176" s="548"/>
    </row>
    <row r="177" spans="1:8" ht="12.75" customHeight="1">
      <c r="A177" s="574"/>
      <c r="B177" s="574"/>
      <c r="C177" s="574"/>
      <c r="D177" s="574"/>
      <c r="E177" s="574"/>
      <c r="F177" s="548"/>
      <c r="G177" s="548"/>
      <c r="H177" s="548"/>
    </row>
    <row r="178" spans="1:8" ht="12.75" customHeight="1">
      <c r="A178" s="574"/>
      <c r="B178" s="574"/>
      <c r="C178" s="574"/>
      <c r="D178" s="574"/>
      <c r="E178" s="574"/>
      <c r="F178" s="548"/>
      <c r="G178" s="548"/>
      <c r="H178" s="548"/>
    </row>
    <row r="179" spans="1:8" ht="12.75" customHeight="1">
      <c r="A179" s="574"/>
      <c r="B179" s="574"/>
      <c r="C179" s="574"/>
      <c r="D179" s="574"/>
      <c r="E179" s="574"/>
      <c r="F179" s="548"/>
      <c r="G179" s="548"/>
      <c r="H179" s="548"/>
    </row>
    <row r="180" spans="1:8" ht="12.75" customHeight="1">
      <c r="A180" s="574"/>
      <c r="B180" s="574"/>
      <c r="C180" s="574"/>
      <c r="D180" s="574"/>
      <c r="E180" s="574"/>
      <c r="F180" s="548"/>
      <c r="G180" s="548"/>
      <c r="H180" s="548"/>
    </row>
    <row r="181" spans="1:8" ht="12.75" customHeight="1">
      <c r="A181" s="574"/>
      <c r="B181" s="574"/>
      <c r="C181" s="574"/>
      <c r="D181" s="574"/>
      <c r="E181" s="574"/>
      <c r="F181" s="548"/>
      <c r="G181" s="548"/>
      <c r="H181" s="548"/>
    </row>
    <row r="182" spans="1:8" ht="12.75" customHeight="1">
      <c r="A182" s="574"/>
      <c r="B182" s="574"/>
      <c r="C182" s="574"/>
      <c r="D182" s="574"/>
      <c r="E182" s="574"/>
      <c r="F182" s="548"/>
      <c r="G182" s="548"/>
      <c r="H182" s="548"/>
    </row>
    <row r="183" spans="1:8" ht="12.75" customHeight="1">
      <c r="A183" s="574"/>
      <c r="B183" s="574"/>
      <c r="C183" s="574"/>
      <c r="D183" s="574"/>
      <c r="E183" s="574"/>
      <c r="F183" s="548"/>
      <c r="G183" s="548"/>
      <c r="H183" s="548"/>
    </row>
    <row r="184" spans="1:8" ht="12.75" customHeight="1">
      <c r="A184" s="574"/>
      <c r="B184" s="574"/>
      <c r="C184" s="574"/>
      <c r="D184" s="574"/>
      <c r="E184" s="574"/>
      <c r="F184" s="548"/>
      <c r="G184" s="548"/>
      <c r="H184" s="548"/>
    </row>
    <row r="185" spans="1:8" ht="12.75" customHeight="1">
      <c r="A185" s="574"/>
      <c r="B185" s="574"/>
      <c r="C185" s="574"/>
      <c r="D185" s="574"/>
      <c r="E185" s="574"/>
      <c r="F185" s="548"/>
      <c r="G185" s="548"/>
      <c r="H185" s="548"/>
    </row>
    <row r="186" spans="1:8" ht="12.75" customHeight="1">
      <c r="A186" s="574"/>
      <c r="B186" s="574"/>
      <c r="C186" s="574"/>
      <c r="D186" s="574"/>
      <c r="E186" s="574"/>
      <c r="F186" s="548"/>
      <c r="G186" s="548"/>
      <c r="H186" s="548"/>
    </row>
    <row r="187" spans="1:8" ht="12.75" customHeight="1">
      <c r="A187" s="574"/>
      <c r="B187" s="574"/>
      <c r="C187" s="574"/>
      <c r="D187" s="574"/>
      <c r="E187" s="574"/>
      <c r="F187" s="548"/>
      <c r="G187" s="548"/>
      <c r="H187" s="548"/>
    </row>
    <row r="188" spans="1:8" ht="12.75" customHeight="1">
      <c r="A188" s="574"/>
      <c r="B188" s="574"/>
      <c r="C188" s="574"/>
      <c r="D188" s="574"/>
      <c r="E188" s="574"/>
      <c r="F188" s="548"/>
      <c r="G188" s="548"/>
      <c r="H188" s="548"/>
    </row>
    <row r="189" spans="1:8" ht="12.75" customHeight="1">
      <c r="A189" s="574"/>
      <c r="B189" s="574"/>
      <c r="C189" s="574"/>
      <c r="D189" s="574"/>
      <c r="E189" s="574"/>
      <c r="F189" s="548"/>
      <c r="G189" s="548"/>
      <c r="H189" s="548"/>
    </row>
    <row r="190" spans="1:8" ht="12.75" customHeight="1">
      <c r="A190" s="574"/>
      <c r="B190" s="574"/>
      <c r="C190" s="574"/>
      <c r="D190" s="574"/>
      <c r="E190" s="574"/>
      <c r="F190" s="548"/>
      <c r="G190" s="548"/>
      <c r="H190" s="548"/>
    </row>
    <row r="191" spans="1:8" ht="12.75" customHeight="1">
      <c r="A191" s="574"/>
      <c r="B191" s="574"/>
      <c r="C191" s="574"/>
      <c r="D191" s="574"/>
      <c r="E191" s="574"/>
      <c r="F191" s="548"/>
      <c r="G191" s="548"/>
      <c r="H191" s="548"/>
    </row>
    <row r="192" spans="1:8" ht="12.75" customHeight="1">
      <c r="A192" s="574"/>
      <c r="B192" s="574"/>
      <c r="C192" s="574"/>
      <c r="D192" s="574"/>
      <c r="E192" s="574"/>
      <c r="F192" s="548"/>
      <c r="G192" s="548"/>
      <c r="H192" s="548"/>
    </row>
    <row r="193" spans="1:8" ht="12.75" customHeight="1">
      <c r="A193" s="574"/>
      <c r="B193" s="574"/>
      <c r="C193" s="574"/>
      <c r="D193" s="574"/>
      <c r="E193" s="574"/>
      <c r="F193" s="548"/>
      <c r="G193" s="548"/>
      <c r="H193" s="548"/>
    </row>
    <row r="194" spans="1:8" ht="12.75" customHeight="1">
      <c r="A194" s="574"/>
      <c r="B194" s="574"/>
      <c r="C194" s="574"/>
      <c r="D194" s="574"/>
      <c r="E194" s="574"/>
      <c r="F194" s="548"/>
      <c r="G194" s="548"/>
      <c r="H194" s="548"/>
    </row>
    <row r="195" spans="1:8" ht="12.75" customHeight="1">
      <c r="A195" s="574"/>
      <c r="B195" s="574"/>
      <c r="C195" s="574"/>
      <c r="D195" s="574"/>
      <c r="E195" s="574"/>
      <c r="F195" s="548"/>
      <c r="G195" s="548"/>
      <c r="H195" s="548"/>
    </row>
    <row r="196" spans="1:8" ht="12.75" customHeight="1">
      <c r="A196" s="574"/>
      <c r="B196" s="574"/>
      <c r="C196" s="574"/>
      <c r="D196" s="574"/>
      <c r="E196" s="574"/>
      <c r="F196" s="548"/>
      <c r="G196" s="548"/>
      <c r="H196" s="548"/>
    </row>
    <row r="197" spans="1:8" ht="12.75" customHeight="1">
      <c r="A197" s="574"/>
      <c r="B197" s="574"/>
      <c r="C197" s="574"/>
      <c r="D197" s="574"/>
      <c r="E197" s="574"/>
      <c r="F197" s="548"/>
      <c r="G197" s="548"/>
      <c r="H197" s="548"/>
    </row>
    <row r="198" spans="1:8" ht="12.75" customHeight="1">
      <c r="A198" s="574"/>
      <c r="B198" s="574"/>
      <c r="C198" s="574"/>
      <c r="D198" s="574"/>
      <c r="E198" s="574"/>
      <c r="F198" s="548"/>
      <c r="G198" s="548"/>
      <c r="H198" s="548"/>
    </row>
    <row r="199" spans="1:8" ht="12.75" customHeight="1">
      <c r="A199" s="574"/>
      <c r="B199" s="574"/>
      <c r="C199" s="574"/>
      <c r="D199" s="574"/>
      <c r="E199" s="574"/>
      <c r="F199" s="548"/>
      <c r="G199" s="548"/>
      <c r="H199" s="548"/>
    </row>
    <row r="200" spans="1:8" ht="12.75" customHeight="1">
      <c r="A200" s="574"/>
      <c r="B200" s="574"/>
      <c r="C200" s="574"/>
      <c r="D200" s="574"/>
      <c r="E200" s="574"/>
      <c r="F200" s="548"/>
      <c r="G200" s="548"/>
      <c r="H200" s="548"/>
    </row>
    <row r="201" spans="1:8" ht="12.75" customHeight="1">
      <c r="A201" s="574"/>
      <c r="B201" s="574"/>
      <c r="C201" s="574"/>
      <c r="D201" s="574"/>
      <c r="E201" s="574"/>
      <c r="F201" s="548"/>
      <c r="G201" s="548"/>
      <c r="H201" s="548"/>
    </row>
    <row r="202" spans="1:8" ht="12.75" customHeight="1">
      <c r="A202" s="574"/>
      <c r="B202" s="574"/>
      <c r="C202" s="574"/>
      <c r="D202" s="574"/>
      <c r="E202" s="574"/>
      <c r="F202" s="548"/>
      <c r="G202" s="548"/>
      <c r="H202" s="548"/>
    </row>
    <row r="203" spans="1:8" ht="12.75" customHeight="1">
      <c r="A203" s="574"/>
      <c r="B203" s="574"/>
      <c r="C203" s="574"/>
      <c r="D203" s="574"/>
      <c r="E203" s="574"/>
      <c r="F203" s="548"/>
      <c r="G203" s="548"/>
      <c r="H203" s="548"/>
    </row>
    <row r="204" spans="1:8" ht="12.75" customHeight="1">
      <c r="A204" s="574"/>
      <c r="B204" s="574"/>
      <c r="C204" s="574"/>
      <c r="D204" s="574"/>
      <c r="E204" s="574"/>
      <c r="F204" s="548"/>
      <c r="G204" s="548"/>
      <c r="H204" s="548"/>
    </row>
    <row r="205" spans="1:8" ht="12.75" customHeight="1">
      <c r="A205" s="574"/>
      <c r="B205" s="574"/>
      <c r="C205" s="574"/>
      <c r="D205" s="574"/>
      <c r="E205" s="574"/>
      <c r="F205" s="548"/>
      <c r="G205" s="548"/>
      <c r="H205" s="548"/>
    </row>
    <row r="206" spans="1:8" ht="12.75" customHeight="1">
      <c r="A206" s="574"/>
      <c r="B206" s="574"/>
      <c r="C206" s="574"/>
      <c r="D206" s="574"/>
      <c r="E206" s="574"/>
      <c r="F206" s="548"/>
      <c r="G206" s="548"/>
      <c r="H206" s="548"/>
    </row>
    <row r="207" spans="1:8" ht="12.75" customHeight="1">
      <c r="A207" s="574"/>
      <c r="B207" s="574"/>
      <c r="C207" s="574"/>
      <c r="D207" s="574"/>
      <c r="E207" s="574"/>
      <c r="F207" s="548"/>
      <c r="G207" s="548"/>
      <c r="H207" s="548"/>
    </row>
    <row r="208" spans="1:8" ht="12.75" customHeight="1">
      <c r="A208" s="574"/>
      <c r="B208" s="574"/>
      <c r="C208" s="574"/>
      <c r="D208" s="574"/>
      <c r="E208" s="574"/>
      <c r="F208" s="548"/>
      <c r="G208" s="548"/>
      <c r="H208" s="548"/>
    </row>
    <row r="209" spans="1:8" ht="12.75" customHeight="1">
      <c r="A209" s="574"/>
      <c r="B209" s="574"/>
      <c r="C209" s="574"/>
      <c r="D209" s="574"/>
      <c r="E209" s="574"/>
      <c r="F209" s="548"/>
      <c r="G209" s="548"/>
      <c r="H209" s="548"/>
    </row>
    <row r="210" spans="1:8" ht="12.75" customHeight="1">
      <c r="A210" s="574"/>
      <c r="B210" s="574"/>
      <c r="C210" s="574"/>
      <c r="D210" s="574"/>
      <c r="E210" s="574"/>
      <c r="F210" s="548"/>
      <c r="G210" s="548"/>
      <c r="H210" s="548"/>
    </row>
    <row r="211" spans="1:8" ht="12.75" customHeight="1">
      <c r="A211" s="574"/>
      <c r="B211" s="574"/>
      <c r="C211" s="574"/>
      <c r="D211" s="574"/>
      <c r="E211" s="574"/>
      <c r="F211" s="548"/>
      <c r="G211" s="548"/>
      <c r="H211" s="548"/>
    </row>
    <row r="212" spans="1:8" ht="12.75" customHeight="1">
      <c r="A212" s="574"/>
      <c r="B212" s="574"/>
      <c r="C212" s="574"/>
      <c r="D212" s="574"/>
      <c r="E212" s="574"/>
      <c r="F212" s="548"/>
      <c r="G212" s="548"/>
      <c r="H212" s="548"/>
    </row>
    <row r="213" spans="1:8" ht="12.75" customHeight="1">
      <c r="A213" s="574"/>
      <c r="B213" s="574"/>
      <c r="C213" s="574"/>
      <c r="D213" s="574"/>
      <c r="E213" s="574"/>
      <c r="F213" s="548"/>
      <c r="G213" s="548"/>
      <c r="H213" s="548"/>
    </row>
    <row r="214" spans="1:8" ht="12.75" customHeight="1">
      <c r="A214" s="574"/>
      <c r="B214" s="574"/>
      <c r="C214" s="574"/>
      <c r="D214" s="574"/>
      <c r="E214" s="574"/>
      <c r="F214" s="548"/>
      <c r="G214" s="548"/>
      <c r="H214" s="548"/>
    </row>
    <row r="215" spans="1:8" ht="12.75" customHeight="1">
      <c r="A215" s="574"/>
      <c r="B215" s="574"/>
      <c r="C215" s="574"/>
      <c r="D215" s="574"/>
      <c r="E215" s="574"/>
      <c r="F215" s="548"/>
      <c r="G215" s="548"/>
      <c r="H215" s="548"/>
    </row>
    <row r="216" spans="1:8" ht="12.75" customHeight="1">
      <c r="A216" s="574"/>
      <c r="B216" s="574"/>
      <c r="C216" s="574"/>
      <c r="D216" s="574"/>
      <c r="E216" s="574"/>
      <c r="F216" s="548"/>
      <c r="G216" s="548"/>
      <c r="H216" s="548"/>
    </row>
    <row r="217" spans="1:8" ht="12.75" customHeight="1">
      <c r="A217" s="574"/>
      <c r="B217" s="574"/>
      <c r="C217" s="574"/>
      <c r="D217" s="574"/>
      <c r="E217" s="574"/>
      <c r="F217" s="548"/>
      <c r="G217" s="548"/>
      <c r="H217" s="548"/>
    </row>
    <row r="218" spans="1:8" ht="12.75" customHeight="1">
      <c r="A218" s="574"/>
      <c r="B218" s="574"/>
      <c r="C218" s="574"/>
      <c r="D218" s="574"/>
      <c r="E218" s="574"/>
      <c r="F218" s="548"/>
      <c r="G218" s="548"/>
      <c r="H218" s="548"/>
    </row>
    <row r="219" spans="1:8" ht="12.75" customHeight="1">
      <c r="A219" s="574"/>
      <c r="B219" s="574"/>
      <c r="C219" s="574"/>
      <c r="D219" s="574"/>
      <c r="E219" s="574"/>
      <c r="F219" s="548"/>
      <c r="G219" s="548"/>
      <c r="H219" s="548"/>
    </row>
    <row r="220" spans="1:8" ht="12.75" customHeight="1">
      <c r="A220" s="574"/>
      <c r="B220" s="574"/>
      <c r="C220" s="574"/>
      <c r="D220" s="574"/>
      <c r="E220" s="574"/>
      <c r="F220" s="548"/>
      <c r="G220" s="548"/>
      <c r="H220" s="548"/>
    </row>
    <row r="221" spans="1:8" ht="12.75" customHeight="1">
      <c r="A221" s="574"/>
      <c r="B221" s="574"/>
      <c r="C221" s="574"/>
      <c r="D221" s="574"/>
      <c r="E221" s="574"/>
      <c r="F221" s="548"/>
      <c r="G221" s="548"/>
      <c r="H221" s="548"/>
    </row>
    <row r="222" spans="1:8" ht="12.75" customHeight="1">
      <c r="A222" s="574"/>
      <c r="B222" s="574"/>
      <c r="C222" s="574"/>
      <c r="D222" s="574"/>
      <c r="E222" s="574"/>
      <c r="F222" s="548"/>
      <c r="G222" s="548"/>
      <c r="H222" s="548"/>
    </row>
    <row r="223" spans="1:8" ht="12.75" customHeight="1">
      <c r="A223" s="574"/>
      <c r="B223" s="574"/>
      <c r="C223" s="574"/>
      <c r="D223" s="574"/>
      <c r="E223" s="574"/>
      <c r="F223" s="548"/>
      <c r="G223" s="548"/>
      <c r="H223" s="548"/>
    </row>
    <row r="224" spans="1:8" ht="12.75" customHeight="1">
      <c r="A224" s="574"/>
      <c r="B224" s="574"/>
      <c r="C224" s="574"/>
      <c r="D224" s="574"/>
      <c r="E224" s="574"/>
      <c r="F224" s="548"/>
      <c r="G224" s="548"/>
      <c r="H224" s="548"/>
    </row>
    <row r="225" spans="1:8" ht="12.75" customHeight="1">
      <c r="A225" s="574"/>
      <c r="B225" s="574"/>
      <c r="C225" s="574"/>
      <c r="D225" s="574"/>
      <c r="E225" s="574"/>
      <c r="F225" s="548"/>
      <c r="G225" s="548"/>
      <c r="H225" s="548"/>
    </row>
    <row r="226" spans="1:8" ht="12.75" customHeight="1">
      <c r="A226" s="574"/>
      <c r="B226" s="574"/>
      <c r="C226" s="574"/>
      <c r="D226" s="574"/>
      <c r="E226" s="574"/>
      <c r="F226" s="548"/>
      <c r="G226" s="548"/>
      <c r="H226" s="548"/>
    </row>
    <row r="227" spans="1:8" ht="12.75" customHeight="1">
      <c r="A227" s="574"/>
      <c r="B227" s="574"/>
      <c r="C227" s="574"/>
      <c r="D227" s="574"/>
      <c r="E227" s="574"/>
      <c r="F227" s="548"/>
      <c r="G227" s="548"/>
      <c r="H227" s="548"/>
    </row>
    <row r="228" spans="1:8" ht="12.75" customHeight="1">
      <c r="A228" s="574"/>
      <c r="B228" s="574"/>
      <c r="C228" s="574"/>
      <c r="D228" s="574"/>
      <c r="E228" s="574"/>
      <c r="F228" s="548"/>
      <c r="G228" s="548"/>
      <c r="H228" s="548"/>
    </row>
    <row r="229" spans="1:8" ht="12.75" customHeight="1">
      <c r="A229" s="574"/>
      <c r="B229" s="574"/>
      <c r="C229" s="574"/>
      <c r="D229" s="574"/>
      <c r="E229" s="574"/>
      <c r="F229" s="548"/>
      <c r="G229" s="548"/>
      <c r="H229" s="548"/>
    </row>
    <row r="230" spans="1:8" ht="12.75" customHeight="1">
      <c r="A230" s="574"/>
      <c r="B230" s="574"/>
      <c r="C230" s="574"/>
      <c r="D230" s="574"/>
      <c r="E230" s="574"/>
      <c r="F230" s="548"/>
      <c r="G230" s="548"/>
      <c r="H230" s="548"/>
    </row>
    <row r="231" spans="1:8" ht="12.75" customHeight="1">
      <c r="A231" s="574"/>
      <c r="B231" s="574"/>
      <c r="C231" s="574"/>
      <c r="D231" s="574"/>
      <c r="E231" s="574"/>
      <c r="F231" s="548"/>
      <c r="G231" s="548"/>
      <c r="H231" s="548"/>
    </row>
    <row r="232" spans="1:8" ht="12.75" customHeight="1">
      <c r="A232" s="574"/>
      <c r="B232" s="574"/>
      <c r="C232" s="574"/>
      <c r="D232" s="574"/>
      <c r="E232" s="574"/>
      <c r="F232" s="548"/>
      <c r="G232" s="548"/>
      <c r="H232" s="548"/>
    </row>
    <row r="233" spans="1:8" ht="12.75" customHeight="1">
      <c r="A233" s="574"/>
      <c r="B233" s="574"/>
      <c r="C233" s="574"/>
      <c r="D233" s="574"/>
      <c r="E233" s="574"/>
      <c r="F233" s="548"/>
      <c r="G233" s="548"/>
      <c r="H233" s="548"/>
    </row>
    <row r="234" spans="1:8" ht="12.75" customHeight="1">
      <c r="A234" s="574"/>
      <c r="B234" s="574"/>
      <c r="C234" s="574"/>
      <c r="D234" s="574"/>
      <c r="E234" s="574"/>
      <c r="F234" s="548"/>
      <c r="G234" s="548"/>
      <c r="H234" s="548"/>
    </row>
    <row r="235" spans="1:8" ht="12.75" customHeight="1">
      <c r="A235" s="574"/>
      <c r="B235" s="574"/>
      <c r="C235" s="574"/>
      <c r="D235" s="574"/>
      <c r="E235" s="574"/>
      <c r="F235" s="548"/>
      <c r="G235" s="548"/>
      <c r="H235" s="548"/>
    </row>
    <row r="236" spans="1:8" ht="12.75" customHeight="1">
      <c r="A236" s="574"/>
      <c r="B236" s="574"/>
      <c r="C236" s="574"/>
      <c r="D236" s="574"/>
      <c r="E236" s="574"/>
      <c r="F236" s="548"/>
      <c r="G236" s="548"/>
      <c r="H236" s="548"/>
    </row>
    <row r="237" spans="1:8" ht="12.75" customHeight="1">
      <c r="A237" s="574"/>
      <c r="B237" s="574"/>
      <c r="C237" s="574"/>
      <c r="D237" s="574"/>
      <c r="E237" s="574"/>
      <c r="F237" s="548"/>
      <c r="G237" s="548"/>
      <c r="H237" s="548"/>
    </row>
    <row r="238" spans="1:8" ht="12.75" customHeight="1">
      <c r="A238" s="574"/>
      <c r="B238" s="574"/>
      <c r="C238" s="574"/>
      <c r="D238" s="574"/>
      <c r="E238" s="574"/>
      <c r="F238" s="548"/>
      <c r="G238" s="548"/>
      <c r="H238" s="548"/>
    </row>
    <row r="239" spans="1:8" ht="12.75" customHeight="1">
      <c r="A239" s="574"/>
      <c r="B239" s="574"/>
      <c r="C239" s="574"/>
      <c r="D239" s="574"/>
      <c r="E239" s="574"/>
      <c r="F239" s="548"/>
      <c r="G239" s="548"/>
      <c r="H239" s="548"/>
    </row>
    <row r="240" spans="1:8" ht="12.75" customHeight="1">
      <c r="A240" s="574"/>
      <c r="B240" s="574"/>
      <c r="C240" s="574"/>
      <c r="D240" s="574"/>
      <c r="E240" s="574"/>
      <c r="F240" s="548"/>
      <c r="G240" s="548"/>
      <c r="H240" s="548"/>
    </row>
    <row r="241" spans="1:8" ht="12.75" customHeight="1">
      <c r="A241" s="574"/>
      <c r="B241" s="574"/>
      <c r="C241" s="574"/>
      <c r="D241" s="574"/>
      <c r="E241" s="574"/>
      <c r="F241" s="548"/>
      <c r="G241" s="548"/>
      <c r="H241" s="548"/>
    </row>
    <row r="242" spans="1:8" ht="12.75" customHeight="1">
      <c r="A242" s="574"/>
      <c r="B242" s="574"/>
      <c r="C242" s="574"/>
      <c r="D242" s="574"/>
      <c r="E242" s="574"/>
      <c r="F242" s="548"/>
      <c r="G242" s="548"/>
      <c r="H242" s="548"/>
    </row>
    <row r="243" spans="1:8" ht="12.75" customHeight="1">
      <c r="A243" s="574"/>
      <c r="B243" s="574"/>
      <c r="C243" s="574"/>
      <c r="D243" s="574"/>
      <c r="E243" s="574"/>
      <c r="F243" s="548"/>
      <c r="G243" s="548"/>
      <c r="H243" s="548"/>
    </row>
    <row r="244" spans="1:8" ht="12.75" customHeight="1">
      <c r="A244" s="574"/>
      <c r="B244" s="574"/>
      <c r="C244" s="574"/>
      <c r="D244" s="574"/>
      <c r="E244" s="574"/>
      <c r="F244" s="548"/>
      <c r="G244" s="548"/>
      <c r="H244" s="548"/>
    </row>
    <row r="245" spans="1:8" ht="12.75" customHeight="1">
      <c r="A245" s="574"/>
      <c r="B245" s="574"/>
      <c r="C245" s="574"/>
      <c r="D245" s="574"/>
      <c r="E245" s="574"/>
      <c r="F245" s="548"/>
      <c r="G245" s="548"/>
      <c r="H245" s="548"/>
    </row>
    <row r="246" spans="1:8" ht="12.75" customHeight="1">
      <c r="A246" s="574"/>
      <c r="B246" s="574"/>
      <c r="C246" s="574"/>
      <c r="D246" s="574"/>
      <c r="E246" s="574"/>
      <c r="F246" s="548"/>
      <c r="G246" s="548"/>
      <c r="H246" s="548"/>
    </row>
    <row r="247" spans="1:8" ht="12.75" customHeight="1">
      <c r="A247" s="574"/>
      <c r="B247" s="574"/>
      <c r="C247" s="574"/>
      <c r="D247" s="574"/>
      <c r="E247" s="574"/>
      <c r="F247" s="548"/>
      <c r="G247" s="548"/>
      <c r="H247" s="548"/>
    </row>
    <row r="248" spans="1:8" ht="12.75" customHeight="1">
      <c r="A248" s="574"/>
      <c r="B248" s="574"/>
      <c r="C248" s="574"/>
      <c r="D248" s="574"/>
      <c r="E248" s="574"/>
      <c r="F248" s="548"/>
      <c r="G248" s="548"/>
      <c r="H248" s="548"/>
    </row>
    <row r="249" spans="1:8" ht="12.75" customHeight="1">
      <c r="A249" s="574"/>
      <c r="B249" s="574"/>
      <c r="C249" s="574"/>
      <c r="D249" s="574"/>
      <c r="E249" s="574"/>
      <c r="F249" s="548"/>
      <c r="G249" s="548"/>
      <c r="H249" s="548"/>
    </row>
    <row r="250" spans="1:8" ht="12.75" customHeight="1">
      <c r="A250" s="574"/>
      <c r="B250" s="574"/>
      <c r="C250" s="574"/>
      <c r="D250" s="574"/>
      <c r="E250" s="574"/>
      <c r="F250" s="548"/>
      <c r="G250" s="548"/>
      <c r="H250" s="548"/>
    </row>
    <row r="251" spans="1:8" ht="12.75" customHeight="1">
      <c r="A251" s="574"/>
      <c r="B251" s="574"/>
      <c r="C251" s="574"/>
      <c r="D251" s="574"/>
      <c r="E251" s="574"/>
      <c r="F251" s="548"/>
      <c r="G251" s="548"/>
      <c r="H251" s="548"/>
    </row>
    <row r="252" spans="1:8" ht="12.75" customHeight="1">
      <c r="A252" s="574"/>
      <c r="B252" s="574"/>
      <c r="C252" s="574"/>
      <c r="D252" s="574"/>
      <c r="E252" s="574"/>
      <c r="F252" s="548"/>
      <c r="G252" s="548"/>
      <c r="H252" s="548"/>
    </row>
    <row r="253" spans="1:8" ht="12.75" customHeight="1">
      <c r="A253" s="574"/>
      <c r="B253" s="574"/>
      <c r="C253" s="574"/>
      <c r="D253" s="574"/>
      <c r="E253" s="574"/>
      <c r="F253" s="548"/>
      <c r="G253" s="548"/>
      <c r="H253" s="548"/>
    </row>
    <row r="254" spans="1:8" ht="12.75" customHeight="1">
      <c r="A254" s="574"/>
      <c r="B254" s="574"/>
      <c r="C254" s="574"/>
      <c r="D254" s="574"/>
      <c r="E254" s="574"/>
      <c r="F254" s="548"/>
      <c r="G254" s="548"/>
      <c r="H254" s="548"/>
    </row>
    <row r="255" spans="1:8" ht="12.75" customHeight="1">
      <c r="A255" s="574"/>
      <c r="B255" s="574"/>
      <c r="C255" s="574"/>
      <c r="D255" s="574"/>
      <c r="E255" s="574"/>
      <c r="F255" s="548"/>
      <c r="G255" s="548"/>
      <c r="H255" s="548"/>
    </row>
    <row r="256" spans="1:8" ht="12.75" customHeight="1">
      <c r="A256" s="574"/>
      <c r="B256" s="574"/>
      <c r="C256" s="574"/>
      <c r="D256" s="574"/>
      <c r="E256" s="574"/>
      <c r="F256" s="548"/>
      <c r="G256" s="548"/>
      <c r="H256" s="548"/>
    </row>
    <row r="257" spans="1:8" ht="12.75" customHeight="1">
      <c r="A257" s="574"/>
      <c r="B257" s="574"/>
      <c r="C257" s="574"/>
      <c r="D257" s="574"/>
      <c r="E257" s="574"/>
      <c r="F257" s="548"/>
      <c r="G257" s="548"/>
      <c r="H257" s="548"/>
    </row>
    <row r="258" spans="1:8" ht="12.75" customHeight="1">
      <c r="A258" s="574"/>
      <c r="B258" s="574"/>
      <c r="C258" s="574"/>
      <c r="D258" s="574"/>
      <c r="E258" s="574"/>
      <c r="F258" s="548"/>
      <c r="G258" s="548"/>
      <c r="H258" s="548"/>
    </row>
    <row r="259" spans="1:8" ht="12.75" customHeight="1">
      <c r="A259" s="574"/>
      <c r="B259" s="574"/>
      <c r="C259" s="574"/>
      <c r="D259" s="574"/>
      <c r="E259" s="574"/>
      <c r="F259" s="548"/>
      <c r="G259" s="548"/>
      <c r="H259" s="548"/>
    </row>
    <row r="260" spans="1:8" ht="12.75" customHeight="1">
      <c r="A260" s="574"/>
      <c r="B260" s="574"/>
      <c r="C260" s="574"/>
      <c r="D260" s="574"/>
      <c r="E260" s="574"/>
      <c r="F260" s="548"/>
      <c r="G260" s="548"/>
      <c r="H260" s="548"/>
    </row>
    <row r="261" spans="1:8" ht="12.75" customHeight="1">
      <c r="A261" s="574"/>
      <c r="B261" s="574"/>
      <c r="C261" s="574"/>
      <c r="D261" s="574"/>
      <c r="E261" s="574"/>
      <c r="F261" s="548"/>
      <c r="G261" s="548"/>
      <c r="H261" s="548"/>
    </row>
    <row r="262" spans="1:8" ht="12.75" customHeight="1">
      <c r="A262" s="574"/>
      <c r="B262" s="574"/>
      <c r="C262" s="574"/>
      <c r="D262" s="574"/>
      <c r="E262" s="574"/>
      <c r="F262" s="548"/>
      <c r="G262" s="548"/>
      <c r="H262" s="548"/>
    </row>
    <row r="263" spans="1:8" ht="12.75" customHeight="1">
      <c r="A263" s="574"/>
      <c r="B263" s="574"/>
      <c r="C263" s="574"/>
      <c r="D263" s="574"/>
      <c r="E263" s="574"/>
      <c r="F263" s="548"/>
      <c r="G263" s="548"/>
      <c r="H263" s="548"/>
    </row>
    <row r="264" spans="1:8" ht="12.75" customHeight="1">
      <c r="A264" s="574"/>
      <c r="B264" s="574"/>
      <c r="C264" s="574"/>
      <c r="D264" s="574"/>
      <c r="E264" s="574"/>
      <c r="F264" s="548"/>
      <c r="G264" s="548"/>
      <c r="H264" s="548"/>
    </row>
    <row r="265" spans="1:8" ht="12.75" customHeight="1">
      <c r="A265" s="574"/>
      <c r="B265" s="574"/>
      <c r="C265" s="574"/>
      <c r="D265" s="574"/>
      <c r="E265" s="574"/>
      <c r="F265" s="548"/>
      <c r="G265" s="548"/>
      <c r="H265" s="548"/>
    </row>
    <row r="266" spans="1:8" ht="12.75" customHeight="1">
      <c r="A266" s="574"/>
      <c r="B266" s="574"/>
      <c r="C266" s="574"/>
      <c r="D266" s="574"/>
      <c r="E266" s="574"/>
      <c r="F266" s="548"/>
      <c r="G266" s="548"/>
      <c r="H266" s="548"/>
    </row>
    <row r="267" spans="1:8" ht="12.75" customHeight="1">
      <c r="A267" s="574"/>
      <c r="B267" s="574"/>
      <c r="C267" s="574"/>
      <c r="D267" s="574"/>
      <c r="E267" s="574"/>
      <c r="F267" s="548"/>
      <c r="G267" s="548"/>
      <c r="H267" s="548"/>
    </row>
    <row r="268" spans="1:8" ht="12.75" customHeight="1">
      <c r="A268" s="574"/>
      <c r="B268" s="574"/>
      <c r="C268" s="574"/>
      <c r="D268" s="574"/>
      <c r="E268" s="574"/>
      <c r="F268" s="548"/>
      <c r="G268" s="548"/>
      <c r="H268" s="548"/>
    </row>
    <row r="269" spans="1:8" ht="12.75" customHeight="1">
      <c r="A269" s="574"/>
      <c r="B269" s="574"/>
      <c r="C269" s="574"/>
      <c r="D269" s="574"/>
      <c r="E269" s="574"/>
      <c r="F269" s="548"/>
      <c r="G269" s="548"/>
      <c r="H269" s="548"/>
    </row>
    <row r="270" spans="1:8" ht="12.75" customHeight="1">
      <c r="A270" s="574"/>
      <c r="B270" s="574"/>
      <c r="C270" s="574"/>
      <c r="D270" s="574"/>
      <c r="E270" s="574"/>
      <c r="F270" s="548"/>
      <c r="G270" s="548"/>
      <c r="H270" s="548"/>
    </row>
    <row r="271" spans="1:8" ht="12.75" customHeight="1">
      <c r="A271" s="574"/>
      <c r="B271" s="574"/>
      <c r="C271" s="574"/>
      <c r="D271" s="574"/>
      <c r="E271" s="574"/>
      <c r="F271" s="548"/>
      <c r="G271" s="548"/>
      <c r="H271" s="548"/>
    </row>
    <row r="272" spans="1:8" ht="12.75" customHeight="1">
      <c r="A272" s="574"/>
      <c r="B272" s="574"/>
      <c r="C272" s="574"/>
      <c r="D272" s="574"/>
      <c r="E272" s="574"/>
      <c r="F272" s="548"/>
      <c r="G272" s="548"/>
      <c r="H272" s="548"/>
    </row>
    <row r="273" spans="1:8" ht="12.75" customHeight="1">
      <c r="A273" s="574"/>
      <c r="B273" s="574"/>
      <c r="C273" s="574"/>
      <c r="D273" s="574"/>
      <c r="E273" s="574"/>
      <c r="F273" s="548"/>
      <c r="G273" s="548"/>
      <c r="H273" s="548"/>
    </row>
    <row r="274" spans="1:8" ht="12.75" customHeight="1">
      <c r="A274" s="574"/>
      <c r="B274" s="574"/>
      <c r="C274" s="574"/>
      <c r="D274" s="574"/>
      <c r="E274" s="574"/>
      <c r="F274" s="548"/>
      <c r="G274" s="548"/>
      <c r="H274" s="548"/>
    </row>
    <row r="275" spans="1:8" ht="12.75" customHeight="1">
      <c r="A275" s="574"/>
      <c r="B275" s="574"/>
      <c r="C275" s="574"/>
      <c r="D275" s="574"/>
      <c r="E275" s="574"/>
      <c r="F275" s="548"/>
      <c r="G275" s="548"/>
      <c r="H275" s="548"/>
    </row>
    <row r="276" spans="1:8" ht="12.75" customHeight="1">
      <c r="A276" s="574"/>
      <c r="B276" s="574"/>
      <c r="C276" s="574"/>
      <c r="D276" s="574"/>
      <c r="E276" s="574"/>
      <c r="F276" s="548"/>
      <c r="G276" s="548"/>
      <c r="H276" s="548"/>
    </row>
    <row r="277" spans="1:8" ht="12.75" customHeight="1">
      <c r="A277" s="574"/>
      <c r="B277" s="574"/>
      <c r="C277" s="574"/>
      <c r="D277" s="574"/>
      <c r="E277" s="574"/>
      <c r="F277" s="548"/>
      <c r="G277" s="548"/>
      <c r="H277" s="548"/>
    </row>
    <row r="278" spans="1:8" ht="12.75" customHeight="1">
      <c r="A278" s="574"/>
      <c r="B278" s="574"/>
      <c r="C278" s="574"/>
      <c r="D278" s="574"/>
      <c r="E278" s="574"/>
      <c r="F278" s="548"/>
      <c r="G278" s="548"/>
      <c r="H278" s="548"/>
    </row>
    <row r="279" spans="1:8" ht="12.75" customHeight="1">
      <c r="A279" s="574"/>
      <c r="B279" s="574"/>
      <c r="C279" s="574"/>
      <c r="D279" s="574"/>
      <c r="E279" s="574"/>
      <c r="F279" s="548"/>
      <c r="G279" s="548"/>
      <c r="H279" s="548"/>
    </row>
    <row r="280" spans="1:8" ht="12.75" customHeight="1">
      <c r="A280" s="574"/>
      <c r="B280" s="574"/>
      <c r="C280" s="574"/>
      <c r="D280" s="574"/>
      <c r="E280" s="574"/>
      <c r="F280" s="548"/>
      <c r="G280" s="548"/>
      <c r="H280" s="548"/>
    </row>
    <row r="281" spans="1:8" ht="12.75" customHeight="1">
      <c r="A281" s="574"/>
      <c r="B281" s="574"/>
      <c r="C281" s="574"/>
      <c r="D281" s="574"/>
      <c r="E281" s="574"/>
      <c r="F281" s="548"/>
      <c r="G281" s="548"/>
      <c r="H281" s="548"/>
    </row>
    <row r="282" spans="1:8" ht="12.75" customHeight="1">
      <c r="A282" s="574"/>
      <c r="B282" s="574"/>
      <c r="C282" s="574"/>
      <c r="D282" s="574"/>
      <c r="E282" s="574"/>
      <c r="F282" s="548"/>
      <c r="G282" s="548"/>
      <c r="H282" s="548"/>
    </row>
    <row r="283" spans="1:8" ht="12.75" customHeight="1">
      <c r="A283" s="574"/>
      <c r="B283" s="574"/>
      <c r="C283" s="574"/>
      <c r="D283" s="574"/>
      <c r="E283" s="574"/>
      <c r="F283" s="548"/>
      <c r="G283" s="548"/>
      <c r="H283" s="548"/>
    </row>
    <row r="284" spans="1:8" ht="12.75" customHeight="1">
      <c r="A284" s="574"/>
      <c r="B284" s="574"/>
      <c r="C284" s="574"/>
      <c r="D284" s="574"/>
      <c r="E284" s="574"/>
      <c r="F284" s="548"/>
      <c r="G284" s="548"/>
      <c r="H284" s="548"/>
    </row>
    <row r="285" spans="1:8" ht="12.75" customHeight="1">
      <c r="A285" s="574"/>
      <c r="B285" s="574"/>
      <c r="C285" s="574"/>
      <c r="D285" s="574"/>
      <c r="E285" s="574"/>
      <c r="F285" s="548"/>
      <c r="G285" s="548"/>
      <c r="H285" s="548"/>
    </row>
    <row r="286" spans="1:8" ht="12.75" customHeight="1">
      <c r="A286" s="574"/>
      <c r="B286" s="574"/>
      <c r="C286" s="574"/>
      <c r="D286" s="574"/>
      <c r="E286" s="574"/>
      <c r="F286" s="548"/>
      <c r="G286" s="548"/>
      <c r="H286" s="548"/>
    </row>
    <row r="287" spans="1:8" ht="12.75" customHeight="1">
      <c r="A287" s="574"/>
      <c r="B287" s="574"/>
      <c r="C287" s="574"/>
      <c r="D287" s="574"/>
      <c r="E287" s="574"/>
      <c r="F287" s="548"/>
      <c r="G287" s="548"/>
      <c r="H287" s="548"/>
    </row>
    <row r="288" spans="1:8" ht="12.75" customHeight="1">
      <c r="A288" s="574"/>
      <c r="B288" s="574"/>
      <c r="C288" s="574"/>
      <c r="D288" s="574"/>
      <c r="E288" s="574"/>
      <c r="F288" s="548"/>
      <c r="G288" s="548"/>
      <c r="H288" s="548"/>
    </row>
    <row r="289" spans="1:8" ht="12.75" customHeight="1">
      <c r="A289" s="574"/>
      <c r="B289" s="574"/>
      <c r="C289" s="574"/>
      <c r="D289" s="574"/>
      <c r="E289" s="574"/>
      <c r="F289" s="548"/>
      <c r="G289" s="548"/>
      <c r="H289" s="548"/>
    </row>
    <row r="290" spans="1:8" ht="12.75" customHeight="1">
      <c r="A290" s="574"/>
      <c r="B290" s="574"/>
      <c r="C290" s="574"/>
      <c r="D290" s="574"/>
      <c r="E290" s="574"/>
      <c r="F290" s="548"/>
      <c r="G290" s="548"/>
      <c r="H290" s="548"/>
    </row>
    <row r="291" spans="1:8" ht="12.75" customHeight="1">
      <c r="A291" s="574"/>
      <c r="B291" s="574"/>
      <c r="C291" s="574"/>
      <c r="D291" s="574"/>
      <c r="E291" s="574"/>
      <c r="F291" s="548"/>
      <c r="G291" s="548"/>
      <c r="H291" s="548"/>
    </row>
    <row r="292" spans="1:8" ht="12.75" customHeight="1">
      <c r="A292" s="574"/>
      <c r="B292" s="574"/>
      <c r="C292" s="574"/>
      <c r="D292" s="574"/>
      <c r="E292" s="574"/>
      <c r="F292" s="548"/>
      <c r="G292" s="548"/>
      <c r="H292" s="548"/>
    </row>
    <row r="293" spans="1:8" ht="12.75" customHeight="1">
      <c r="A293" s="574"/>
      <c r="B293" s="574"/>
      <c r="C293" s="574"/>
      <c r="D293" s="574"/>
      <c r="E293" s="574"/>
      <c r="F293" s="548"/>
      <c r="G293" s="548"/>
      <c r="H293" s="548"/>
    </row>
    <row r="294" spans="1:8" ht="12.75" customHeight="1">
      <c r="A294" s="574"/>
      <c r="B294" s="574"/>
      <c r="C294" s="574"/>
      <c r="D294" s="574"/>
      <c r="E294" s="574"/>
      <c r="F294" s="548"/>
      <c r="G294" s="548"/>
      <c r="H294" s="548"/>
    </row>
    <row r="295" spans="1:8" ht="12.75" customHeight="1">
      <c r="A295" s="574"/>
      <c r="B295" s="574"/>
      <c r="C295" s="574"/>
      <c r="D295" s="574"/>
      <c r="E295" s="574"/>
      <c r="F295" s="548"/>
      <c r="G295" s="548"/>
      <c r="H295" s="548"/>
    </row>
    <row r="296" spans="1:8" ht="12.75" customHeight="1">
      <c r="A296" s="574"/>
      <c r="B296" s="574"/>
      <c r="C296" s="574"/>
      <c r="D296" s="574"/>
      <c r="E296" s="574"/>
      <c r="F296" s="548"/>
      <c r="G296" s="548"/>
      <c r="H296" s="548"/>
    </row>
    <row r="297" spans="1:8" ht="12.75" customHeight="1">
      <c r="A297" s="574"/>
      <c r="B297" s="574"/>
      <c r="C297" s="574"/>
      <c r="D297" s="574"/>
      <c r="E297" s="574"/>
      <c r="F297" s="548"/>
      <c r="G297" s="548"/>
      <c r="H297" s="548"/>
    </row>
    <row r="298" spans="1:8" ht="12.75" customHeight="1">
      <c r="A298" s="574"/>
      <c r="B298" s="574"/>
      <c r="C298" s="574"/>
      <c r="D298" s="574"/>
      <c r="E298" s="574"/>
      <c r="F298" s="548"/>
      <c r="G298" s="548"/>
      <c r="H298" s="548"/>
    </row>
    <row r="299" spans="1:8" ht="12.75" customHeight="1">
      <c r="A299" s="574"/>
      <c r="B299" s="574"/>
      <c r="C299" s="574"/>
      <c r="D299" s="574"/>
      <c r="E299" s="574"/>
      <c r="F299" s="548"/>
      <c r="G299" s="548"/>
      <c r="H299" s="548"/>
    </row>
    <row r="300" spans="1:8" ht="12.75" customHeight="1">
      <c r="A300" s="574"/>
      <c r="B300" s="574"/>
      <c r="C300" s="574"/>
      <c r="D300" s="574"/>
      <c r="E300" s="574"/>
      <c r="F300" s="548"/>
      <c r="G300" s="548"/>
      <c r="H300" s="548"/>
    </row>
    <row r="301" spans="1:8" ht="12.75" customHeight="1">
      <c r="A301" s="574"/>
      <c r="B301" s="574"/>
      <c r="C301" s="574"/>
      <c r="D301" s="574"/>
      <c r="E301" s="574"/>
      <c r="F301" s="548"/>
      <c r="G301" s="548"/>
      <c r="H301" s="548"/>
    </row>
    <row r="302" spans="1:8" ht="12.75" customHeight="1">
      <c r="A302" s="574"/>
      <c r="B302" s="574"/>
      <c r="C302" s="574"/>
      <c r="D302" s="574"/>
      <c r="E302" s="574"/>
      <c r="F302" s="548"/>
      <c r="G302" s="548"/>
      <c r="H302" s="548"/>
    </row>
    <row r="303" spans="1:8" ht="12.75" customHeight="1">
      <c r="A303" s="574"/>
      <c r="B303" s="574"/>
      <c r="C303" s="574"/>
      <c r="D303" s="574"/>
      <c r="E303" s="574"/>
      <c r="F303" s="548"/>
      <c r="G303" s="548"/>
      <c r="H303" s="548"/>
    </row>
    <row r="304" spans="1:8" ht="12.75" customHeight="1">
      <c r="A304" s="574"/>
      <c r="B304" s="574"/>
      <c r="C304" s="574"/>
      <c r="D304" s="574"/>
      <c r="E304" s="574"/>
      <c r="F304" s="548"/>
      <c r="G304" s="548"/>
      <c r="H304" s="548"/>
    </row>
    <row r="305" spans="1:8" ht="12.75" customHeight="1">
      <c r="A305" s="574"/>
      <c r="B305" s="574"/>
      <c r="C305" s="574"/>
      <c r="D305" s="574"/>
      <c r="E305" s="574"/>
      <c r="F305" s="548"/>
      <c r="G305" s="548"/>
      <c r="H305" s="548"/>
    </row>
    <row r="306" spans="1:8" ht="12.75" customHeight="1">
      <c r="A306" s="574"/>
      <c r="B306" s="574"/>
      <c r="C306" s="574"/>
      <c r="D306" s="574"/>
      <c r="E306" s="574"/>
      <c r="F306" s="548"/>
      <c r="G306" s="548"/>
      <c r="H306" s="548"/>
    </row>
    <row r="307" spans="1:8" ht="12.75" customHeight="1">
      <c r="A307" s="574"/>
      <c r="B307" s="574"/>
      <c r="C307" s="574"/>
      <c r="D307" s="574"/>
      <c r="E307" s="574"/>
      <c r="F307" s="548"/>
      <c r="G307" s="548"/>
      <c r="H307" s="548"/>
    </row>
    <row r="308" spans="1:8" ht="12.75" customHeight="1">
      <c r="A308" s="574"/>
      <c r="B308" s="574"/>
      <c r="C308" s="574"/>
      <c r="D308" s="574"/>
      <c r="E308" s="574"/>
      <c r="F308" s="548"/>
      <c r="G308" s="548"/>
      <c r="H308" s="548"/>
    </row>
    <row r="309" spans="1:8" ht="12.75" customHeight="1">
      <c r="A309" s="574"/>
      <c r="B309" s="574"/>
      <c r="C309" s="574"/>
      <c r="D309" s="574"/>
      <c r="E309" s="574"/>
      <c r="F309" s="548"/>
      <c r="G309" s="548"/>
      <c r="H309" s="548"/>
    </row>
    <row r="310" spans="1:8" ht="12.75" customHeight="1">
      <c r="A310" s="574"/>
      <c r="B310" s="574"/>
      <c r="C310" s="574"/>
      <c r="D310" s="574"/>
      <c r="E310" s="574"/>
      <c r="F310" s="548"/>
      <c r="G310" s="548"/>
      <c r="H310" s="548"/>
    </row>
    <row r="311" spans="1:8" ht="12.75" customHeight="1">
      <c r="A311" s="574"/>
      <c r="B311" s="574"/>
      <c r="C311" s="574"/>
      <c r="D311" s="574"/>
      <c r="E311" s="574"/>
      <c r="F311" s="548"/>
      <c r="G311" s="548"/>
      <c r="H311" s="548"/>
    </row>
    <row r="312" spans="1:8" ht="12.75" customHeight="1">
      <c r="A312" s="574"/>
      <c r="B312" s="574"/>
      <c r="C312" s="574"/>
      <c r="D312" s="574"/>
      <c r="E312" s="574"/>
      <c r="F312" s="548"/>
      <c r="G312" s="548"/>
      <c r="H312" s="548"/>
    </row>
    <row r="313" spans="1:8" ht="12.75" customHeight="1">
      <c r="A313" s="574"/>
      <c r="B313" s="574"/>
      <c r="C313" s="574"/>
      <c r="D313" s="574"/>
      <c r="E313" s="574"/>
      <c r="F313" s="548"/>
      <c r="G313" s="548"/>
      <c r="H313" s="548"/>
    </row>
    <row r="314" spans="1:8" ht="12.75" customHeight="1">
      <c r="A314" s="574"/>
      <c r="B314" s="574"/>
      <c r="C314" s="574"/>
      <c r="D314" s="574"/>
      <c r="E314" s="574"/>
      <c r="F314" s="548"/>
      <c r="G314" s="548"/>
      <c r="H314" s="548"/>
    </row>
    <row r="315" spans="1:8" ht="12.75" customHeight="1">
      <c r="A315" s="574"/>
      <c r="B315" s="574"/>
      <c r="C315" s="574"/>
      <c r="D315" s="574"/>
      <c r="E315" s="574"/>
      <c r="F315" s="548"/>
      <c r="G315" s="548"/>
      <c r="H315" s="548"/>
    </row>
    <row r="316" spans="1:8" ht="12.75" customHeight="1">
      <c r="A316" s="574"/>
      <c r="B316" s="574"/>
      <c r="C316" s="574"/>
      <c r="D316" s="574"/>
      <c r="E316" s="574"/>
      <c r="F316" s="548"/>
      <c r="G316" s="548"/>
      <c r="H316" s="548"/>
    </row>
    <row r="317" spans="1:8" ht="12.75" customHeight="1">
      <c r="A317" s="574"/>
      <c r="B317" s="574"/>
      <c r="C317" s="574"/>
      <c r="D317" s="574"/>
      <c r="E317" s="574"/>
      <c r="F317" s="548"/>
      <c r="G317" s="548"/>
      <c r="H317" s="548"/>
    </row>
    <row r="318" spans="1:8" ht="12.75" customHeight="1">
      <c r="A318" s="574"/>
      <c r="B318" s="574"/>
      <c r="C318" s="574"/>
      <c r="D318" s="574"/>
      <c r="E318" s="574"/>
      <c r="F318" s="548"/>
      <c r="G318" s="548"/>
      <c r="H318" s="548"/>
    </row>
    <row r="319" spans="1:8" ht="12.75" customHeight="1">
      <c r="A319" s="574"/>
      <c r="B319" s="574"/>
      <c r="C319" s="574"/>
      <c r="D319" s="574"/>
      <c r="E319" s="574"/>
      <c r="F319" s="548"/>
      <c r="G319" s="548"/>
      <c r="H319" s="548"/>
    </row>
    <row r="320" spans="1:8" ht="12.75" customHeight="1">
      <c r="A320" s="574"/>
      <c r="B320" s="574"/>
      <c r="C320" s="574"/>
      <c r="D320" s="574"/>
      <c r="E320" s="574"/>
      <c r="F320" s="548"/>
      <c r="G320" s="548"/>
      <c r="H320" s="548"/>
    </row>
    <row r="321" spans="1:8" ht="12.75" customHeight="1">
      <c r="A321" s="574"/>
      <c r="B321" s="574"/>
      <c r="C321" s="574"/>
      <c r="D321" s="574"/>
      <c r="E321" s="574"/>
      <c r="F321" s="548"/>
      <c r="G321" s="548"/>
      <c r="H321" s="548"/>
    </row>
    <row r="322" spans="1:8" ht="12.75" customHeight="1">
      <c r="A322" s="574"/>
      <c r="B322" s="574"/>
      <c r="C322" s="574"/>
      <c r="D322" s="574"/>
      <c r="E322" s="574"/>
      <c r="F322" s="548"/>
      <c r="G322" s="548"/>
      <c r="H322" s="548"/>
    </row>
    <row r="323" spans="1:8" ht="12.75" customHeight="1">
      <c r="A323" s="574"/>
      <c r="B323" s="574"/>
      <c r="C323" s="574"/>
      <c r="D323" s="574"/>
      <c r="E323" s="574"/>
      <c r="F323" s="548"/>
      <c r="G323" s="548"/>
      <c r="H323" s="548"/>
    </row>
    <row r="324" spans="1:8" ht="12.75" customHeight="1">
      <c r="A324" s="574"/>
      <c r="B324" s="574"/>
      <c r="C324" s="574"/>
      <c r="D324" s="574"/>
      <c r="E324" s="574"/>
      <c r="F324" s="548"/>
      <c r="G324" s="548"/>
      <c r="H324" s="548"/>
    </row>
    <row r="325" spans="1:8" ht="12.75" customHeight="1">
      <c r="A325" s="574"/>
      <c r="B325" s="574"/>
      <c r="C325" s="574"/>
      <c r="D325" s="574"/>
      <c r="E325" s="574"/>
      <c r="F325" s="548"/>
      <c r="G325" s="548"/>
      <c r="H325" s="548"/>
    </row>
    <row r="326" spans="1:8" ht="12.75" customHeight="1">
      <c r="A326" s="574"/>
      <c r="B326" s="574"/>
      <c r="C326" s="574"/>
      <c r="D326" s="574"/>
      <c r="E326" s="574"/>
      <c r="F326" s="548"/>
      <c r="G326" s="548"/>
      <c r="H326" s="548"/>
    </row>
    <row r="327" spans="1:8" ht="12.75" customHeight="1">
      <c r="A327" s="574"/>
      <c r="B327" s="574"/>
      <c r="C327" s="574"/>
      <c r="D327" s="574"/>
      <c r="E327" s="574"/>
      <c r="F327" s="548"/>
      <c r="G327" s="548"/>
      <c r="H327" s="548"/>
    </row>
    <row r="328" spans="1:8" ht="12.75" customHeight="1">
      <c r="A328" s="574"/>
      <c r="B328" s="574"/>
      <c r="C328" s="574"/>
      <c r="D328" s="574"/>
      <c r="E328" s="574"/>
      <c r="F328" s="548"/>
      <c r="G328" s="548"/>
      <c r="H328" s="548"/>
    </row>
    <row r="329" spans="1:8" ht="12.75" customHeight="1">
      <c r="A329" s="574"/>
      <c r="B329" s="574"/>
      <c r="C329" s="574"/>
      <c r="D329" s="574"/>
      <c r="E329" s="574"/>
      <c r="F329" s="548"/>
      <c r="G329" s="548"/>
      <c r="H329" s="548"/>
    </row>
    <row r="330" spans="1:8" ht="12.75" customHeight="1">
      <c r="A330" s="574"/>
      <c r="B330" s="574"/>
      <c r="C330" s="574"/>
      <c r="D330" s="574"/>
      <c r="E330" s="574"/>
      <c r="F330" s="548"/>
      <c r="G330" s="548"/>
      <c r="H330" s="548"/>
    </row>
    <row r="331" spans="1:8" ht="12.75" customHeight="1">
      <c r="A331" s="574"/>
      <c r="B331" s="574"/>
      <c r="C331" s="574"/>
      <c r="D331" s="574"/>
      <c r="E331" s="574"/>
      <c r="F331" s="548"/>
      <c r="G331" s="548"/>
      <c r="H331" s="548"/>
    </row>
    <row r="332" spans="1:8" ht="12.75" customHeight="1">
      <c r="A332" s="574"/>
      <c r="B332" s="574"/>
      <c r="C332" s="574"/>
      <c r="D332" s="574"/>
      <c r="E332" s="574"/>
      <c r="F332" s="548"/>
      <c r="G332" s="548"/>
      <c r="H332" s="548"/>
    </row>
    <row r="333" spans="1:8" ht="12.75" customHeight="1">
      <c r="A333" s="574"/>
      <c r="B333" s="574"/>
      <c r="C333" s="574"/>
      <c r="D333" s="574"/>
      <c r="E333" s="574"/>
      <c r="F333" s="548"/>
      <c r="G333" s="548"/>
      <c r="H333" s="548"/>
    </row>
    <row r="334" spans="1:8" ht="12.75" customHeight="1">
      <c r="A334" s="574"/>
      <c r="B334" s="574"/>
      <c r="C334" s="574"/>
      <c r="D334" s="574"/>
      <c r="E334" s="574"/>
      <c r="F334" s="548"/>
      <c r="G334" s="548"/>
      <c r="H334" s="548"/>
    </row>
    <row r="335" spans="1:8" ht="12.75" customHeight="1">
      <c r="A335" s="574"/>
      <c r="B335" s="574"/>
      <c r="C335" s="574"/>
      <c r="D335" s="574"/>
      <c r="E335" s="574"/>
      <c r="F335" s="548"/>
      <c r="G335" s="548"/>
      <c r="H335" s="548"/>
    </row>
    <row r="336" spans="1:8" ht="12.75" customHeight="1">
      <c r="A336" s="574"/>
      <c r="B336" s="574"/>
      <c r="C336" s="574"/>
      <c r="D336" s="574"/>
      <c r="E336" s="574"/>
      <c r="F336" s="548"/>
      <c r="G336" s="548"/>
      <c r="H336" s="548"/>
    </row>
    <row r="337" spans="1:8" ht="12.75" customHeight="1">
      <c r="A337" s="574"/>
      <c r="B337" s="574"/>
      <c r="C337" s="574"/>
      <c r="D337" s="574"/>
      <c r="E337" s="574"/>
      <c r="F337" s="548"/>
      <c r="G337" s="548"/>
      <c r="H337" s="548"/>
    </row>
    <row r="338" spans="1:8" ht="12.75" customHeight="1">
      <c r="A338" s="574"/>
      <c r="B338" s="574"/>
      <c r="C338" s="574"/>
      <c r="D338" s="574"/>
      <c r="E338" s="574"/>
      <c r="F338" s="548"/>
      <c r="G338" s="548"/>
      <c r="H338" s="548"/>
    </row>
    <row r="339" spans="1:8" ht="12.75" customHeight="1">
      <c r="A339" s="574"/>
      <c r="B339" s="574"/>
      <c r="C339" s="574"/>
      <c r="D339" s="574"/>
      <c r="E339" s="574"/>
      <c r="F339" s="548"/>
      <c r="G339" s="548"/>
      <c r="H339" s="548"/>
    </row>
    <row r="340" spans="1:8" ht="12.75" customHeight="1">
      <c r="A340" s="574"/>
      <c r="B340" s="574"/>
      <c r="C340" s="574"/>
      <c r="D340" s="574"/>
      <c r="E340" s="574"/>
      <c r="F340" s="548"/>
      <c r="G340" s="548"/>
      <c r="H340" s="548"/>
    </row>
    <row r="341" spans="1:8" ht="12.75" customHeight="1">
      <c r="A341" s="574"/>
      <c r="B341" s="574"/>
      <c r="C341" s="574"/>
      <c r="D341" s="574"/>
      <c r="E341" s="574"/>
      <c r="F341" s="548"/>
      <c r="G341" s="548"/>
      <c r="H341" s="548"/>
    </row>
    <row r="342" spans="1:8" ht="12.75" customHeight="1">
      <c r="A342" s="574"/>
      <c r="B342" s="574"/>
      <c r="C342" s="574"/>
      <c r="D342" s="574"/>
      <c r="E342" s="574"/>
      <c r="F342" s="548"/>
      <c r="G342" s="548"/>
      <c r="H342" s="548"/>
    </row>
    <row r="343" spans="1:8" ht="12.75" customHeight="1">
      <c r="A343" s="574"/>
      <c r="B343" s="574"/>
      <c r="C343" s="574"/>
      <c r="D343" s="574"/>
      <c r="E343" s="574"/>
      <c r="F343" s="548"/>
      <c r="G343" s="548"/>
      <c r="H343" s="548"/>
    </row>
    <row r="344" spans="1:8" ht="12.75" customHeight="1">
      <c r="A344" s="574"/>
      <c r="B344" s="574"/>
      <c r="C344" s="574"/>
      <c r="D344" s="574"/>
      <c r="E344" s="574"/>
      <c r="F344" s="548"/>
      <c r="G344" s="548"/>
      <c r="H344" s="548"/>
    </row>
    <row r="345" spans="1:8" ht="12.75" customHeight="1">
      <c r="A345" s="574"/>
      <c r="B345" s="574"/>
      <c r="C345" s="574"/>
      <c r="D345" s="574"/>
      <c r="E345" s="574"/>
      <c r="F345" s="548"/>
      <c r="G345" s="548"/>
      <c r="H345" s="548"/>
    </row>
    <row r="346" spans="1:8" ht="12.75" customHeight="1">
      <c r="A346" s="574"/>
      <c r="B346" s="574"/>
      <c r="C346" s="574"/>
      <c r="D346" s="574"/>
      <c r="E346" s="574"/>
      <c r="F346" s="548"/>
      <c r="G346" s="548"/>
      <c r="H346" s="548"/>
    </row>
    <row r="347" spans="1:8" ht="12.75" customHeight="1">
      <c r="A347" s="574"/>
      <c r="B347" s="574"/>
      <c r="C347" s="574"/>
      <c r="D347" s="574"/>
      <c r="E347" s="574"/>
      <c r="F347" s="548"/>
      <c r="G347" s="548"/>
      <c r="H347" s="548"/>
    </row>
    <row r="348" spans="1:8" ht="12.75" customHeight="1">
      <c r="A348" s="574"/>
      <c r="B348" s="574"/>
      <c r="C348" s="574"/>
      <c r="D348" s="574"/>
      <c r="E348" s="574"/>
      <c r="F348" s="548"/>
      <c r="G348" s="548"/>
      <c r="H348" s="548"/>
    </row>
    <row r="349" spans="1:8" ht="12.75" customHeight="1">
      <c r="A349" s="574"/>
      <c r="B349" s="574"/>
      <c r="C349" s="574"/>
      <c r="D349" s="574"/>
      <c r="E349" s="574"/>
      <c r="F349" s="548"/>
      <c r="G349" s="548"/>
      <c r="H349" s="548"/>
    </row>
    <row r="350" spans="1:8" ht="12.75" customHeight="1">
      <c r="A350" s="574"/>
      <c r="B350" s="574"/>
      <c r="C350" s="574"/>
      <c r="D350" s="574"/>
      <c r="E350" s="574"/>
      <c r="F350" s="548"/>
      <c r="G350" s="548"/>
      <c r="H350" s="548"/>
    </row>
    <row r="351" spans="1:8" ht="12.75" customHeight="1">
      <c r="A351" s="574"/>
      <c r="B351" s="574"/>
      <c r="C351" s="574"/>
      <c r="D351" s="574"/>
      <c r="E351" s="574"/>
      <c r="F351" s="548"/>
      <c r="G351" s="548"/>
      <c r="H351" s="548"/>
    </row>
    <row r="352" spans="1:8" ht="12.75" customHeight="1">
      <c r="A352" s="574"/>
      <c r="B352" s="574"/>
      <c r="C352" s="574"/>
      <c r="D352" s="574"/>
      <c r="E352" s="574"/>
      <c r="F352" s="548"/>
      <c r="G352" s="548"/>
      <c r="H352" s="548"/>
    </row>
    <row r="353" spans="1:8" ht="12.75" customHeight="1">
      <c r="A353" s="574"/>
      <c r="B353" s="574"/>
      <c r="C353" s="574"/>
      <c r="D353" s="574"/>
      <c r="E353" s="574"/>
      <c r="F353" s="548"/>
      <c r="G353" s="548"/>
      <c r="H353" s="548"/>
    </row>
    <row r="354" spans="1:8" ht="12.75" customHeight="1">
      <c r="A354" s="574"/>
      <c r="B354" s="574"/>
      <c r="C354" s="574"/>
      <c r="D354" s="574"/>
      <c r="E354" s="574"/>
      <c r="F354" s="548"/>
      <c r="G354" s="548"/>
      <c r="H354" s="548"/>
    </row>
    <row r="355" spans="1:8" ht="12.75" customHeight="1">
      <c r="A355" s="574"/>
      <c r="B355" s="574"/>
      <c r="C355" s="574"/>
      <c r="D355" s="574"/>
      <c r="E355" s="574"/>
      <c r="F355" s="548"/>
      <c r="G355" s="548"/>
      <c r="H355" s="548"/>
    </row>
    <row r="356" spans="1:8" ht="12.75" customHeight="1">
      <c r="A356" s="574"/>
      <c r="B356" s="574"/>
      <c r="C356" s="574"/>
      <c r="D356" s="574"/>
      <c r="E356" s="574"/>
      <c r="F356" s="548"/>
      <c r="G356" s="548"/>
      <c r="H356" s="548"/>
    </row>
    <row r="357" spans="1:8" ht="12.75" customHeight="1">
      <c r="A357" s="574"/>
      <c r="B357" s="574"/>
      <c r="C357" s="574"/>
      <c r="D357" s="574"/>
      <c r="E357" s="574"/>
      <c r="F357" s="548"/>
      <c r="G357" s="548"/>
      <c r="H357" s="548"/>
    </row>
    <row r="358" spans="1:8" ht="12.75" customHeight="1">
      <c r="A358" s="574"/>
      <c r="B358" s="574"/>
      <c r="C358" s="574"/>
      <c r="D358" s="574"/>
      <c r="E358" s="574"/>
      <c r="F358" s="548"/>
      <c r="G358" s="548"/>
      <c r="H358" s="548"/>
    </row>
    <row r="359" spans="1:8" ht="12.75" customHeight="1">
      <c r="A359" s="574"/>
      <c r="B359" s="574"/>
      <c r="C359" s="574"/>
      <c r="D359" s="574"/>
      <c r="E359" s="574"/>
      <c r="F359" s="548"/>
      <c r="G359" s="548"/>
      <c r="H359" s="548"/>
    </row>
    <row r="360" spans="1:8" ht="12.75" customHeight="1">
      <c r="A360" s="574"/>
      <c r="B360" s="574"/>
      <c r="C360" s="574"/>
      <c r="D360" s="574"/>
      <c r="E360" s="574"/>
      <c r="F360" s="548"/>
      <c r="G360" s="548"/>
      <c r="H360" s="548"/>
    </row>
    <row r="361" spans="1:8" ht="12.75" customHeight="1">
      <c r="A361" s="574"/>
      <c r="B361" s="574"/>
      <c r="C361" s="574"/>
      <c r="D361" s="574"/>
      <c r="E361" s="574"/>
      <c r="F361" s="548"/>
      <c r="G361" s="548"/>
      <c r="H361" s="548"/>
    </row>
    <row r="362" spans="1:8" ht="12.75" customHeight="1">
      <c r="A362" s="574"/>
      <c r="B362" s="574"/>
      <c r="C362" s="574"/>
      <c r="D362" s="574"/>
      <c r="E362" s="574"/>
      <c r="F362" s="548"/>
      <c r="G362" s="548"/>
      <c r="H362" s="548"/>
    </row>
    <row r="363" spans="1:8" ht="12.75" customHeight="1">
      <c r="A363" s="574"/>
      <c r="B363" s="574"/>
      <c r="C363" s="574"/>
      <c r="D363" s="574"/>
      <c r="E363" s="574"/>
      <c r="F363" s="548"/>
      <c r="G363" s="548"/>
      <c r="H363" s="548"/>
    </row>
    <row r="364" spans="1:8" ht="12.75" customHeight="1">
      <c r="A364" s="574"/>
      <c r="B364" s="574"/>
      <c r="C364" s="574"/>
      <c r="D364" s="574"/>
      <c r="E364" s="574"/>
      <c r="F364" s="548"/>
      <c r="G364" s="548"/>
      <c r="H364" s="548"/>
    </row>
    <row r="365" spans="1:8" ht="12.75" customHeight="1">
      <c r="A365" s="574"/>
      <c r="B365" s="574"/>
      <c r="C365" s="574"/>
      <c r="D365" s="574"/>
      <c r="E365" s="574"/>
      <c r="F365" s="548"/>
      <c r="G365" s="548"/>
      <c r="H365" s="548"/>
    </row>
    <row r="366" spans="1:8" ht="12.75" customHeight="1">
      <c r="A366" s="574"/>
      <c r="B366" s="574"/>
      <c r="C366" s="574"/>
      <c r="D366" s="574"/>
      <c r="E366" s="574"/>
      <c r="F366" s="548"/>
      <c r="G366" s="548"/>
      <c r="H366" s="548"/>
    </row>
    <row r="367" spans="1:8" ht="12.75" customHeight="1">
      <c r="A367" s="574"/>
      <c r="B367" s="574"/>
      <c r="C367" s="574"/>
      <c r="D367" s="574"/>
      <c r="E367" s="574"/>
      <c r="F367" s="548"/>
      <c r="G367" s="548"/>
      <c r="H367" s="548"/>
    </row>
    <row r="368" spans="1:8" ht="12.75" customHeight="1">
      <c r="A368" s="574"/>
      <c r="B368" s="574"/>
      <c r="C368" s="574"/>
      <c r="D368" s="574"/>
      <c r="E368" s="574"/>
      <c r="F368" s="548"/>
      <c r="G368" s="548"/>
      <c r="H368" s="548"/>
    </row>
    <row r="369" spans="1:8" ht="12.75" customHeight="1">
      <c r="A369" s="574"/>
      <c r="B369" s="574"/>
      <c r="C369" s="574"/>
      <c r="D369" s="574"/>
      <c r="E369" s="574"/>
      <c r="F369" s="548"/>
      <c r="G369" s="548"/>
      <c r="H369" s="548"/>
    </row>
    <row r="370" spans="1:8" ht="12.75" customHeight="1">
      <c r="A370" s="574"/>
      <c r="B370" s="574"/>
      <c r="C370" s="574"/>
      <c r="D370" s="574"/>
      <c r="E370" s="574"/>
      <c r="F370" s="548"/>
      <c r="G370" s="548"/>
      <c r="H370" s="548"/>
    </row>
    <row r="371" spans="1:8" ht="12.75" customHeight="1">
      <c r="A371" s="574"/>
      <c r="B371" s="574"/>
      <c r="C371" s="574"/>
      <c r="D371" s="574"/>
      <c r="E371" s="574"/>
      <c r="F371" s="548"/>
      <c r="G371" s="548"/>
      <c r="H371" s="548"/>
    </row>
    <row r="372" spans="1:8" ht="12.75" customHeight="1">
      <c r="A372" s="574"/>
      <c r="B372" s="574"/>
      <c r="C372" s="574"/>
      <c r="D372" s="574"/>
      <c r="E372" s="574"/>
      <c r="F372" s="548"/>
      <c r="G372" s="548"/>
      <c r="H372" s="548"/>
    </row>
    <row r="373" spans="1:8" ht="12.75" customHeight="1">
      <c r="A373" s="574"/>
      <c r="B373" s="574"/>
      <c r="C373" s="574"/>
      <c r="D373" s="574"/>
      <c r="E373" s="574"/>
      <c r="F373" s="548"/>
      <c r="G373" s="548"/>
      <c r="H373" s="548"/>
    </row>
    <row r="374" spans="1:8" ht="12.75" customHeight="1">
      <c r="A374" s="574"/>
      <c r="B374" s="574"/>
      <c r="C374" s="574"/>
      <c r="D374" s="574"/>
      <c r="E374" s="574"/>
      <c r="F374" s="548"/>
      <c r="G374" s="548"/>
      <c r="H374" s="548"/>
    </row>
    <row r="375" spans="1:8" ht="12.75" customHeight="1">
      <c r="A375" s="574"/>
      <c r="B375" s="574"/>
      <c r="C375" s="574"/>
      <c r="D375" s="574"/>
      <c r="E375" s="574"/>
      <c r="F375" s="548"/>
      <c r="G375" s="548"/>
      <c r="H375" s="548"/>
    </row>
    <row r="376" spans="1:8" ht="12.75" customHeight="1">
      <c r="A376" s="574"/>
      <c r="B376" s="574"/>
      <c r="C376" s="574"/>
      <c r="D376" s="574"/>
      <c r="E376" s="574"/>
      <c r="F376" s="548"/>
      <c r="G376" s="548"/>
      <c r="H376" s="548"/>
    </row>
    <row r="377" spans="1:8" ht="12.75" customHeight="1">
      <c r="A377" s="574"/>
      <c r="B377" s="574"/>
      <c r="C377" s="574"/>
      <c r="D377" s="574"/>
      <c r="E377" s="574"/>
      <c r="F377" s="548"/>
      <c r="G377" s="548"/>
      <c r="H377" s="548"/>
    </row>
    <row r="378" spans="1:8" ht="12.75" customHeight="1">
      <c r="A378" s="574"/>
      <c r="B378" s="574"/>
      <c r="C378" s="574"/>
      <c r="D378" s="574"/>
      <c r="E378" s="574"/>
      <c r="F378" s="548"/>
      <c r="G378" s="548"/>
      <c r="H378" s="548"/>
    </row>
    <row r="379" spans="1:8" ht="12.75" customHeight="1">
      <c r="A379" s="574"/>
      <c r="B379" s="574"/>
      <c r="C379" s="574"/>
      <c r="D379" s="574"/>
      <c r="E379" s="574"/>
      <c r="F379" s="548"/>
      <c r="G379" s="548"/>
      <c r="H379" s="548"/>
    </row>
    <row r="380" spans="1:8" ht="12.75" customHeight="1">
      <c r="A380" s="574"/>
      <c r="B380" s="574"/>
      <c r="C380" s="574"/>
      <c r="D380" s="574"/>
      <c r="E380" s="574"/>
      <c r="F380" s="548"/>
      <c r="G380" s="548"/>
      <c r="H380" s="548"/>
    </row>
    <row r="381" spans="1:8" ht="12.75" customHeight="1">
      <c r="A381" s="574"/>
      <c r="B381" s="574"/>
      <c r="C381" s="574"/>
      <c r="D381" s="574"/>
      <c r="E381" s="574"/>
      <c r="F381" s="548"/>
      <c r="G381" s="548"/>
      <c r="H381" s="548"/>
    </row>
    <row r="382" spans="1:8" ht="12.75" customHeight="1">
      <c r="A382" s="574"/>
      <c r="B382" s="574"/>
      <c r="C382" s="574"/>
      <c r="D382" s="574"/>
      <c r="E382" s="574"/>
      <c r="F382" s="548"/>
      <c r="G382" s="548"/>
      <c r="H382" s="548"/>
    </row>
    <row r="383" spans="1:8" ht="12.75" customHeight="1">
      <c r="A383" s="574"/>
      <c r="B383" s="574"/>
      <c r="C383" s="574"/>
      <c r="D383" s="574"/>
      <c r="E383" s="574"/>
      <c r="F383" s="548"/>
      <c r="G383" s="548"/>
      <c r="H383" s="548"/>
    </row>
    <row r="384" spans="1:8" ht="12.75" customHeight="1">
      <c r="A384" s="574"/>
      <c r="B384" s="574"/>
      <c r="C384" s="574"/>
      <c r="D384" s="574"/>
      <c r="E384" s="574"/>
      <c r="F384" s="548"/>
      <c r="G384" s="548"/>
      <c r="H384" s="548"/>
    </row>
    <row r="385" spans="1:8" ht="12.75" customHeight="1">
      <c r="A385" s="574"/>
      <c r="B385" s="574"/>
      <c r="C385" s="574"/>
      <c r="D385" s="574"/>
      <c r="E385" s="574"/>
      <c r="F385" s="548"/>
      <c r="G385" s="548"/>
      <c r="H385" s="548"/>
    </row>
    <row r="386" spans="1:8" ht="12.75" customHeight="1">
      <c r="A386" s="574"/>
      <c r="B386" s="574"/>
      <c r="C386" s="574"/>
      <c r="D386" s="574"/>
      <c r="E386" s="574"/>
      <c r="F386" s="548"/>
      <c r="G386" s="548"/>
      <c r="H386" s="548"/>
    </row>
    <row r="387" spans="1:8" ht="12.75" customHeight="1">
      <c r="A387" s="574"/>
      <c r="B387" s="574"/>
      <c r="C387" s="574"/>
      <c r="D387" s="574"/>
      <c r="E387" s="574"/>
      <c r="F387" s="548"/>
      <c r="G387" s="548"/>
      <c r="H387" s="548"/>
    </row>
    <row r="388" spans="1:8" ht="12.75" customHeight="1">
      <c r="A388" s="574"/>
      <c r="B388" s="574"/>
      <c r="C388" s="574"/>
      <c r="D388" s="574"/>
      <c r="E388" s="574"/>
      <c r="F388" s="548"/>
      <c r="G388" s="548"/>
      <c r="H388" s="548"/>
    </row>
    <row r="389" spans="1:8" ht="12.75" customHeight="1">
      <c r="A389" s="574"/>
      <c r="B389" s="574"/>
      <c r="C389" s="574"/>
      <c r="D389" s="574"/>
      <c r="E389" s="574"/>
      <c r="F389" s="548"/>
      <c r="G389" s="548"/>
      <c r="H389" s="548"/>
    </row>
    <row r="390" spans="1:8" ht="12.75" customHeight="1">
      <c r="A390" s="574"/>
      <c r="B390" s="574"/>
      <c r="C390" s="574"/>
      <c r="D390" s="574"/>
      <c r="E390" s="574"/>
      <c r="F390" s="548"/>
      <c r="G390" s="548"/>
      <c r="H390" s="548"/>
    </row>
    <row r="391" spans="1:8" ht="12.75" customHeight="1">
      <c r="A391" s="574"/>
      <c r="B391" s="574"/>
      <c r="C391" s="574"/>
      <c r="D391" s="574"/>
      <c r="E391" s="574"/>
      <c r="F391" s="548"/>
      <c r="G391" s="548"/>
      <c r="H391" s="548"/>
    </row>
    <row r="392" spans="1:8" ht="14.25" customHeight="1">
      <c r="D392" s="575"/>
      <c r="E392" s="576"/>
    </row>
    <row r="393" spans="1:8" ht="12" customHeight="1">
      <c r="D393" s="575"/>
      <c r="E393" s="577"/>
    </row>
  </sheetData>
  <sheetProtection algorithmName="SHA-512" hashValue="SnsN13ipQDho4vfF0spKxuLgQeqHz7W8yTUDE+33RT4zpE+rDHhdIkIHWdEGjdHR9v532bktiCM1nqDgvljVng==" saltValue="jMVH+Z+Ylr53VsGHO+7xYw==" spinCount="100000" sheet="1" objects="1" scenarios="1"/>
  <mergeCells count="2">
    <mergeCell ref="A11:E11"/>
    <mergeCell ref="A9:E9"/>
  </mergeCells>
  <hyperlinks>
    <hyperlink ref="A1" location="'TABLE OF CONTENTS'!A1" display="TABLE OF CONTENTS"/>
    <hyperlink ref="B1" location="'TABLE OF CONTENTS'!A1" display="NOTES"/>
  </hyperlinks>
  <printOptions horizontalCentered="1"/>
  <pageMargins left="0.51180555555555596" right="0.51180555555555596" top="0.98402777777777795" bottom="0.59027777777777801" header="0.511811023622047" footer="0.511811023622047"/>
  <pageSetup paperSize="5" scale="76"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7" zoomScale="75" zoomScaleNormal="75" workbookViewId="0">
      <selection activeCell="D35" sqref="D35"/>
    </sheetView>
  </sheetViews>
  <sheetFormatPr defaultColWidth="4" defaultRowHeight="15"/>
  <cols>
    <col min="1" max="1" width="4.109375" style="157" customWidth="1"/>
    <col min="2" max="2" width="41.77734375" style="157" hidden="1" customWidth="1"/>
    <col min="3" max="3" width="4" style="157" customWidth="1"/>
    <col min="4" max="4" width="19.6640625" style="157" customWidth="1"/>
    <col min="5" max="5" width="41.21875" style="157" customWidth="1"/>
    <col min="6" max="6" width="44.21875" style="157" customWidth="1"/>
    <col min="7" max="16384" width="4" style="157"/>
  </cols>
  <sheetData>
    <row r="1" spans="1:6" ht="15" customHeight="1">
      <c r="A1" s="158"/>
      <c r="D1" s="159"/>
    </row>
    <row r="2" spans="1:6" ht="15" customHeight="1">
      <c r="B2" s="160"/>
      <c r="D2" s="161" t="s">
        <v>153</v>
      </c>
    </row>
    <row r="3" spans="1:6" ht="101.65" customHeight="1">
      <c r="B3" s="160"/>
      <c r="D3" s="162" t="s">
        <v>154</v>
      </c>
      <c r="E3" s="162" t="s">
        <v>155</v>
      </c>
      <c r="F3" s="162" t="s">
        <v>156</v>
      </c>
    </row>
    <row r="4" spans="1:6" ht="15.4" customHeight="1">
      <c r="B4" s="160"/>
    </row>
    <row r="5" spans="1:6">
      <c r="B5" s="583"/>
      <c r="D5" s="163" t="s">
        <v>157</v>
      </c>
      <c r="E5" s="164" t="s">
        <v>158</v>
      </c>
      <c r="F5" s="164" t="s">
        <v>159</v>
      </c>
    </row>
    <row r="6" spans="1:6">
      <c r="B6" s="583"/>
      <c r="D6" s="163" t="s">
        <v>130</v>
      </c>
      <c r="E6" s="164" t="s">
        <v>160</v>
      </c>
      <c r="F6" s="165"/>
    </row>
    <row r="7" spans="1:6" ht="28.5" customHeight="1">
      <c r="B7" s="583"/>
      <c r="D7" s="163" t="s">
        <v>163</v>
      </c>
      <c r="E7" s="164" t="s">
        <v>164</v>
      </c>
      <c r="F7" s="165"/>
    </row>
    <row r="8" spans="1:6" ht="28.5" customHeight="1">
      <c r="B8" s="583"/>
      <c r="D8" s="163" t="s">
        <v>129</v>
      </c>
      <c r="E8" s="164" t="s">
        <v>153</v>
      </c>
      <c r="F8" s="165"/>
    </row>
    <row r="9" spans="1:6" ht="30">
      <c r="B9" s="583"/>
      <c r="D9" s="163" t="s">
        <v>161</v>
      </c>
      <c r="E9" s="164" t="s">
        <v>162</v>
      </c>
      <c r="F9" s="164" t="s">
        <v>166</v>
      </c>
    </row>
    <row r="10" spans="1:6">
      <c r="B10" s="583"/>
      <c r="D10" s="163" t="s">
        <v>0</v>
      </c>
      <c r="E10" s="164" t="s">
        <v>6</v>
      </c>
      <c r="F10" s="165"/>
    </row>
    <row r="11" spans="1:6">
      <c r="B11" s="583"/>
      <c r="D11" s="163" t="s">
        <v>43</v>
      </c>
      <c r="E11" s="164" t="s">
        <v>168</v>
      </c>
      <c r="F11" s="165"/>
    </row>
    <row r="12" spans="1:6">
      <c r="B12" s="583"/>
      <c r="D12" s="163" t="s">
        <v>170</v>
      </c>
      <c r="E12" s="164" t="s">
        <v>165</v>
      </c>
      <c r="F12" s="165"/>
    </row>
    <row r="13" spans="1:6">
      <c r="B13" s="583"/>
      <c r="D13" s="163" t="s">
        <v>172</v>
      </c>
      <c r="E13" s="164" t="s">
        <v>167</v>
      </c>
      <c r="F13" s="165"/>
    </row>
    <row r="14" spans="1:6">
      <c r="B14" s="583"/>
      <c r="D14" s="163" t="s">
        <v>174</v>
      </c>
      <c r="E14" s="164" t="s">
        <v>175</v>
      </c>
      <c r="F14" s="165"/>
    </row>
    <row r="15" spans="1:6" ht="30">
      <c r="B15" s="583"/>
      <c r="D15" s="163" t="s">
        <v>177</v>
      </c>
      <c r="E15" s="164" t="s">
        <v>178</v>
      </c>
      <c r="F15" s="165"/>
    </row>
    <row r="16" spans="1:6">
      <c r="B16" s="583"/>
      <c r="D16" s="163" t="s">
        <v>180</v>
      </c>
      <c r="E16" s="164" t="s">
        <v>181</v>
      </c>
      <c r="F16" s="165"/>
    </row>
    <row r="17" spans="2:6">
      <c r="B17" s="583"/>
      <c r="D17" s="163" t="s">
        <v>183</v>
      </c>
      <c r="E17" s="164" t="s">
        <v>169</v>
      </c>
      <c r="F17" s="165"/>
    </row>
    <row r="18" spans="2:6">
      <c r="B18" s="583"/>
      <c r="D18" s="163" t="s">
        <v>185</v>
      </c>
      <c r="E18" s="164" t="s">
        <v>171</v>
      </c>
      <c r="F18" s="165"/>
    </row>
    <row r="19" spans="2:6">
      <c r="B19" s="583"/>
      <c r="D19" s="163" t="s">
        <v>187</v>
      </c>
      <c r="E19" s="164" t="s">
        <v>173</v>
      </c>
      <c r="F19" s="165"/>
    </row>
    <row r="20" spans="2:6">
      <c r="B20" s="583"/>
      <c r="D20" s="163" t="s">
        <v>189</v>
      </c>
      <c r="E20" s="164" t="s">
        <v>176</v>
      </c>
      <c r="F20" s="165"/>
    </row>
    <row r="21" spans="2:6">
      <c r="B21" s="583"/>
      <c r="D21" s="163" t="s">
        <v>191</v>
      </c>
      <c r="E21" s="164" t="s">
        <v>179</v>
      </c>
      <c r="F21" s="165"/>
    </row>
    <row r="22" spans="2:6">
      <c r="B22" s="583"/>
      <c r="D22" s="163" t="s">
        <v>193</v>
      </c>
      <c r="E22" s="164" t="s">
        <v>182</v>
      </c>
      <c r="F22" s="165"/>
    </row>
    <row r="23" spans="2:6">
      <c r="B23" s="583"/>
      <c r="D23" s="163" t="s">
        <v>195</v>
      </c>
      <c r="E23" s="164" t="s">
        <v>184</v>
      </c>
      <c r="F23" s="165"/>
    </row>
    <row r="24" spans="2:6">
      <c r="B24" s="583"/>
      <c r="D24" s="163" t="s">
        <v>197</v>
      </c>
      <c r="E24" s="164" t="s">
        <v>186</v>
      </c>
      <c r="F24" s="165"/>
    </row>
    <row r="25" spans="2:6">
      <c r="B25" s="583"/>
      <c r="D25" s="163" t="s">
        <v>199</v>
      </c>
      <c r="E25" s="164" t="s">
        <v>188</v>
      </c>
      <c r="F25" s="165"/>
    </row>
    <row r="26" spans="2:6">
      <c r="B26" s="583"/>
      <c r="D26" s="163" t="s">
        <v>201</v>
      </c>
      <c r="E26" s="164" t="s">
        <v>190</v>
      </c>
      <c r="F26" s="165"/>
    </row>
    <row r="27" spans="2:6">
      <c r="B27" s="583"/>
      <c r="D27" s="163" t="s">
        <v>203</v>
      </c>
      <c r="E27" s="164" t="s">
        <v>192</v>
      </c>
      <c r="F27" s="165"/>
    </row>
    <row r="28" spans="2:6">
      <c r="B28" s="583"/>
      <c r="D28" s="163" t="s">
        <v>205</v>
      </c>
      <c r="E28" s="164" t="s">
        <v>194</v>
      </c>
      <c r="F28" s="165"/>
    </row>
    <row r="29" spans="2:6">
      <c r="B29" s="583"/>
      <c r="D29" s="163" t="s">
        <v>207</v>
      </c>
      <c r="E29" s="164" t="s">
        <v>196</v>
      </c>
      <c r="F29" s="165"/>
    </row>
    <row r="30" spans="2:6">
      <c r="B30" s="583"/>
      <c r="D30" s="163" t="s">
        <v>210</v>
      </c>
      <c r="E30" s="164" t="s">
        <v>198</v>
      </c>
      <c r="F30" s="165"/>
    </row>
    <row r="31" spans="2:6">
      <c r="B31" s="583"/>
      <c r="D31" s="163" t="s">
        <v>213</v>
      </c>
      <c r="E31" s="164" t="s">
        <v>200</v>
      </c>
      <c r="F31" s="165"/>
    </row>
    <row r="32" spans="2:6">
      <c r="B32" s="583"/>
      <c r="D32" s="163" t="s">
        <v>216</v>
      </c>
      <c r="E32" s="164" t="s">
        <v>202</v>
      </c>
      <c r="F32" s="165"/>
    </row>
    <row r="33" spans="2:6">
      <c r="B33" s="583"/>
      <c r="D33" s="163" t="s">
        <v>218</v>
      </c>
      <c r="E33" s="164" t="s">
        <v>204</v>
      </c>
      <c r="F33" s="165"/>
    </row>
    <row r="34" spans="2:6">
      <c r="B34" s="583"/>
      <c r="D34" s="163" t="s">
        <v>220</v>
      </c>
      <c r="E34" s="164" t="s">
        <v>206</v>
      </c>
      <c r="F34" s="165"/>
    </row>
    <row r="35" spans="2:6">
      <c r="D35" s="163" t="s">
        <v>221</v>
      </c>
      <c r="E35" s="164" t="s">
        <v>222</v>
      </c>
      <c r="F35" s="165"/>
    </row>
    <row r="36" spans="2:6" ht="30">
      <c r="D36" s="879" t="s">
        <v>812</v>
      </c>
      <c r="E36" s="581" t="s">
        <v>790</v>
      </c>
      <c r="F36" s="582"/>
    </row>
    <row r="37" spans="2:6">
      <c r="D37" s="163" t="s">
        <v>208</v>
      </c>
      <c r="E37" s="164" t="s">
        <v>223</v>
      </c>
      <c r="F37" s="164" t="s">
        <v>209</v>
      </c>
    </row>
    <row r="38" spans="2:6" ht="30">
      <c r="D38" s="163" t="s">
        <v>211</v>
      </c>
      <c r="E38" s="164" t="s">
        <v>212</v>
      </c>
      <c r="F38" s="164" t="s">
        <v>209</v>
      </c>
    </row>
    <row r="39" spans="2:6">
      <c r="D39" s="163" t="s">
        <v>214</v>
      </c>
      <c r="E39" s="164" t="s">
        <v>215</v>
      </c>
      <c r="F39" s="164" t="s">
        <v>209</v>
      </c>
    </row>
    <row r="40" spans="2:6">
      <c r="D40" s="163" t="s">
        <v>217</v>
      </c>
      <c r="E40" s="164" t="s">
        <v>215</v>
      </c>
      <c r="F40" s="164" t="s">
        <v>209</v>
      </c>
    </row>
    <row r="41" spans="2:6" ht="28.9" customHeight="1">
      <c r="D41" s="163" t="s">
        <v>219</v>
      </c>
      <c r="E41" s="164"/>
      <c r="F41" s="165"/>
    </row>
  </sheetData>
  <sheetProtection algorithmName="SHA-512" hashValue="LUNVkg5HySbQQRTk4BQNo5deIKFMXD/USGVd15pbRA7/SkFhBLgCD27kCfNZKxcj2YzQBjcpPz7N+pYiy3HMow==" saltValue="uWD9i+MpNnLnARTX/v6n9Q==" spinCount="100000" sheet="1" objects="1" scenarios="1"/>
  <hyperlinks>
    <hyperlink ref="D5" location="'Cover'!A1" display="COVER"/>
    <hyperlink ref="D6" location="'Input'!A1" display="INPUT"/>
    <hyperlink ref="D7" location="'Legend'!A1" display="LEGEND"/>
    <hyperlink ref="D8" location="'TABLE OF CONTENTS'!A1" display="TABLE OF CONTENTS"/>
    <hyperlink ref="D9" location="'BALANCE SHEET'!A1" display="BALANCE SHEET"/>
    <hyperlink ref="D10" location="'23.010'!A1" display="23.010"/>
    <hyperlink ref="D11" location="'23.011'!A1" display="23.011"/>
    <hyperlink ref="D12" location="'40.010'!A1" display="40.01"/>
    <hyperlink ref="D13" location="'40.011'!A1" display="40.011"/>
    <hyperlink ref="D14" location="'40.012'!A1" display="40.012"/>
    <hyperlink ref="D15" location="'40.013'!A1" display="40.013"/>
    <hyperlink ref="D16" location="'40.014'!A1" display="40.014"/>
    <hyperlink ref="D17" location="'40.020'!A1" display="40.02"/>
    <hyperlink ref="D18" location="'40.021'!A1" display="40.021"/>
    <hyperlink ref="D19" location="'40.022'!A1" display="40.022"/>
    <hyperlink ref="D20" location="'40.023'!A1" display="40.023"/>
    <hyperlink ref="D21" location="'40.030'!A1" display="40.03"/>
    <hyperlink ref="D22" location="'40.031'!A1" display="40.031"/>
    <hyperlink ref="D23" location="'40.032'!A1" display="40.032"/>
    <hyperlink ref="D24" location="'40.033'!A1" display="40.033"/>
    <hyperlink ref="D25" location="'40.034'!A1" display="40.034"/>
    <hyperlink ref="D26" location="'40.035'!A1" display="40.035"/>
    <hyperlink ref="D27" location="'40.036'!A1" display="40.036"/>
    <hyperlink ref="D28" location="'40.040'!A1" display="40.04"/>
    <hyperlink ref="D29" location="'40.041'!A1" display="40.041"/>
    <hyperlink ref="D30" location="'40.042'!A1" display="40.042"/>
    <hyperlink ref="D31" location="'40.050'!A1" display="40.05"/>
    <hyperlink ref="D32" location="'40.051'!A1" display="40.051"/>
    <hyperlink ref="D33" location="'40.052'!A1" display="40.052"/>
    <hyperlink ref="D34" location="'40.060'!A1" display="40.06"/>
    <hyperlink ref="D35" location="'40.061'!A1" display="40.061"/>
    <hyperlink ref="D37" location="'CSM Runoff'!A1" display="CSM Runoff"/>
    <hyperlink ref="D38" location="'IFRS 17 Summary'!A1" display="IFRS 17 Summary"/>
    <hyperlink ref="D39" location="'Discount rate Bottom up'!A1" display="Discount Rate Bottom Up"/>
    <hyperlink ref="D40" location="'Discount rate Top down'!A1" display="Discount Rate Top Down"/>
    <hyperlink ref="D41" location="'NOTES'!A1" display="NOTES"/>
    <hyperlink ref="D36" location="'40.062'!A1" display="40.062"/>
  </hyperlinks>
  <pageMargins left="0.7" right="0.7" top="0.75" bottom="0.75" header="0.511811023622047" footer="0.511811023622047"/>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048576"/>
  <sheetViews>
    <sheetView zoomScaleNormal="100" workbookViewId="0">
      <selection activeCell="E7" sqref="E7"/>
    </sheetView>
  </sheetViews>
  <sheetFormatPr defaultColWidth="9.21875" defaultRowHeight="15" zeroHeight="1"/>
  <cols>
    <col min="1" max="1" width="8.77734375" style="7" customWidth="1"/>
    <col min="2" max="2" width="52.77734375" style="7" customWidth="1"/>
    <col min="3" max="3" width="5.77734375" style="7" customWidth="1"/>
    <col min="4" max="4" width="16.77734375" style="7" customWidth="1"/>
    <col min="5" max="5" width="17.5546875" style="7" customWidth="1"/>
    <col min="6" max="6" width="14.77734375" style="7" customWidth="1"/>
    <col min="7" max="7" width="17.77734375" style="7" customWidth="1"/>
    <col min="8" max="16383" width="9.21875" style="8" hidden="1" customWidth="1"/>
    <col min="16384" max="16384" width="0.21875" style="8" customWidth="1"/>
  </cols>
  <sheetData>
    <row r="1" spans="1:7">
      <c r="A1" s="796" t="s">
        <v>0</v>
      </c>
      <c r="B1" s="796"/>
      <c r="C1" s="796"/>
      <c r="D1" s="796"/>
      <c r="E1" s="796"/>
      <c r="F1" s="796"/>
      <c r="G1" s="796"/>
    </row>
    <row r="2" spans="1:7" ht="15.75">
      <c r="A2" s="9"/>
      <c r="B2" s="10"/>
      <c r="C2" s="11"/>
      <c r="D2" s="9"/>
      <c r="E2" s="9"/>
      <c r="F2" s="9"/>
      <c r="G2" s="9"/>
    </row>
    <row r="3" spans="1:7" ht="15.75">
      <c r="A3" s="12"/>
      <c r="B3" s="13"/>
      <c r="C3" s="9"/>
      <c r="D3" s="9"/>
      <c r="E3" s="9"/>
      <c r="F3" s="14"/>
      <c r="G3" s="15" t="s">
        <v>1</v>
      </c>
    </row>
    <row r="4" spans="1:7" ht="15.75">
      <c r="A4" s="16" t="s">
        <v>2</v>
      </c>
      <c r="B4" s="11"/>
      <c r="C4" s="9"/>
      <c r="D4" s="17"/>
      <c r="E4" s="17"/>
      <c r="F4" s="9"/>
      <c r="G4" s="9"/>
    </row>
    <row r="5" spans="1:7" ht="15.75">
      <c r="A5" s="18"/>
      <c r="B5" s="11"/>
      <c r="C5" s="9"/>
      <c r="D5" s="17"/>
      <c r="E5" s="17"/>
      <c r="F5" s="19"/>
      <c r="G5" s="9"/>
    </row>
    <row r="6" spans="1:7" ht="15.75">
      <c r="A6" s="11" t="s">
        <v>3</v>
      </c>
      <c r="B6" s="11"/>
      <c r="C6" s="9"/>
      <c r="D6" s="17"/>
      <c r="E6" s="17"/>
      <c r="F6" s="20"/>
      <c r="G6" s="9"/>
    </row>
    <row r="7" spans="1:7" ht="15.75">
      <c r="A7" s="11" t="s">
        <v>4</v>
      </c>
      <c r="B7" s="11"/>
      <c r="C7" s="9"/>
      <c r="D7" s="17"/>
      <c r="E7" s="17"/>
      <c r="F7" s="20"/>
      <c r="G7" s="21">
        <v>46022</v>
      </c>
    </row>
    <row r="8" spans="1:7" ht="15.75">
      <c r="A8" s="11"/>
      <c r="B8" s="9"/>
      <c r="C8" s="9"/>
      <c r="D8" s="17"/>
      <c r="E8" s="17"/>
      <c r="F8" s="20"/>
      <c r="G8" s="9"/>
    </row>
    <row r="9" spans="1:7">
      <c r="A9" s="797" t="s">
        <v>5</v>
      </c>
      <c r="B9" s="795"/>
      <c r="C9" s="795"/>
      <c r="D9" s="795"/>
      <c r="E9" s="795"/>
      <c r="F9" s="795"/>
      <c r="G9" s="795"/>
    </row>
    <row r="10" spans="1:7">
      <c r="A10" s="9"/>
      <c r="B10" s="2"/>
      <c r="C10" s="2"/>
      <c r="D10" s="2"/>
      <c r="E10" s="2"/>
      <c r="F10" s="2"/>
      <c r="G10" s="2"/>
    </row>
    <row r="11" spans="1:7" ht="15.75">
      <c r="A11" s="794" t="s">
        <v>6</v>
      </c>
      <c r="B11" s="795"/>
      <c r="C11" s="795"/>
      <c r="D11" s="795"/>
      <c r="E11" s="795"/>
      <c r="F11" s="795"/>
      <c r="G11" s="795"/>
    </row>
    <row r="12" spans="1:7" ht="15.75" customHeight="1">
      <c r="A12" s="9"/>
      <c r="B12" s="1"/>
      <c r="C12" s="22"/>
      <c r="D12" s="22"/>
      <c r="E12" s="22"/>
      <c r="F12" s="9"/>
      <c r="G12" s="9"/>
    </row>
    <row r="13" spans="1:7" ht="28.5" customHeight="1">
      <c r="A13" s="23"/>
      <c r="B13" s="24"/>
      <c r="C13" s="25" t="s">
        <v>7</v>
      </c>
      <c r="D13" s="26" t="s">
        <v>8</v>
      </c>
      <c r="E13" s="27" t="s">
        <v>9</v>
      </c>
      <c r="F13" s="28">
        <f>IF(G7="","",YEAR($G$7))</f>
        <v>2025</v>
      </c>
      <c r="G13" s="29">
        <f>IF(F13="","",F13-1)</f>
        <v>2024</v>
      </c>
    </row>
    <row r="14" spans="1:7" ht="27.75" customHeight="1">
      <c r="A14" s="30" t="s">
        <v>10</v>
      </c>
      <c r="B14" s="31" t="s">
        <v>11</v>
      </c>
      <c r="C14" s="32"/>
      <c r="D14" s="33" t="s">
        <v>12</v>
      </c>
      <c r="E14" s="33" t="s">
        <v>12</v>
      </c>
      <c r="F14" s="33" t="s">
        <v>12</v>
      </c>
      <c r="G14" s="34" t="s">
        <v>12</v>
      </c>
    </row>
    <row r="15" spans="1:7" ht="15.75">
      <c r="A15" s="35" t="s">
        <v>13</v>
      </c>
      <c r="B15" s="36" t="s">
        <v>14</v>
      </c>
      <c r="C15" s="37"/>
      <c r="D15" s="59"/>
      <c r="E15" s="59"/>
      <c r="F15" s="38">
        <f t="shared" ref="F15:F34" si="0">SUM(D15:E15)</f>
        <v>0</v>
      </c>
      <c r="G15" s="59"/>
    </row>
    <row r="16" spans="1:7">
      <c r="A16" s="39"/>
      <c r="B16" s="40" t="s">
        <v>15</v>
      </c>
      <c r="C16" s="41"/>
      <c r="D16" s="59"/>
      <c r="E16" s="59"/>
      <c r="F16" s="42">
        <f t="shared" si="0"/>
        <v>0</v>
      </c>
      <c r="G16" s="59"/>
    </row>
    <row r="17" spans="1:7">
      <c r="A17" s="39"/>
      <c r="B17" s="40" t="s">
        <v>16</v>
      </c>
      <c r="C17" s="41"/>
      <c r="D17" s="59"/>
      <c r="E17" s="59"/>
      <c r="F17" s="42">
        <f t="shared" si="0"/>
        <v>0</v>
      </c>
      <c r="G17" s="59"/>
    </row>
    <row r="18" spans="1:7">
      <c r="A18" s="39"/>
      <c r="B18" s="43" t="s">
        <v>17</v>
      </c>
      <c r="C18" s="41"/>
      <c r="D18" s="59"/>
      <c r="E18" s="59"/>
      <c r="F18" s="42">
        <f t="shared" si="0"/>
        <v>0</v>
      </c>
      <c r="G18" s="59"/>
    </row>
    <row r="19" spans="1:7">
      <c r="A19" s="39"/>
      <c r="B19" s="43" t="s">
        <v>18</v>
      </c>
      <c r="C19" s="41"/>
      <c r="D19" s="59"/>
      <c r="E19" s="59"/>
      <c r="F19" s="42">
        <f t="shared" si="0"/>
        <v>0</v>
      </c>
      <c r="G19" s="59"/>
    </row>
    <row r="20" spans="1:7">
      <c r="A20" s="39"/>
      <c r="B20" s="40" t="s">
        <v>19</v>
      </c>
      <c r="C20" s="41"/>
      <c r="D20" s="59"/>
      <c r="E20" s="59"/>
      <c r="F20" s="42">
        <f t="shared" si="0"/>
        <v>0</v>
      </c>
      <c r="G20" s="59"/>
    </row>
    <row r="21" spans="1:7">
      <c r="A21" s="39"/>
      <c r="B21" s="44" t="s">
        <v>20</v>
      </c>
      <c r="C21" s="41"/>
      <c r="D21" s="59"/>
      <c r="E21" s="59"/>
      <c r="F21" s="42">
        <f t="shared" si="0"/>
        <v>0</v>
      </c>
      <c r="G21" s="59"/>
    </row>
    <row r="22" spans="1:7">
      <c r="A22" s="39"/>
      <c r="B22" s="44" t="s">
        <v>21</v>
      </c>
      <c r="C22" s="41"/>
      <c r="D22" s="59"/>
      <c r="E22" s="59"/>
      <c r="F22" s="42">
        <f t="shared" si="0"/>
        <v>0</v>
      </c>
      <c r="G22" s="59"/>
    </row>
    <row r="23" spans="1:7">
      <c r="A23" s="39"/>
      <c r="B23" s="44" t="s">
        <v>22</v>
      </c>
      <c r="C23" s="41"/>
      <c r="D23" s="59"/>
      <c r="E23" s="59"/>
      <c r="F23" s="42">
        <f t="shared" si="0"/>
        <v>0</v>
      </c>
      <c r="G23" s="59"/>
    </row>
    <row r="24" spans="1:7" ht="15.75">
      <c r="A24" s="45" t="s">
        <v>23</v>
      </c>
      <c r="B24" s="40" t="s">
        <v>24</v>
      </c>
      <c r="C24" s="37"/>
      <c r="D24" s="59"/>
      <c r="E24" s="59"/>
      <c r="F24" s="42">
        <f t="shared" si="0"/>
        <v>0</v>
      </c>
      <c r="G24" s="59"/>
    </row>
    <row r="25" spans="1:7">
      <c r="A25" s="39"/>
      <c r="B25" s="43" t="s">
        <v>25</v>
      </c>
      <c r="C25" s="37"/>
      <c r="D25" s="59"/>
      <c r="E25" s="59"/>
      <c r="F25" s="42">
        <f t="shared" si="0"/>
        <v>0</v>
      </c>
      <c r="G25" s="59"/>
    </row>
    <row r="26" spans="1:7">
      <c r="A26" s="39"/>
      <c r="B26" s="40" t="s">
        <v>26</v>
      </c>
      <c r="C26" s="37"/>
      <c r="D26" s="59"/>
      <c r="E26" s="59"/>
      <c r="F26" s="42">
        <f t="shared" si="0"/>
        <v>0</v>
      </c>
      <c r="G26" s="59"/>
    </row>
    <row r="27" spans="1:7">
      <c r="A27" s="39"/>
      <c r="B27" s="40" t="s">
        <v>27</v>
      </c>
      <c r="C27" s="37"/>
      <c r="D27" s="59"/>
      <c r="E27" s="59"/>
      <c r="F27" s="42">
        <f t="shared" si="0"/>
        <v>0</v>
      </c>
      <c r="G27" s="59"/>
    </row>
    <row r="28" spans="1:7">
      <c r="A28" s="39"/>
      <c r="B28" s="40" t="s">
        <v>28</v>
      </c>
      <c r="C28" s="41"/>
      <c r="D28" s="59"/>
      <c r="E28" s="59"/>
      <c r="F28" s="42">
        <f t="shared" si="0"/>
        <v>0</v>
      </c>
      <c r="G28" s="59"/>
    </row>
    <row r="29" spans="1:7">
      <c r="A29" s="46"/>
      <c r="B29" s="40" t="s">
        <v>29</v>
      </c>
      <c r="C29" s="41"/>
      <c r="D29" s="59"/>
      <c r="E29" s="59"/>
      <c r="F29" s="42">
        <f t="shared" si="0"/>
        <v>0</v>
      </c>
      <c r="G29" s="59"/>
    </row>
    <row r="30" spans="1:7">
      <c r="A30" s="39"/>
      <c r="B30" s="40" t="s">
        <v>30</v>
      </c>
      <c r="C30" s="41"/>
      <c r="D30" s="59"/>
      <c r="E30" s="59"/>
      <c r="F30" s="42">
        <f t="shared" si="0"/>
        <v>0</v>
      </c>
      <c r="G30" s="59"/>
    </row>
    <row r="31" spans="1:7">
      <c r="A31" s="39"/>
      <c r="B31" s="40" t="s">
        <v>31</v>
      </c>
      <c r="C31" s="41"/>
      <c r="D31" s="59"/>
      <c r="E31" s="59"/>
      <c r="F31" s="42">
        <f t="shared" si="0"/>
        <v>0</v>
      </c>
      <c r="G31" s="59"/>
    </row>
    <row r="32" spans="1:7">
      <c r="A32" s="39"/>
      <c r="B32" s="40" t="s">
        <v>32</v>
      </c>
      <c r="C32" s="41"/>
      <c r="D32" s="59"/>
      <c r="E32" s="59"/>
      <c r="F32" s="42">
        <f t="shared" si="0"/>
        <v>0</v>
      </c>
      <c r="G32" s="59"/>
    </row>
    <row r="33" spans="1:7">
      <c r="A33" s="39"/>
      <c r="B33" s="47" t="s">
        <v>33</v>
      </c>
      <c r="C33" s="48"/>
      <c r="D33" s="59"/>
      <c r="E33" s="59"/>
      <c r="F33" s="42">
        <f t="shared" si="0"/>
        <v>0</v>
      </c>
      <c r="G33" s="59"/>
    </row>
    <row r="34" spans="1:7" ht="28.5" customHeight="1">
      <c r="A34" s="39"/>
      <c r="B34" s="49" t="s">
        <v>34</v>
      </c>
      <c r="C34" s="48"/>
      <c r="D34" s="59"/>
      <c r="E34" s="59"/>
      <c r="F34" s="42">
        <f t="shared" si="0"/>
        <v>0</v>
      </c>
      <c r="G34" s="59"/>
    </row>
    <row r="35" spans="1:7" ht="15.75">
      <c r="A35" s="39"/>
      <c r="B35" s="50" t="s">
        <v>35</v>
      </c>
      <c r="C35" s="51"/>
      <c r="D35" s="52">
        <f>SUM(D36:D43)</f>
        <v>0</v>
      </c>
      <c r="E35" s="53">
        <f>SUM(E36:E43)</f>
        <v>0</v>
      </c>
      <c r="F35" s="54">
        <f>SUM(F36:F43)</f>
        <v>0</v>
      </c>
      <c r="G35" s="55">
        <f>SUM(G36:G43)</f>
        <v>0</v>
      </c>
    </row>
    <row r="36" spans="1:7">
      <c r="A36" s="39"/>
      <c r="B36" s="56" t="s">
        <v>36</v>
      </c>
      <c r="C36" s="37"/>
      <c r="D36" s="57"/>
      <c r="E36" s="57"/>
      <c r="F36" s="42">
        <f t="shared" ref="F36:F43" si="1">SUM(D36:E36)</f>
        <v>0</v>
      </c>
      <c r="G36" s="59"/>
    </row>
    <row r="37" spans="1:7">
      <c r="A37" s="39"/>
      <c r="B37" s="58" t="s">
        <v>37</v>
      </c>
      <c r="C37" s="41"/>
      <c r="D37" s="59"/>
      <c r="E37" s="59"/>
      <c r="F37" s="42">
        <f t="shared" si="1"/>
        <v>0</v>
      </c>
      <c r="G37" s="59"/>
    </row>
    <row r="38" spans="1:7">
      <c r="A38" s="39"/>
      <c r="B38" s="58" t="s">
        <v>38</v>
      </c>
      <c r="C38" s="41"/>
      <c r="D38" s="60"/>
      <c r="E38" s="60"/>
      <c r="F38" s="42">
        <f t="shared" si="1"/>
        <v>0</v>
      </c>
      <c r="G38" s="59"/>
    </row>
    <row r="39" spans="1:7">
      <c r="A39" s="39"/>
      <c r="B39" s="58"/>
      <c r="C39" s="41"/>
      <c r="D39" s="59"/>
      <c r="E39" s="59"/>
      <c r="F39" s="42">
        <f t="shared" si="1"/>
        <v>0</v>
      </c>
      <c r="G39" s="59"/>
    </row>
    <row r="40" spans="1:7">
      <c r="A40" s="39"/>
      <c r="B40" s="58"/>
      <c r="C40" s="41"/>
      <c r="D40" s="60"/>
      <c r="E40" s="60"/>
      <c r="F40" s="42">
        <f t="shared" si="1"/>
        <v>0</v>
      </c>
      <c r="G40" s="59"/>
    </row>
    <row r="41" spans="1:7">
      <c r="A41" s="39"/>
      <c r="B41" s="58"/>
      <c r="C41" s="41"/>
      <c r="D41" s="59"/>
      <c r="E41" s="59"/>
      <c r="F41" s="42">
        <f t="shared" si="1"/>
        <v>0</v>
      </c>
      <c r="G41" s="59"/>
    </row>
    <row r="42" spans="1:7">
      <c r="A42" s="39"/>
      <c r="B42" s="58"/>
      <c r="C42" s="41"/>
      <c r="D42" s="59"/>
      <c r="E42" s="59"/>
      <c r="F42" s="42">
        <f t="shared" si="1"/>
        <v>0</v>
      </c>
      <c r="G42" s="59"/>
    </row>
    <row r="43" spans="1:7">
      <c r="A43" s="39"/>
      <c r="B43" s="61"/>
      <c r="C43" s="41"/>
      <c r="D43" s="62"/>
      <c r="E43" s="62"/>
      <c r="F43" s="42">
        <f t="shared" si="1"/>
        <v>0</v>
      </c>
      <c r="G43" s="59"/>
    </row>
    <row r="44" spans="1:7" ht="15.75">
      <c r="A44" s="39"/>
      <c r="B44" s="63"/>
      <c r="C44" s="64"/>
      <c r="D44" s="65"/>
      <c r="E44" s="65"/>
      <c r="F44" s="66"/>
      <c r="G44" s="67"/>
    </row>
    <row r="45" spans="1:7" ht="15.75" customHeight="1">
      <c r="A45" s="68"/>
      <c r="B45" s="69" t="s">
        <v>39</v>
      </c>
      <c r="C45" s="70"/>
      <c r="D45" s="71">
        <f>SUM(D15:D35)</f>
        <v>0</v>
      </c>
      <c r="E45" s="71">
        <f>SUM(E15:E35)</f>
        <v>0</v>
      </c>
      <c r="F45" s="71">
        <f>SUM(F15:F35)</f>
        <v>0</v>
      </c>
      <c r="G45" s="71">
        <f>SUM(G15:G35)</f>
        <v>0</v>
      </c>
    </row>
    <row r="46" spans="1:7" ht="15.75" customHeight="1">
      <c r="A46" s="9"/>
      <c r="B46" s="9"/>
      <c r="C46" s="22"/>
      <c r="D46" s="72"/>
      <c r="E46" s="72"/>
      <c r="F46" s="9"/>
      <c r="G46" s="73"/>
    </row>
    <row r="47" spans="1:7" ht="15.75">
      <c r="A47" s="74" t="s">
        <v>40</v>
      </c>
      <c r="B47" s="11"/>
      <c r="C47" s="22"/>
      <c r="D47" s="72"/>
      <c r="E47" s="72"/>
      <c r="F47" s="17"/>
      <c r="G47" s="75" t="s">
        <v>41</v>
      </c>
    </row>
    <row r="48" spans="1:7">
      <c r="A48" s="9"/>
      <c r="B48" s="9"/>
      <c r="C48" s="9"/>
      <c r="D48" s="73"/>
      <c r="E48" s="73"/>
      <c r="F48" s="73"/>
      <c r="G48" s="75" t="s">
        <v>42</v>
      </c>
    </row>
    <row r="69" spans="4:6" hidden="1">
      <c r="D69" s="76"/>
    </row>
    <row r="73" spans="4:6" hidden="1">
      <c r="D73" s="77">
        <v>0</v>
      </c>
      <c r="E73" s="77">
        <v>0</v>
      </c>
      <c r="F73" s="77">
        <v>0</v>
      </c>
    </row>
    <row r="1048576" ht="53.25" hidden="1" customHeight="1"/>
  </sheetData>
  <sheetProtection algorithmName="SHA-512" hashValue="7pUz/MI7z0fR5+mljY+adK0QgEbHmEjzWVdRWu/CDyCGRbq1G/eS4UBu2jBEx6whOTsACv71YIt5+5S35Pt8OA==" saltValue="x5SyQPL0vmZHh98tFUvZjA==" spinCount="100000" sheet="1" objects="1" scenarios="1"/>
  <mergeCells count="3">
    <mergeCell ref="A11:G11"/>
    <mergeCell ref="A1:G1"/>
    <mergeCell ref="A9:G9"/>
  </mergeCells>
  <dataValidations count="1">
    <dataValidation type="decimal" operator="lessThanOrEqual" allowBlank="1" showInputMessage="1" showErrorMessage="1" errorTitle="Numbers Only" error="You can only enter numbers in these cells.To re input a number, press Cancel  or Retry and  delete, and then re enter a valid number_x000a_" sqref="D33:E34 D44:G45 F15:F34 F36:G43 G33:G34">
      <formula1>50000000000</formula1>
      <formula2>0</formula2>
    </dataValidation>
  </dataValidations>
  <hyperlinks>
    <hyperlink ref="A1" location="ToC!A1" display="23.010"/>
    <hyperlink ref="A1:G1" location="'TABLE OF CONTENTS'!A1" display="23.010"/>
  </hyperlinks>
  <pageMargins left="0.7" right="0.7" top="0.75" bottom="0.75" header="0.511811023622047" footer="0.511811023622047"/>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zoomScaleNormal="100" workbookViewId="0">
      <selection activeCell="E20" sqref="E20"/>
    </sheetView>
  </sheetViews>
  <sheetFormatPr defaultColWidth="0" defaultRowHeight="15" zeroHeight="1"/>
  <cols>
    <col min="1" max="1" width="10.21875" style="78" customWidth="1"/>
    <col min="2" max="2" width="46.21875" style="78" customWidth="1"/>
    <col min="3" max="3" width="6.44140625" style="78" customWidth="1"/>
    <col min="4" max="4" width="18.44140625" style="78" customWidth="1"/>
    <col min="5" max="5" width="18.77734375" style="78" customWidth="1"/>
    <col min="6" max="6" width="18.77734375" style="650" customWidth="1"/>
    <col min="7" max="8" width="17.77734375" style="78" customWidth="1"/>
    <col min="9" max="9" width="9.21875" style="8" hidden="1" customWidth="1"/>
    <col min="10" max="16384" width="9.21875" style="8" hidden="1"/>
  </cols>
  <sheetData>
    <row r="1" spans="1:8">
      <c r="A1" s="796" t="s">
        <v>43</v>
      </c>
      <c r="B1" s="796"/>
      <c r="C1" s="796"/>
      <c r="D1" s="796"/>
      <c r="E1" s="796"/>
      <c r="F1" s="796"/>
      <c r="G1" s="796"/>
      <c r="H1" s="796"/>
    </row>
    <row r="2" spans="1:8" ht="15.75">
      <c r="A2" s="11"/>
      <c r="B2" s="79"/>
      <c r="C2" s="11"/>
      <c r="D2" s="9"/>
      <c r="E2" s="9"/>
      <c r="F2" s="9"/>
      <c r="G2" s="14"/>
      <c r="H2" s="15" t="s">
        <v>44</v>
      </c>
    </row>
    <row r="3" spans="1:8" ht="15.75">
      <c r="A3" s="12"/>
      <c r="B3" s="13"/>
      <c r="C3" s="9"/>
      <c r="D3" s="9"/>
      <c r="E3" s="9"/>
      <c r="F3" s="9"/>
      <c r="G3" s="9"/>
      <c r="H3" s="9"/>
    </row>
    <row r="4" spans="1:8" ht="15.75">
      <c r="A4" s="16" t="s">
        <v>2</v>
      </c>
      <c r="B4" s="11"/>
      <c r="C4" s="9"/>
      <c r="D4" s="17"/>
      <c r="E4" s="17"/>
      <c r="F4" s="17"/>
      <c r="G4" s="9"/>
      <c r="H4" s="9"/>
    </row>
    <row r="5" spans="1:8" ht="15.75">
      <c r="A5" s="18"/>
      <c r="B5" s="11"/>
      <c r="C5" s="9"/>
      <c r="D5" s="17"/>
      <c r="E5" s="17"/>
      <c r="F5" s="17"/>
      <c r="G5" s="20"/>
      <c r="H5" s="9"/>
    </row>
    <row r="6" spans="1:8" ht="15.75">
      <c r="A6" s="11" t="s">
        <v>3</v>
      </c>
      <c r="B6" s="11"/>
      <c r="C6" s="9"/>
      <c r="D6" s="17"/>
      <c r="E6" s="17"/>
      <c r="F6" s="17"/>
      <c r="G6" s="20"/>
      <c r="H6" s="9"/>
    </row>
    <row r="7" spans="1:8" ht="15.75">
      <c r="A7" s="11" t="s">
        <v>4</v>
      </c>
      <c r="B7" s="11"/>
      <c r="C7" s="9"/>
      <c r="D7" s="17"/>
      <c r="E7" s="17"/>
      <c r="F7" s="17"/>
      <c r="G7" s="20"/>
      <c r="H7" s="21">
        <v>46022</v>
      </c>
    </row>
    <row r="8" spans="1:8" ht="15.75">
      <c r="A8" s="11"/>
      <c r="B8" s="9"/>
      <c r="C8" s="9"/>
      <c r="D8" s="17"/>
      <c r="E8" s="17"/>
      <c r="F8" s="17"/>
      <c r="G8" s="20"/>
      <c r="H8" s="20"/>
    </row>
    <row r="9" spans="1:8">
      <c r="A9" s="797" t="s">
        <v>5</v>
      </c>
      <c r="B9" s="798"/>
      <c r="C9" s="798"/>
      <c r="D9" s="798"/>
      <c r="E9" s="798"/>
      <c r="F9" s="798"/>
      <c r="G9" s="798"/>
      <c r="H9" s="798"/>
    </row>
    <row r="10" spans="1:8">
      <c r="A10" s="2"/>
      <c r="B10" s="2"/>
      <c r="C10" s="2"/>
      <c r="D10" s="2"/>
      <c r="E10" s="2"/>
      <c r="F10" s="649"/>
      <c r="G10" s="2"/>
      <c r="H10" s="2"/>
    </row>
    <row r="11" spans="1:8" ht="15.75">
      <c r="A11" s="11"/>
      <c r="B11" s="794" t="s">
        <v>45</v>
      </c>
      <c r="C11" s="798"/>
      <c r="D11" s="798"/>
      <c r="E11" s="798"/>
      <c r="F11" s="798"/>
      <c r="G11" s="798"/>
      <c r="H11" s="798"/>
    </row>
    <row r="12" spans="1:8" ht="15.75" customHeight="1">
      <c r="A12" s="9"/>
      <c r="B12" s="22"/>
      <c r="C12" s="22"/>
      <c r="D12" s="22"/>
      <c r="E12" s="22"/>
      <c r="F12" s="22"/>
      <c r="G12" s="9"/>
      <c r="H12" s="9"/>
    </row>
    <row r="13" spans="1:8" ht="28.5" customHeight="1">
      <c r="A13" s="80"/>
      <c r="B13" s="81"/>
      <c r="C13" s="82" t="s">
        <v>7</v>
      </c>
      <c r="D13" s="83" t="s">
        <v>8</v>
      </c>
      <c r="E13" s="27" t="s">
        <v>9</v>
      </c>
      <c r="F13" s="651" t="s">
        <v>822</v>
      </c>
      <c r="G13" s="28">
        <f>IF(H7="","",YEAR($H$7))</f>
        <v>2025</v>
      </c>
      <c r="H13" s="29">
        <f>IF(G13="","",G13-1)</f>
        <v>2024</v>
      </c>
    </row>
    <row r="14" spans="1:8" ht="27.75" customHeight="1">
      <c r="A14" s="84" t="s">
        <v>10</v>
      </c>
      <c r="B14" s="85"/>
      <c r="C14" s="85"/>
      <c r="D14" s="33" t="s">
        <v>12</v>
      </c>
      <c r="E14" s="33" t="s">
        <v>12</v>
      </c>
      <c r="F14" s="652" t="s">
        <v>225</v>
      </c>
      <c r="G14" s="33" t="s">
        <v>12</v>
      </c>
      <c r="H14" s="34" t="s">
        <v>12</v>
      </c>
    </row>
    <row r="15" spans="1:8">
      <c r="A15" s="86"/>
      <c r="B15" s="87" t="s">
        <v>46</v>
      </c>
      <c r="C15" s="85"/>
      <c r="D15" s="85"/>
      <c r="E15" s="85"/>
      <c r="F15" s="85"/>
      <c r="G15" s="85"/>
      <c r="H15" s="88"/>
    </row>
    <row r="16" spans="1:8">
      <c r="A16" s="46" t="s">
        <v>47</v>
      </c>
      <c r="B16" s="89" t="s">
        <v>48</v>
      </c>
      <c r="C16" s="41"/>
      <c r="D16" s="757"/>
      <c r="E16" s="757"/>
      <c r="F16" s="757"/>
      <c r="G16" s="42">
        <f t="shared" ref="G16:G29" si="0">SUM(D16:E16)</f>
        <v>0</v>
      </c>
      <c r="H16" s="757"/>
    </row>
    <row r="17" spans="1:8">
      <c r="A17" s="46" t="s">
        <v>49</v>
      </c>
      <c r="B17" s="89" t="s">
        <v>50</v>
      </c>
      <c r="C17" s="41"/>
      <c r="D17" s="757"/>
      <c r="E17" s="757"/>
      <c r="F17" s="757"/>
      <c r="G17" s="42">
        <f t="shared" si="0"/>
        <v>0</v>
      </c>
      <c r="H17" s="757"/>
    </row>
    <row r="18" spans="1:8">
      <c r="A18" s="46"/>
      <c r="B18" s="89" t="s">
        <v>51</v>
      </c>
      <c r="C18" s="41"/>
      <c r="D18" s="757"/>
      <c r="E18" s="757"/>
      <c r="F18" s="757"/>
      <c r="G18" s="42">
        <f t="shared" si="0"/>
        <v>0</v>
      </c>
      <c r="H18" s="757"/>
    </row>
    <row r="19" spans="1:8">
      <c r="A19" s="46" t="s">
        <v>52</v>
      </c>
      <c r="B19" s="92" t="s">
        <v>53</v>
      </c>
      <c r="C19" s="41"/>
      <c r="D19" s="757"/>
      <c r="E19" s="757"/>
      <c r="F19" s="757"/>
      <c r="G19" s="42">
        <f t="shared" si="0"/>
        <v>0</v>
      </c>
      <c r="H19" s="757"/>
    </row>
    <row r="20" spans="1:8">
      <c r="A20" s="46"/>
      <c r="B20" s="93" t="s">
        <v>54</v>
      </c>
      <c r="C20" s="41"/>
      <c r="D20" s="757"/>
      <c r="E20" s="757"/>
      <c r="F20" s="757"/>
      <c r="G20" s="42">
        <f t="shared" si="0"/>
        <v>0</v>
      </c>
      <c r="H20" s="757"/>
    </row>
    <row r="21" spans="1:8">
      <c r="A21" s="46"/>
      <c r="B21" s="93" t="s">
        <v>55</v>
      </c>
      <c r="C21" s="41"/>
      <c r="D21" s="757"/>
      <c r="E21" s="757"/>
      <c r="F21" s="757"/>
      <c r="G21" s="42">
        <f t="shared" si="0"/>
        <v>0</v>
      </c>
      <c r="H21" s="757"/>
    </row>
    <row r="22" spans="1:8">
      <c r="A22" s="46"/>
      <c r="B22" s="93" t="s">
        <v>56</v>
      </c>
      <c r="C22" s="41"/>
      <c r="D22" s="757"/>
      <c r="E22" s="757"/>
      <c r="F22" s="757"/>
      <c r="G22" s="42">
        <f t="shared" si="0"/>
        <v>0</v>
      </c>
      <c r="H22" s="757"/>
    </row>
    <row r="23" spans="1:8">
      <c r="A23" s="46" t="s">
        <v>57</v>
      </c>
      <c r="B23" s="10" t="s">
        <v>58</v>
      </c>
      <c r="C23" s="41"/>
      <c r="D23" s="757"/>
      <c r="E23" s="757"/>
      <c r="F23" s="757"/>
      <c r="G23" s="42">
        <f t="shared" si="0"/>
        <v>0</v>
      </c>
      <c r="H23" s="757"/>
    </row>
    <row r="24" spans="1:8">
      <c r="A24" s="46"/>
      <c r="B24" s="93" t="s">
        <v>59</v>
      </c>
      <c r="C24" s="41"/>
      <c r="D24" s="757"/>
      <c r="E24" s="757"/>
      <c r="F24" s="757"/>
      <c r="G24" s="42">
        <f t="shared" si="0"/>
        <v>0</v>
      </c>
      <c r="H24" s="757"/>
    </row>
    <row r="25" spans="1:8">
      <c r="A25" s="46"/>
      <c r="B25" s="94" t="s">
        <v>60</v>
      </c>
      <c r="C25" s="41"/>
      <c r="D25" s="757"/>
      <c r="E25" s="757"/>
      <c r="F25" s="757"/>
      <c r="G25" s="42">
        <f t="shared" si="0"/>
        <v>0</v>
      </c>
      <c r="H25" s="757"/>
    </row>
    <row r="26" spans="1:8">
      <c r="A26" s="46"/>
      <c r="B26" s="92" t="s">
        <v>61</v>
      </c>
      <c r="C26" s="41"/>
      <c r="D26" s="757"/>
      <c r="E26" s="757"/>
      <c r="F26" s="757"/>
      <c r="G26" s="42">
        <f t="shared" si="0"/>
        <v>0</v>
      </c>
      <c r="H26" s="757"/>
    </row>
    <row r="27" spans="1:8">
      <c r="A27" s="46"/>
      <c r="B27" s="93" t="s">
        <v>62</v>
      </c>
      <c r="C27" s="41"/>
      <c r="D27" s="757"/>
      <c r="E27" s="757"/>
      <c r="F27" s="757"/>
      <c r="G27" s="42">
        <f t="shared" si="0"/>
        <v>0</v>
      </c>
      <c r="H27" s="757"/>
    </row>
    <row r="28" spans="1:8">
      <c r="A28" s="46"/>
      <c r="B28" s="93" t="s">
        <v>63</v>
      </c>
      <c r="C28" s="41"/>
      <c r="D28" s="757"/>
      <c r="E28" s="757"/>
      <c r="F28" s="757"/>
      <c r="G28" s="42">
        <f t="shared" si="0"/>
        <v>0</v>
      </c>
      <c r="H28" s="757"/>
    </row>
    <row r="29" spans="1:8">
      <c r="A29" s="46" t="s">
        <v>57</v>
      </c>
      <c r="B29" s="95" t="s">
        <v>64</v>
      </c>
      <c r="C29" s="41"/>
      <c r="D29" s="757"/>
      <c r="E29" s="757"/>
      <c r="F29" s="757"/>
      <c r="G29" s="42">
        <f t="shared" si="0"/>
        <v>0</v>
      </c>
      <c r="H29" s="757"/>
    </row>
    <row r="30" spans="1:8">
      <c r="A30" s="46"/>
      <c r="B30" s="87" t="s">
        <v>65</v>
      </c>
      <c r="C30" s="85"/>
      <c r="D30" s="54">
        <f>SUM(D16:D29)</f>
        <v>0</v>
      </c>
      <c r="E30" s="53">
        <f>SUM(E16:E29)</f>
        <v>0</v>
      </c>
      <c r="F30" s="53">
        <f>SUM(F16:F29)</f>
        <v>0</v>
      </c>
      <c r="G30" s="42">
        <f>SUM(G16:G29)</f>
        <v>0</v>
      </c>
      <c r="H30" s="55">
        <f>SUM(H16:H29)</f>
        <v>0</v>
      </c>
    </row>
    <row r="31" spans="1:8" ht="15.75">
      <c r="A31" s="46"/>
      <c r="B31" s="96" t="s">
        <v>66</v>
      </c>
      <c r="C31" s="85"/>
      <c r="D31" s="97"/>
      <c r="E31" s="98"/>
      <c r="F31" s="98"/>
      <c r="G31" s="99"/>
      <c r="H31" s="100"/>
    </row>
    <row r="32" spans="1:8">
      <c r="A32" s="46" t="s">
        <v>67</v>
      </c>
      <c r="B32" s="101" t="s">
        <v>68</v>
      </c>
      <c r="C32" s="37"/>
      <c r="D32" s="756"/>
      <c r="E32" s="758"/>
      <c r="F32" s="758"/>
      <c r="G32" s="42">
        <f>SUM(D32:E32)</f>
        <v>0</v>
      </c>
      <c r="H32" s="759"/>
    </row>
    <row r="33" spans="1:8">
      <c r="A33" s="46" t="s">
        <v>69</v>
      </c>
      <c r="B33" s="93" t="s">
        <v>70</v>
      </c>
      <c r="C33" s="41"/>
      <c r="D33" s="90"/>
      <c r="E33" s="62"/>
      <c r="F33" s="62"/>
      <c r="G33" s="42">
        <f>SUM(D33:E33)</f>
        <v>0</v>
      </c>
      <c r="H33" s="91"/>
    </row>
    <row r="34" spans="1:8" ht="15.75" customHeight="1">
      <c r="A34" s="46"/>
      <c r="B34" s="102" t="s">
        <v>71</v>
      </c>
      <c r="C34" s="85"/>
      <c r="D34" s="103">
        <f>SUM(D32:D33)</f>
        <v>0</v>
      </c>
      <c r="E34" s="103">
        <f>SUM(E32:E33)</f>
        <v>0</v>
      </c>
      <c r="F34" s="103">
        <f>SUM(F32:F33)</f>
        <v>0</v>
      </c>
      <c r="G34" s="104">
        <f>SUM(G32:G33)</f>
        <v>0</v>
      </c>
      <c r="H34" s="105">
        <f>SUM(H32:H33)</f>
        <v>0</v>
      </c>
    </row>
    <row r="35" spans="1:8" ht="15.75">
      <c r="A35" s="46"/>
      <c r="B35" s="96" t="s">
        <v>72</v>
      </c>
      <c r="C35" s="85"/>
      <c r="D35" s="99"/>
      <c r="E35" s="99"/>
      <c r="F35" s="99"/>
      <c r="G35" s="99"/>
      <c r="H35" s="106"/>
    </row>
    <row r="36" spans="1:8">
      <c r="A36" s="46"/>
      <c r="B36" s="101" t="s">
        <v>73</v>
      </c>
      <c r="C36" s="37"/>
      <c r="D36" s="59"/>
      <c r="E36" s="59"/>
      <c r="F36" s="59"/>
      <c r="G36" s="42">
        <f t="shared" ref="G36:G41" si="1">SUM(D36:E36)</f>
        <v>0</v>
      </c>
      <c r="H36" s="59"/>
    </row>
    <row r="37" spans="1:8">
      <c r="A37" s="46"/>
      <c r="B37" s="101" t="s">
        <v>74</v>
      </c>
      <c r="C37" s="37"/>
      <c r="D37" s="59"/>
      <c r="E37" s="59"/>
      <c r="F37" s="59"/>
      <c r="G37" s="42">
        <f t="shared" si="1"/>
        <v>0</v>
      </c>
      <c r="H37" s="59"/>
    </row>
    <row r="38" spans="1:8">
      <c r="A38" s="46"/>
      <c r="B38" s="93" t="s">
        <v>75</v>
      </c>
      <c r="C38" s="41"/>
      <c r="D38" s="59"/>
      <c r="E38" s="59"/>
      <c r="F38" s="59"/>
      <c r="G38" s="42">
        <f t="shared" si="1"/>
        <v>0</v>
      </c>
      <c r="H38" s="59"/>
    </row>
    <row r="39" spans="1:8">
      <c r="A39" s="46" t="s">
        <v>67</v>
      </c>
      <c r="B39" s="93" t="s">
        <v>76</v>
      </c>
      <c r="C39" s="41"/>
      <c r="D39" s="59"/>
      <c r="E39" s="59"/>
      <c r="F39" s="59"/>
      <c r="G39" s="42">
        <f t="shared" si="1"/>
        <v>0</v>
      </c>
      <c r="H39" s="59"/>
    </row>
    <row r="40" spans="1:8">
      <c r="A40" s="46"/>
      <c r="B40" s="107" t="s">
        <v>77</v>
      </c>
      <c r="C40" s="108"/>
      <c r="D40" s="59"/>
      <c r="E40" s="59"/>
      <c r="F40" s="59"/>
      <c r="G40" s="42">
        <f t="shared" si="1"/>
        <v>0</v>
      </c>
      <c r="H40" s="59"/>
    </row>
    <row r="41" spans="1:8">
      <c r="A41" s="46" t="s">
        <v>69</v>
      </c>
      <c r="B41" s="107" t="s">
        <v>78</v>
      </c>
      <c r="C41" s="108"/>
      <c r="D41" s="59"/>
      <c r="E41" s="59"/>
      <c r="F41" s="59"/>
      <c r="G41" s="42">
        <f t="shared" si="1"/>
        <v>0</v>
      </c>
      <c r="H41" s="59"/>
    </row>
    <row r="42" spans="1:8" ht="15.75" customHeight="1">
      <c r="A42" s="46"/>
      <c r="B42" s="87" t="s">
        <v>79</v>
      </c>
      <c r="C42" s="85"/>
      <c r="D42" s="103">
        <f>SUM(D36:D41)</f>
        <v>0</v>
      </c>
      <c r="E42" s="103">
        <f>SUM(E36:E41)</f>
        <v>0</v>
      </c>
      <c r="F42" s="103">
        <f>SUM(F36:F41)</f>
        <v>0</v>
      </c>
      <c r="G42" s="103">
        <f>SUM(G36:G41)</f>
        <v>0</v>
      </c>
      <c r="H42" s="105">
        <f>SUM(H36:H41)</f>
        <v>0</v>
      </c>
    </row>
    <row r="43" spans="1:8">
      <c r="A43" s="86"/>
      <c r="B43" s="85"/>
      <c r="C43" s="85"/>
      <c r="D43" s="99"/>
      <c r="E43" s="99"/>
      <c r="F43" s="99"/>
      <c r="G43" s="99"/>
      <c r="H43" s="106"/>
    </row>
    <row r="44" spans="1:8" ht="15.75" customHeight="1">
      <c r="A44" s="109"/>
      <c r="B44" s="110" t="s">
        <v>80</v>
      </c>
      <c r="C44" s="111"/>
      <c r="D44" s="112">
        <f>D30+D34+D42</f>
        <v>0</v>
      </c>
      <c r="E44" s="112">
        <f>E30+E34+E42</f>
        <v>0</v>
      </c>
      <c r="F44" s="112">
        <f>F30+F34+F42</f>
        <v>0</v>
      </c>
      <c r="G44" s="112">
        <f>G30+G34+G42</f>
        <v>0</v>
      </c>
      <c r="H44" s="113">
        <f>H30+H34+H42</f>
        <v>0</v>
      </c>
    </row>
    <row r="45" spans="1:8" ht="15.75" customHeight="1">
      <c r="A45" s="9"/>
      <c r="B45" s="9"/>
      <c r="C45" s="22"/>
      <c r="D45" s="72"/>
      <c r="E45" s="72"/>
      <c r="F45" s="72"/>
      <c r="G45" s="9"/>
      <c r="H45" s="9"/>
    </row>
    <row r="46" spans="1:8">
      <c r="A46" s="9"/>
      <c r="B46" s="9"/>
      <c r="C46" s="9"/>
      <c r="D46" s="9"/>
      <c r="E46" s="9"/>
      <c r="F46" s="9"/>
      <c r="G46" s="9"/>
      <c r="H46" s="75" t="s">
        <v>41</v>
      </c>
    </row>
    <row r="47" spans="1:8">
      <c r="A47" s="9"/>
      <c r="B47" s="9"/>
      <c r="C47" s="9"/>
      <c r="D47" s="9"/>
      <c r="E47" s="9"/>
      <c r="F47" s="9"/>
      <c r="G47" s="9"/>
      <c r="H47" s="114" t="s">
        <v>953</v>
      </c>
    </row>
  </sheetData>
  <sheetProtection algorithmName="SHA-512" hashValue="LtNtO28ZfxsHC4pD93fBZ8kayFtysN04+0LQwd0pu0WUoEhd608kVq97F+F/TnM48yd8HDTbVSDFmCALwIXxpA==" saltValue="0aTb+sjZuWLJnmd1qabwOg==" spinCount="100000" sheet="1" objects="1" scenarios="1"/>
  <mergeCells count="3">
    <mergeCell ref="A1:H1"/>
    <mergeCell ref="B11:H11"/>
    <mergeCell ref="A9:H9"/>
  </mergeCells>
  <dataValidations count="2">
    <dataValidation type="decimal" operator="lessThanOrEqual" allowBlank="1" showInputMessage="1" showErrorMessage="1" errorTitle="Numbers Only" error="You can only enter numbers in these cells.To re input a number, press Cancel  or Retry and  delete, and then re enter a valid number_x000a_" sqref="G36:G41 G16:G30 G32:G34 D44:H44">
      <formula1>50000000000</formula1>
      <formula2>0</formula2>
    </dataValidation>
    <dataValidation type="decimal" operator="lessThanOrEqual" allowBlank="1" showInputMessage="1" showErrorMessage="1" errorTitle="Numbers Only" error="You can only enter numbers in these cells.To re input a number, press Cancel  or Retry and  delete, and then re enter a valid number_x000a_" sqref="D34:F34 H34 D30:F30 H30 D42:H42">
      <formula1>90000000000</formula1>
      <formula2>0</formula2>
    </dataValidation>
  </dataValidations>
  <hyperlinks>
    <hyperlink ref="A1" location="ToC!A1" display="23.011"/>
    <hyperlink ref="A1:H1" location="'TABLE OF CONTENTS'!A1" display="23.011"/>
  </hyperlinks>
  <pageMargins left="0.7" right="0.7" top="0.75" bottom="0.75" header="0.511811023622047" footer="0.511811023622047"/>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H41"/>
  <sheetViews>
    <sheetView zoomScale="90" zoomScaleNormal="90" workbookViewId="0"/>
  </sheetViews>
  <sheetFormatPr defaultColWidth="0" defaultRowHeight="15" zeroHeight="1"/>
  <cols>
    <col min="1" max="1" width="57.77734375" style="578" customWidth="1"/>
    <col min="2" max="2" width="14.77734375" style="578" customWidth="1"/>
    <col min="3" max="3" width="7.77734375" style="578" customWidth="1"/>
    <col min="4" max="4" width="24.77734375" style="578" customWidth="1"/>
    <col min="5" max="5" width="3.21875" style="578" customWidth="1"/>
    <col min="6" max="8" width="9.6640625" style="578" hidden="1" customWidth="1"/>
    <col min="9" max="9" width="8.77734375" style="578" hidden="1" customWidth="1"/>
    <col min="10" max="16384" width="8.77734375" style="578" hidden="1"/>
  </cols>
  <sheetData>
    <row r="1" spans="1:5">
      <c r="A1" s="166" t="s">
        <v>129</v>
      </c>
      <c r="B1" s="167"/>
      <c r="C1" s="168">
        <v>40.01</v>
      </c>
      <c r="D1" s="167"/>
      <c r="E1" s="124"/>
    </row>
    <row r="2" spans="1:5" ht="15.75">
      <c r="A2" s="79"/>
      <c r="B2" s="9"/>
      <c r="C2" s="124"/>
      <c r="D2" s="169" t="s">
        <v>226</v>
      </c>
      <c r="E2" s="124"/>
    </row>
    <row r="3" spans="1:5" ht="15.75">
      <c r="A3" s="170" t="str">
        <f>Cover!$A$14</f>
        <v>Select Name of Insurer/ Financial Holding Company</v>
      </c>
      <c r="B3" s="9"/>
      <c r="C3" s="9"/>
      <c r="D3" s="124"/>
      <c r="E3" s="124"/>
    </row>
    <row r="4" spans="1:5" ht="15.75">
      <c r="A4" s="79" t="s">
        <v>2</v>
      </c>
      <c r="B4" s="9"/>
      <c r="C4" s="124"/>
      <c r="D4" s="124"/>
      <c r="E4" s="124"/>
    </row>
    <row r="5" spans="1:5" ht="15.75">
      <c r="A5" s="79"/>
      <c r="B5" s="9"/>
      <c r="C5" s="124"/>
      <c r="D5" s="124"/>
      <c r="E5" s="124"/>
    </row>
    <row r="6" spans="1:5" ht="15.75">
      <c r="A6" s="79" t="s">
        <v>227</v>
      </c>
      <c r="B6" s="9"/>
      <c r="C6" s="124"/>
      <c r="D6" s="124"/>
      <c r="E6" s="124"/>
    </row>
    <row r="7" spans="1:5" ht="15.75">
      <c r="A7" s="11" t="s">
        <v>228</v>
      </c>
      <c r="B7" s="1"/>
      <c r="C7" s="124"/>
      <c r="D7" s="171">
        <f>Cover!$A$23</f>
        <v>46022</v>
      </c>
      <c r="E7" s="124"/>
    </row>
    <row r="8" spans="1:5">
      <c r="A8" s="10"/>
      <c r="B8" s="9"/>
      <c r="C8" s="9"/>
      <c r="D8" s="124"/>
      <c r="E8" s="124"/>
    </row>
    <row r="9" spans="1:5">
      <c r="A9" s="797" t="s">
        <v>229</v>
      </c>
      <c r="B9" s="780"/>
      <c r="C9" s="780"/>
      <c r="D9" s="780"/>
      <c r="E9" s="124"/>
    </row>
    <row r="10" spans="1:5">
      <c r="A10" s="172"/>
      <c r="B10" s="124"/>
      <c r="C10" s="124"/>
      <c r="D10" s="124"/>
      <c r="E10" s="124"/>
    </row>
    <row r="11" spans="1:5" ht="18" customHeight="1">
      <c r="A11" s="802" t="s">
        <v>227</v>
      </c>
      <c r="B11" s="780"/>
      <c r="C11" s="780"/>
      <c r="D11" s="780"/>
      <c r="E11" s="124"/>
    </row>
    <row r="12" spans="1:5">
      <c r="A12" s="124"/>
      <c r="B12" s="124"/>
      <c r="C12" s="124"/>
      <c r="D12" s="124"/>
      <c r="E12" s="124"/>
    </row>
    <row r="13" spans="1:5" ht="15.75">
      <c r="A13" s="801" t="s">
        <v>165</v>
      </c>
      <c r="B13" s="780"/>
      <c r="C13" s="780"/>
      <c r="D13" s="780"/>
      <c r="E13" s="124"/>
    </row>
    <row r="14" spans="1:5" s="175" customFormat="1" ht="36.75" customHeight="1">
      <c r="A14" s="173"/>
      <c r="B14" s="173"/>
      <c r="C14" s="173"/>
      <c r="D14" s="174"/>
      <c r="E14" s="173"/>
    </row>
    <row r="15" spans="1:5">
      <c r="A15" s="124"/>
      <c r="B15" s="176" t="s">
        <v>230</v>
      </c>
      <c r="C15" s="176" t="s">
        <v>231</v>
      </c>
      <c r="D15" s="176" t="s">
        <v>225</v>
      </c>
      <c r="E15" s="124"/>
    </row>
    <row r="16" spans="1:5">
      <c r="A16" s="177" t="s">
        <v>232</v>
      </c>
      <c r="B16" s="176"/>
      <c r="C16" s="178"/>
      <c r="D16" s="179"/>
      <c r="E16" s="124"/>
    </row>
    <row r="17" spans="1:5">
      <c r="A17" s="177" t="s">
        <v>233</v>
      </c>
      <c r="B17" s="176"/>
      <c r="C17" s="178"/>
      <c r="D17" s="179"/>
      <c r="E17" s="124"/>
    </row>
    <row r="18" spans="1:5">
      <c r="A18" s="180" t="s">
        <v>234</v>
      </c>
      <c r="B18" s="178" t="s">
        <v>235</v>
      </c>
      <c r="C18" s="178">
        <v>1</v>
      </c>
      <c r="D18" s="181">
        <f>+'40.020'!G138</f>
        <v>0</v>
      </c>
      <c r="E18" s="124"/>
    </row>
    <row r="19" spans="1:5">
      <c r="A19" s="180" t="s">
        <v>236</v>
      </c>
      <c r="B19" s="178" t="s">
        <v>185</v>
      </c>
      <c r="C19" s="178">
        <v>2</v>
      </c>
      <c r="D19" s="181">
        <f>+'40.021'!G52</f>
        <v>0</v>
      </c>
      <c r="E19" s="124"/>
    </row>
    <row r="20" spans="1:5">
      <c r="A20" s="180" t="s">
        <v>237</v>
      </c>
      <c r="B20" s="178" t="s">
        <v>187</v>
      </c>
      <c r="C20" s="178">
        <v>3</v>
      </c>
      <c r="D20" s="181">
        <f>+'40.022'!D23</f>
        <v>0</v>
      </c>
      <c r="E20" s="124"/>
    </row>
    <row r="21" spans="1:5">
      <c r="A21" s="180" t="s">
        <v>238</v>
      </c>
      <c r="B21" s="178" t="s">
        <v>189</v>
      </c>
      <c r="C21" s="178">
        <v>4</v>
      </c>
      <c r="D21" s="181">
        <f>'40.023'!J40</f>
        <v>0</v>
      </c>
      <c r="E21" s="124"/>
    </row>
    <row r="22" spans="1:5">
      <c r="A22" s="4" t="s">
        <v>239</v>
      </c>
      <c r="B22" s="176"/>
      <c r="C22" s="178"/>
      <c r="D22" s="182"/>
      <c r="E22" s="124"/>
    </row>
    <row r="23" spans="1:5">
      <c r="A23" s="180" t="s">
        <v>240</v>
      </c>
      <c r="B23" s="178" t="s">
        <v>241</v>
      </c>
      <c r="C23" s="178">
        <v>5</v>
      </c>
      <c r="D23" s="181">
        <f>'40.030'!O28</f>
        <v>0</v>
      </c>
      <c r="E23" s="124"/>
    </row>
    <row r="24" spans="1:5">
      <c r="A24" s="180" t="s">
        <v>242</v>
      </c>
      <c r="B24" s="178" t="s">
        <v>193</v>
      </c>
      <c r="C24" s="178">
        <v>6</v>
      </c>
      <c r="D24" s="181">
        <f>+'40.031'!M53</f>
        <v>0</v>
      </c>
      <c r="E24" s="124"/>
    </row>
    <row r="25" spans="1:5">
      <c r="A25" s="180" t="s">
        <v>243</v>
      </c>
      <c r="B25" s="178" t="s">
        <v>195</v>
      </c>
      <c r="C25" s="178">
        <v>7</v>
      </c>
      <c r="D25" s="181">
        <f>+'40.032'!H53</f>
        <v>0</v>
      </c>
      <c r="E25" s="124"/>
    </row>
    <row r="26" spans="1:5">
      <c r="A26" s="180" t="s">
        <v>244</v>
      </c>
      <c r="B26" s="178" t="s">
        <v>197</v>
      </c>
      <c r="C26" s="178">
        <v>8</v>
      </c>
      <c r="D26" s="183">
        <f>+'40.033'!J57</f>
        <v>0</v>
      </c>
      <c r="E26" s="124"/>
    </row>
    <row r="27" spans="1:5">
      <c r="A27" s="180" t="s">
        <v>245</v>
      </c>
      <c r="B27" s="178" t="s">
        <v>199</v>
      </c>
      <c r="C27" s="178">
        <v>9</v>
      </c>
      <c r="D27" s="181">
        <f>+'40.034'!D20</f>
        <v>0</v>
      </c>
      <c r="E27" s="124"/>
    </row>
    <row r="28" spans="1:5">
      <c r="A28" s="180" t="s">
        <v>246</v>
      </c>
      <c r="B28" s="178" t="s">
        <v>201</v>
      </c>
      <c r="C28" s="178">
        <v>10</v>
      </c>
      <c r="D28" s="181">
        <f>'40.035'!D17</f>
        <v>0</v>
      </c>
      <c r="E28" s="124"/>
    </row>
    <row r="29" spans="1:5">
      <c r="A29" s="180" t="s">
        <v>247</v>
      </c>
      <c r="B29" s="178" t="s">
        <v>203</v>
      </c>
      <c r="C29" s="178">
        <v>11</v>
      </c>
      <c r="D29" s="181">
        <f>+'40.036'!D19</f>
        <v>0</v>
      </c>
      <c r="E29" s="124"/>
    </row>
    <row r="30" spans="1:5">
      <c r="A30" s="4" t="s">
        <v>248</v>
      </c>
      <c r="B30" s="178"/>
      <c r="C30" s="178"/>
      <c r="D30" s="182"/>
      <c r="E30" s="124"/>
    </row>
    <row r="31" spans="1:5">
      <c r="A31" s="740" t="s">
        <v>930</v>
      </c>
      <c r="B31" s="178" t="s">
        <v>249</v>
      </c>
      <c r="C31" s="178">
        <v>12</v>
      </c>
      <c r="D31" s="181">
        <f>'40.040'!D24</f>
        <v>0</v>
      </c>
      <c r="E31" s="124"/>
    </row>
    <row r="32" spans="1:5">
      <c r="A32" s="740" t="s">
        <v>948</v>
      </c>
      <c r="B32" s="178" t="s">
        <v>207</v>
      </c>
      <c r="C32" s="178">
        <v>13</v>
      </c>
      <c r="D32" s="181">
        <f>'40.041'!E24</f>
        <v>0</v>
      </c>
      <c r="E32" s="124"/>
    </row>
    <row r="33" spans="1:5">
      <c r="A33" s="180" t="s">
        <v>250</v>
      </c>
      <c r="B33" s="178" t="s">
        <v>210</v>
      </c>
      <c r="C33" s="178">
        <v>14</v>
      </c>
      <c r="D33" s="181">
        <f>'40.042'!B33</f>
        <v>0</v>
      </c>
      <c r="E33" s="124"/>
    </row>
    <row r="34" spans="1:5">
      <c r="A34" s="177" t="s">
        <v>251</v>
      </c>
      <c r="B34" s="178" t="s">
        <v>252</v>
      </c>
      <c r="C34" s="178" t="s">
        <v>253</v>
      </c>
      <c r="D34" s="184">
        <f>SUM(D18:D33)</f>
        <v>0</v>
      </c>
      <c r="E34" s="124"/>
    </row>
    <row r="35" spans="1:5">
      <c r="A35" s="185" t="s">
        <v>254</v>
      </c>
      <c r="B35" s="178" t="s">
        <v>172</v>
      </c>
      <c r="C35" s="178" t="s">
        <v>255</v>
      </c>
      <c r="D35" s="181">
        <f>+'40.011'!D94</f>
        <v>0</v>
      </c>
      <c r="E35" s="124"/>
    </row>
    <row r="36" spans="1:5">
      <c r="A36" s="186" t="s">
        <v>256</v>
      </c>
      <c r="B36" s="178"/>
      <c r="C36" s="187" t="s">
        <v>257</v>
      </c>
      <c r="D36" s="188">
        <f>'40.031'!AE65+'40.031'!AW65</f>
        <v>0</v>
      </c>
      <c r="E36" s="124"/>
    </row>
    <row r="37" spans="1:5" ht="22.5" customHeight="1">
      <c r="A37" s="189" t="s">
        <v>258</v>
      </c>
      <c r="B37" s="190" t="str">
        <f>"B + B2 / A"</f>
        <v>B + B2 / A</v>
      </c>
      <c r="C37" s="191"/>
      <c r="D37" s="192" t="str">
        <f>IFERROR((+D35+D36)/D34,"")</f>
        <v/>
      </c>
      <c r="E37" s="124"/>
    </row>
    <row r="38" spans="1:5">
      <c r="A38" s="179"/>
      <c r="B38" s="799"/>
      <c r="C38" s="800"/>
      <c r="D38" s="179"/>
      <c r="E38" s="124"/>
    </row>
    <row r="39" spans="1:5">
      <c r="A39" s="193" t="s">
        <v>259</v>
      </c>
      <c r="B39" s="194" t="s">
        <v>172</v>
      </c>
      <c r="C39" s="178" t="s">
        <v>260</v>
      </c>
      <c r="D39" s="195">
        <f>+'40.011'!D38</f>
        <v>0</v>
      </c>
      <c r="E39" s="124"/>
    </row>
    <row r="40" spans="1:5" ht="22.5" customHeight="1">
      <c r="A40" s="189" t="s">
        <v>261</v>
      </c>
      <c r="B40" s="196" t="str">
        <f>"C + 70% of B2 / A "</f>
        <v xml:space="preserve">C + 70% of B2 / A </v>
      </c>
      <c r="C40" s="178"/>
      <c r="D40" s="192" t="str">
        <f>IFERROR((+D39+0.7*D36)/D34,"")</f>
        <v/>
      </c>
      <c r="E40" s="124"/>
    </row>
    <row r="41" spans="1:5" ht="22.5" customHeight="1">
      <c r="A41" s="197"/>
      <c r="B41" s="198"/>
      <c r="C41" s="199"/>
      <c r="D41" s="199"/>
      <c r="E41" s="199"/>
    </row>
  </sheetData>
  <sheetProtection algorithmName="SHA-512" hashValue="PxOLBjp79UpsJguNep04+ukFnPCypxt4CjhvV6DZUFpT6zE9TEuEXs0G8hdluVDqGJN4NPdWLgjK9rgPv3hwWA==" saltValue="RpgqWaItMBnYRYwWQakj6w==" spinCount="100000" sheet="1" objects="1" scenarios="1"/>
  <mergeCells count="4">
    <mergeCell ref="A9:D9"/>
    <mergeCell ref="B38:C38"/>
    <mergeCell ref="A13:D13"/>
    <mergeCell ref="A11:D11"/>
  </mergeCells>
  <conditionalFormatting sqref="D34">
    <cfRule type="expression" dxfId="4" priority="4">
      <formula>ISERROR($D$22)</formula>
    </cfRule>
  </conditionalFormatting>
  <conditionalFormatting sqref="D36">
    <cfRule type="expression" dxfId="3" priority="2">
      <formula>ISERROR($D$22)</formula>
    </cfRule>
  </conditionalFormatting>
  <conditionalFormatting sqref="D37">
    <cfRule type="expression" dxfId="2" priority="5">
      <formula>ISERROR($D$25)</formula>
    </cfRule>
  </conditionalFormatting>
  <conditionalFormatting sqref="D40:D41">
    <cfRule type="expression" dxfId="1" priority="3">
      <formula>ISERROR($D$25)</formula>
    </cfRule>
  </conditionalFormatting>
  <hyperlinks>
    <hyperlink ref="A1" location="'TABLE OF CONTENTS'!A1" display="TABLE OF CONTENTS"/>
    <hyperlink ref="C1" location="'40.010'!A1" display="#'40.010'.A1"/>
    <hyperlink ref="A18" location="'40.020'!A1" display="Default Risk"/>
    <hyperlink ref="A19" location="'40.021'!A1" display="Investment Volatility Risk"/>
    <hyperlink ref="A20" location="'40.022'!A1" display="Off Balance Sheet Risk"/>
    <hyperlink ref="A21" location="'40.023'!A1" display="Foreign Currency Mismatch Risk"/>
    <hyperlink ref="A23" location="'40.030'!A1" display="Asset Liability Mismatch Risk"/>
    <hyperlink ref="A24" location="'40.031'!A1" display="Mortality Risk"/>
    <hyperlink ref="A25" location="'40.032'!A1" display="Morbidity Risk"/>
    <hyperlink ref="A26" location="'40.033'!A1" display="Lapse Risk"/>
    <hyperlink ref="A27" location="'40.034'!A1" display="Interest Margin Pricing Risk"/>
    <hyperlink ref="A28" location="'40.035'!A1" display="Liquidity and Operational Risk"/>
    <hyperlink ref="A29" location="'40.036'!A1" display="Guarantee Risk"/>
    <hyperlink ref="A31" location="'40.040'!A1" display="Premium Adequacy Margin for Unexpired Coverage"/>
    <hyperlink ref="A32" location="'40.041'!A1" display="Outstanding Claims Liability for Incurred Claims"/>
    <hyperlink ref="A33" location="'40.042'!A1" display="Catastrophe Risk"/>
    <hyperlink ref="A35" location="'40.011'!A1" display="Total Regulatory Capital Available"/>
  </hyperlinks>
  <printOptions horizontalCentered="1"/>
  <pageMargins left="0.51180555555555596" right="0.51180555555555596" top="0.98402777777777795" bottom="0.59027777777777801" header="0.511811023622047" footer="0.511811023622047"/>
  <pageSetup paperSize="5" scale="75"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64A2"/>
  </sheetPr>
  <dimension ref="A1:H112"/>
  <sheetViews>
    <sheetView zoomScale="90" zoomScaleNormal="90" workbookViewId="0">
      <selection activeCell="A112" sqref="A107:XFD112"/>
    </sheetView>
  </sheetViews>
  <sheetFormatPr defaultColWidth="0" defaultRowHeight="12.75" zeroHeight="1"/>
  <cols>
    <col min="1" max="1" width="62.77734375" style="200" customWidth="1"/>
    <col min="2" max="2" width="6.77734375" style="201" customWidth="1"/>
    <col min="3" max="3" width="2.109375" style="201" customWidth="1"/>
    <col min="4" max="4" width="21.109375" style="200" customWidth="1"/>
    <col min="5" max="5" width="34.77734375" style="200" customWidth="1"/>
    <col min="6" max="6" width="8.77734375" style="200" customWidth="1"/>
    <col min="7" max="8" width="9.6640625" style="200" hidden="1" customWidth="1"/>
    <col min="9" max="9" width="8.77734375" style="200" hidden="1" customWidth="1"/>
    <col min="10" max="16384" width="8.77734375" style="200" hidden="1"/>
  </cols>
  <sheetData>
    <row r="1" spans="1:6" ht="12.75" customHeight="1">
      <c r="A1" s="166" t="s">
        <v>129</v>
      </c>
      <c r="B1" s="202"/>
      <c r="C1" s="202"/>
      <c r="D1" s="168">
        <v>40.011000000000003</v>
      </c>
      <c r="E1" s="203"/>
      <c r="F1" s="203"/>
    </row>
    <row r="2" spans="1:6" ht="12.75" customHeight="1">
      <c r="A2" s="203"/>
      <c r="B2" s="204"/>
      <c r="C2" s="205"/>
      <c r="D2" s="169"/>
      <c r="E2" s="169" t="s">
        <v>226</v>
      </c>
      <c r="F2" s="203"/>
    </row>
    <row r="3" spans="1:6" ht="12.75" customHeight="1">
      <c r="A3" s="206" t="str">
        <f>Cover!$A$14</f>
        <v>Select Name of Insurer/ Financial Holding Company</v>
      </c>
      <c r="B3" s="204"/>
      <c r="C3" s="204"/>
      <c r="D3" s="203"/>
      <c r="E3" s="203"/>
      <c r="F3" s="203"/>
    </row>
    <row r="4" spans="1:6" ht="12.75" customHeight="1">
      <c r="A4" s="207" t="s">
        <v>2</v>
      </c>
      <c r="B4" s="204"/>
      <c r="C4" s="204"/>
      <c r="D4" s="203"/>
      <c r="E4" s="203"/>
      <c r="F4" s="203"/>
    </row>
    <row r="5" spans="1:6" ht="12.75" customHeight="1">
      <c r="A5" s="207"/>
      <c r="B5" s="204"/>
      <c r="C5" s="204"/>
      <c r="D5" s="203"/>
      <c r="E5" s="203"/>
      <c r="F5" s="203"/>
    </row>
    <row r="6" spans="1:6" ht="12.75" customHeight="1">
      <c r="A6" s="207" t="s">
        <v>227</v>
      </c>
      <c r="B6" s="204"/>
      <c r="C6" s="204"/>
      <c r="D6" s="203"/>
      <c r="E6" s="203"/>
      <c r="F6" s="203"/>
    </row>
    <row r="7" spans="1:6" ht="12.75" customHeight="1">
      <c r="A7" s="208" t="s">
        <v>228</v>
      </c>
      <c r="B7" s="209"/>
      <c r="C7" s="204"/>
      <c r="D7" s="203"/>
      <c r="E7" s="171">
        <f>Cover!$A$23</f>
        <v>46022</v>
      </c>
      <c r="F7" s="203"/>
    </row>
    <row r="8" spans="1:6">
      <c r="A8" s="74"/>
      <c r="B8" s="204"/>
      <c r="C8" s="204"/>
      <c r="D8" s="203"/>
      <c r="E8" s="203"/>
      <c r="F8" s="203"/>
    </row>
    <row r="9" spans="1:6" ht="12.75" customHeight="1">
      <c r="A9" s="805" t="s">
        <v>229</v>
      </c>
      <c r="B9" s="806"/>
      <c r="C9" s="806"/>
      <c r="D9" s="807"/>
      <c r="E9" s="203"/>
      <c r="F9" s="203"/>
    </row>
    <row r="10" spans="1:6" ht="12.75" customHeight="1">
      <c r="A10" s="210"/>
      <c r="B10" s="204"/>
      <c r="C10" s="204"/>
      <c r="D10" s="203"/>
      <c r="E10" s="203"/>
      <c r="F10" s="203"/>
    </row>
    <row r="11" spans="1:6" ht="42.75" customHeight="1">
      <c r="A11" s="808" t="s">
        <v>167</v>
      </c>
      <c r="B11" s="806"/>
      <c r="C11" s="806"/>
      <c r="D11" s="174"/>
      <c r="E11" s="211" t="s">
        <v>262</v>
      </c>
      <c r="F11" s="203"/>
    </row>
    <row r="12" spans="1:6" ht="13.5" customHeight="1">
      <c r="A12" s="203"/>
      <c r="B12" s="204"/>
      <c r="C12" s="204"/>
      <c r="D12" s="176" t="s">
        <v>225</v>
      </c>
      <c r="E12" s="212"/>
      <c r="F12" s="203"/>
    </row>
    <row r="13" spans="1:6" ht="13.5" customHeight="1">
      <c r="A13" s="176" t="s">
        <v>263</v>
      </c>
      <c r="B13" s="213"/>
      <c r="C13" s="213"/>
      <c r="D13" s="176"/>
      <c r="E13" s="212"/>
      <c r="F13" s="203"/>
    </row>
    <row r="14" spans="1:6" ht="13.5" customHeight="1">
      <c r="A14" s="179" t="s">
        <v>929</v>
      </c>
      <c r="B14" s="214"/>
      <c r="C14" s="214"/>
      <c r="D14" s="215">
        <f>'23.011'!G36+'23.011'!G38</f>
        <v>0</v>
      </c>
      <c r="E14" s="760"/>
      <c r="F14" s="203"/>
    </row>
    <row r="15" spans="1:6" ht="15" customHeight="1">
      <c r="A15" s="179" t="s">
        <v>839</v>
      </c>
      <c r="B15" s="214"/>
      <c r="C15" s="214"/>
      <c r="D15" s="215">
        <f>'23.011'!G39</f>
        <v>0</v>
      </c>
      <c r="E15" s="760"/>
      <c r="F15" s="203"/>
    </row>
    <row r="16" spans="1:6" ht="13.5" customHeight="1">
      <c r="A16" s="216" t="s">
        <v>264</v>
      </c>
      <c r="B16" s="214"/>
      <c r="C16" s="214"/>
      <c r="D16" s="215">
        <f>'23.011'!G41</f>
        <v>0</v>
      </c>
      <c r="E16" s="760"/>
      <c r="F16" s="203"/>
    </row>
    <row r="17" spans="1:6" ht="13.5" customHeight="1">
      <c r="A17" s="653" t="s">
        <v>927</v>
      </c>
      <c r="B17" s="214"/>
      <c r="C17" s="214"/>
      <c r="D17" s="217">
        <f>D18+D19</f>
        <v>0</v>
      </c>
      <c r="E17" s="760"/>
      <c r="F17" s="203"/>
    </row>
    <row r="18" spans="1:6" ht="13.5" customHeight="1">
      <c r="A18" s="218" t="s">
        <v>840</v>
      </c>
      <c r="B18" s="214"/>
      <c r="C18" s="214"/>
      <c r="D18" s="742"/>
      <c r="E18" s="760"/>
      <c r="F18" s="203"/>
    </row>
    <row r="19" spans="1:6" ht="13.5" customHeight="1">
      <c r="A19" s="218" t="s">
        <v>841</v>
      </c>
      <c r="B19" s="219"/>
      <c r="C19" s="214"/>
      <c r="D19" s="742"/>
      <c r="E19" s="760"/>
      <c r="F19" s="203"/>
    </row>
    <row r="20" spans="1:6" ht="13.5" customHeight="1">
      <c r="A20" s="220" t="s">
        <v>265</v>
      </c>
      <c r="B20" s="219"/>
      <c r="C20" s="214"/>
      <c r="D20" s="221"/>
      <c r="E20" s="760"/>
      <c r="F20" s="203"/>
    </row>
    <row r="21" spans="1:6" ht="13.5" customHeight="1">
      <c r="A21" s="179" t="s">
        <v>928</v>
      </c>
      <c r="B21" s="219"/>
      <c r="C21" s="214"/>
      <c r="D21" s="741">
        <f>'23.011'!G40</f>
        <v>0</v>
      </c>
      <c r="E21" s="760"/>
      <c r="F21" s="203"/>
    </row>
    <row r="22" spans="1:6" ht="15" customHeight="1">
      <c r="A22" s="218" t="s">
        <v>842</v>
      </c>
      <c r="B22" s="214"/>
      <c r="C22" s="214"/>
      <c r="D22" s="215">
        <f>'40.050'!H33</f>
        <v>0</v>
      </c>
      <c r="E22" s="760"/>
      <c r="F22" s="203"/>
    </row>
    <row r="23" spans="1:6" ht="13.5" customHeight="1">
      <c r="A23" s="177" t="s">
        <v>266</v>
      </c>
      <c r="B23" s="213"/>
      <c r="C23" s="214" t="s">
        <v>253</v>
      </c>
      <c r="D23" s="217">
        <f>SUM(D14:D22)-D17</f>
        <v>0</v>
      </c>
      <c r="E23" s="760"/>
      <c r="F23" s="203"/>
    </row>
    <row r="24" spans="1:6" ht="13.5" customHeight="1">
      <c r="A24" s="177"/>
      <c r="B24" s="213"/>
      <c r="C24" s="214"/>
      <c r="D24" s="223"/>
      <c r="E24" s="761"/>
      <c r="F24" s="203"/>
    </row>
    <row r="25" spans="1:6" ht="13.5" customHeight="1">
      <c r="A25" s="177" t="s">
        <v>267</v>
      </c>
      <c r="B25" s="213"/>
      <c r="C25" s="214"/>
      <c r="D25" s="223"/>
      <c r="E25" s="761"/>
      <c r="F25" s="203"/>
    </row>
    <row r="26" spans="1:6" ht="15" customHeight="1">
      <c r="A26" s="218" t="s">
        <v>843</v>
      </c>
      <c r="B26" s="214"/>
      <c r="C26" s="214"/>
      <c r="D26" s="224"/>
      <c r="E26" s="760"/>
      <c r="F26" s="203"/>
    </row>
    <row r="27" spans="1:6" ht="15" customHeight="1">
      <c r="A27" s="218" t="s">
        <v>844</v>
      </c>
      <c r="B27" s="214"/>
      <c r="C27" s="214"/>
      <c r="D27" s="224"/>
      <c r="E27" s="225"/>
      <c r="F27" s="203"/>
    </row>
    <row r="28" spans="1:6" ht="25.5" customHeight="1">
      <c r="A28" s="226" t="s">
        <v>268</v>
      </c>
      <c r="B28" s="214"/>
      <c r="C28" s="214"/>
      <c r="D28" s="224"/>
      <c r="E28" s="225"/>
      <c r="F28" s="203"/>
    </row>
    <row r="29" spans="1:6" ht="13.5" customHeight="1">
      <c r="A29" s="220" t="s">
        <v>269</v>
      </c>
      <c r="B29" s="214"/>
      <c r="C29" s="214"/>
      <c r="D29" s="224"/>
      <c r="E29" s="225"/>
      <c r="F29" s="203"/>
    </row>
    <row r="30" spans="1:6" ht="27" customHeight="1">
      <c r="A30" s="227" t="s">
        <v>845</v>
      </c>
      <c r="B30" s="214"/>
      <c r="C30" s="214"/>
      <c r="D30" s="215">
        <f>'40.050'!H57</f>
        <v>0</v>
      </c>
      <c r="E30" s="225"/>
      <c r="F30" s="203"/>
    </row>
    <row r="31" spans="1:6" ht="13.5" customHeight="1">
      <c r="A31" s="228" t="s">
        <v>270</v>
      </c>
      <c r="B31" s="214"/>
      <c r="C31" s="214"/>
      <c r="D31" s="224"/>
      <c r="E31" s="225"/>
      <c r="F31" s="203"/>
    </row>
    <row r="32" spans="1:6" ht="13.5" customHeight="1">
      <c r="A32" s="218" t="s">
        <v>271</v>
      </c>
      <c r="B32" s="214"/>
      <c r="C32" s="214"/>
      <c r="D32" s="215">
        <f>'40.060'!E37</f>
        <v>0</v>
      </c>
      <c r="E32" s="225"/>
      <c r="F32" s="203"/>
    </row>
    <row r="33" spans="1:6" ht="13.5" customHeight="1">
      <c r="A33" s="177" t="s">
        <v>272</v>
      </c>
      <c r="B33" s="213"/>
      <c r="C33" s="214" t="s">
        <v>273</v>
      </c>
      <c r="D33" s="217">
        <f>D23-SUM(D26:D32)</f>
        <v>0</v>
      </c>
      <c r="E33" s="225"/>
      <c r="F33" s="203"/>
    </row>
    <row r="34" spans="1:6" ht="13.5" customHeight="1">
      <c r="A34" s="177"/>
      <c r="B34" s="213"/>
      <c r="C34" s="214"/>
      <c r="D34" s="223"/>
      <c r="E34" s="212"/>
      <c r="F34" s="203"/>
    </row>
    <row r="35" spans="1:6" ht="25.5" customHeight="1">
      <c r="A35" s="229" t="s">
        <v>274</v>
      </c>
      <c r="B35" s="213"/>
      <c r="C35" s="214" t="s">
        <v>255</v>
      </c>
      <c r="D35" s="217">
        <f>+IF(D36="",0,MIN(D36,D37))</f>
        <v>0</v>
      </c>
      <c r="E35" s="225"/>
      <c r="F35" s="203"/>
    </row>
    <row r="36" spans="1:6" ht="13.5" customHeight="1">
      <c r="A36" s="218" t="s">
        <v>275</v>
      </c>
      <c r="B36" s="214"/>
      <c r="C36" s="214"/>
      <c r="D36" s="224">
        <v>0</v>
      </c>
      <c r="E36" s="225"/>
      <c r="F36" s="203"/>
    </row>
    <row r="37" spans="1:6" ht="25.5" customHeight="1">
      <c r="A37" s="227" t="s">
        <v>276</v>
      </c>
      <c r="B37" s="214"/>
      <c r="C37" s="214"/>
      <c r="D37" s="217">
        <f>MAX(0.33*D33,0)</f>
        <v>0</v>
      </c>
      <c r="E37" s="225"/>
      <c r="F37" s="203"/>
    </row>
    <row r="38" spans="1:6" ht="13.5" customHeight="1">
      <c r="A38" s="177" t="s">
        <v>277</v>
      </c>
      <c r="B38" s="213"/>
      <c r="C38" s="214" t="s">
        <v>260</v>
      </c>
      <c r="D38" s="217">
        <f>D23+D35-SUM(D26:D32)</f>
        <v>0</v>
      </c>
      <c r="E38" s="225"/>
      <c r="F38" s="203"/>
    </row>
    <row r="39" spans="1:6" ht="13.5" customHeight="1">
      <c r="A39" s="230"/>
      <c r="B39" s="231"/>
      <c r="C39" s="231"/>
      <c r="D39" s="232"/>
      <c r="E39" s="212"/>
      <c r="F39" s="203"/>
    </row>
    <row r="40" spans="1:6" ht="13.5" customHeight="1">
      <c r="A40" s="803" t="s">
        <v>278</v>
      </c>
      <c r="B40" s="804"/>
      <c r="C40" s="804"/>
      <c r="D40" s="800"/>
      <c r="E40" s="212"/>
      <c r="F40" s="203"/>
    </row>
    <row r="41" spans="1:6" ht="13.5" customHeight="1">
      <c r="A41" s="179"/>
      <c r="B41" s="214"/>
      <c r="C41" s="214"/>
      <c r="D41" s="179"/>
      <c r="E41" s="212"/>
      <c r="F41" s="203"/>
    </row>
    <row r="42" spans="1:6" ht="13.5" customHeight="1">
      <c r="A42" s="177" t="s">
        <v>279</v>
      </c>
      <c r="B42" s="213"/>
      <c r="C42" s="214"/>
      <c r="D42" s="179"/>
      <c r="E42" s="212"/>
      <c r="F42" s="203"/>
    </row>
    <row r="43" spans="1:6" ht="13.5" customHeight="1">
      <c r="A43" s="218" t="s">
        <v>280</v>
      </c>
      <c r="B43" s="214"/>
      <c r="C43" s="214"/>
      <c r="D43" s="217">
        <f>D36-D35</f>
        <v>0</v>
      </c>
      <c r="E43" s="225"/>
      <c r="F43" s="203"/>
    </row>
    <row r="44" spans="1:6" ht="13.5" customHeight="1">
      <c r="A44" s="218" t="s">
        <v>281</v>
      </c>
      <c r="B44" s="214"/>
      <c r="C44" s="214"/>
      <c r="D44" s="224"/>
      <c r="E44" s="225"/>
      <c r="F44" s="203"/>
    </row>
    <row r="45" spans="1:6" ht="13.5" customHeight="1">
      <c r="A45" s="218" t="s">
        <v>282</v>
      </c>
      <c r="B45" s="214"/>
      <c r="C45" s="214"/>
      <c r="D45" s="224"/>
      <c r="E45" s="225"/>
      <c r="F45" s="203"/>
    </row>
    <row r="46" spans="1:6" ht="25.5" customHeight="1">
      <c r="A46" s="227" t="s">
        <v>283</v>
      </c>
      <c r="B46" s="214"/>
      <c r="C46" s="214"/>
      <c r="D46" s="217">
        <f>SUM(D47:D49)</f>
        <v>0</v>
      </c>
      <c r="E46" s="225"/>
      <c r="F46" s="203"/>
    </row>
    <row r="47" spans="1:6" ht="13.5" customHeight="1">
      <c r="A47" s="233" t="s">
        <v>284</v>
      </c>
      <c r="B47" s="214"/>
      <c r="C47" s="214"/>
      <c r="D47" s="224"/>
      <c r="E47" s="225"/>
      <c r="F47" s="203"/>
    </row>
    <row r="48" spans="1:6" ht="13.5" customHeight="1">
      <c r="A48" s="233" t="s">
        <v>285</v>
      </c>
      <c r="B48" s="214"/>
      <c r="C48" s="214"/>
      <c r="D48" s="224"/>
      <c r="E48" s="225"/>
      <c r="F48" s="203"/>
    </row>
    <row r="49" spans="1:6" ht="13.5" customHeight="1">
      <c r="A49" s="233" t="s">
        <v>286</v>
      </c>
      <c r="B49" s="214"/>
      <c r="C49" s="214"/>
      <c r="D49" s="224"/>
      <c r="E49" s="225"/>
      <c r="F49" s="203"/>
    </row>
    <row r="50" spans="1:6" ht="13.5" customHeight="1">
      <c r="A50" s="218" t="s">
        <v>936</v>
      </c>
      <c r="B50" s="219"/>
      <c r="C50" s="214"/>
      <c r="D50" s="217">
        <f>+IF(D51="",0,MIN(D51,D52))</f>
        <v>0</v>
      </c>
      <c r="E50" s="225"/>
      <c r="F50" s="203"/>
    </row>
    <row r="51" spans="1:6" ht="15" customHeight="1">
      <c r="A51" s="233" t="s">
        <v>846</v>
      </c>
      <c r="B51" s="214"/>
      <c r="C51" s="214"/>
      <c r="D51" s="224">
        <v>0</v>
      </c>
      <c r="E51" s="225"/>
      <c r="F51" s="203"/>
    </row>
    <row r="52" spans="1:6" ht="13.5" customHeight="1">
      <c r="A52" s="233" t="s">
        <v>287</v>
      </c>
      <c r="B52" s="214"/>
      <c r="C52" s="214"/>
      <c r="D52" s="217">
        <f>0.2*D38</f>
        <v>0</v>
      </c>
      <c r="E52" s="225"/>
      <c r="F52" s="203"/>
    </row>
    <row r="53" spans="1:6" ht="13.5" customHeight="1">
      <c r="A53" s="179" t="s">
        <v>288</v>
      </c>
      <c r="B53" s="214"/>
      <c r="C53" s="214"/>
      <c r="D53" s="224">
        <v>0</v>
      </c>
      <c r="E53" s="225"/>
      <c r="F53" s="203"/>
    </row>
    <row r="54" spans="1:6" ht="13.5" customHeight="1">
      <c r="A54" s="177" t="s">
        <v>289</v>
      </c>
      <c r="B54" s="213"/>
      <c r="C54" s="214" t="s">
        <v>290</v>
      </c>
      <c r="D54" s="217">
        <f>D43+D44+D45+D46+D50+D53</f>
        <v>0</v>
      </c>
      <c r="E54" s="225"/>
      <c r="F54" s="203"/>
    </row>
    <row r="55" spans="1:6" ht="13.5" customHeight="1">
      <c r="A55" s="179"/>
      <c r="B55" s="214"/>
      <c r="C55" s="214"/>
      <c r="D55" s="179"/>
      <c r="E55" s="212"/>
      <c r="F55" s="203"/>
    </row>
    <row r="56" spans="1:6" ht="13.5" customHeight="1">
      <c r="A56" s="177" t="s">
        <v>291</v>
      </c>
      <c r="B56" s="213"/>
      <c r="C56" s="214"/>
      <c r="D56" s="179"/>
      <c r="E56" s="212"/>
      <c r="F56" s="203"/>
    </row>
    <row r="57" spans="1:6" ht="13.5" customHeight="1">
      <c r="A57" s="179" t="s">
        <v>292</v>
      </c>
      <c r="B57" s="214"/>
      <c r="C57" s="214"/>
      <c r="D57" s="224">
        <v>0</v>
      </c>
      <c r="E57" s="225"/>
      <c r="F57" s="203"/>
    </row>
    <row r="58" spans="1:6" ht="13.5" customHeight="1">
      <c r="A58" s="179" t="s">
        <v>293</v>
      </c>
      <c r="B58" s="214"/>
      <c r="C58" s="214"/>
      <c r="D58" s="224">
        <v>0</v>
      </c>
      <c r="E58" s="225"/>
      <c r="F58" s="203"/>
    </row>
    <row r="59" spans="1:6" ht="13.5" customHeight="1">
      <c r="A59" s="179" t="s">
        <v>294</v>
      </c>
      <c r="B59" s="214"/>
      <c r="C59" s="214"/>
      <c r="D59" s="224">
        <v>0</v>
      </c>
      <c r="E59" s="225"/>
      <c r="F59" s="203"/>
    </row>
    <row r="60" spans="1:6" ht="13.5" customHeight="1">
      <c r="A60" s="177" t="s">
        <v>295</v>
      </c>
      <c r="B60" s="213"/>
      <c r="C60" s="214" t="s">
        <v>296</v>
      </c>
      <c r="D60" s="217">
        <f>SUM(D57:D59)</f>
        <v>0</v>
      </c>
      <c r="E60" s="225"/>
      <c r="F60" s="203"/>
    </row>
    <row r="61" spans="1:6" ht="13.5" customHeight="1">
      <c r="A61" s="179" t="s">
        <v>297</v>
      </c>
      <c r="B61" s="214"/>
      <c r="C61" s="214" t="s">
        <v>298</v>
      </c>
      <c r="D61" s="217">
        <f>0.5*D38</f>
        <v>0</v>
      </c>
      <c r="E61" s="225"/>
      <c r="F61" s="203"/>
    </row>
    <row r="62" spans="1:6" ht="13.5" customHeight="1">
      <c r="A62" s="177" t="s">
        <v>299</v>
      </c>
      <c r="B62" s="213"/>
      <c r="C62" s="214" t="s">
        <v>300</v>
      </c>
      <c r="D62" s="217">
        <f>MAX(MIN(D61,D60),0)</f>
        <v>0</v>
      </c>
      <c r="E62" s="225"/>
      <c r="F62" s="203"/>
    </row>
    <row r="63" spans="1:6" ht="13.5" customHeight="1">
      <c r="A63" s="177"/>
      <c r="B63" s="213"/>
      <c r="C63" s="214"/>
      <c r="D63" s="179"/>
      <c r="E63" s="212"/>
      <c r="F63" s="203"/>
    </row>
    <row r="64" spans="1:6" ht="13.5" customHeight="1">
      <c r="A64" s="177" t="s">
        <v>301</v>
      </c>
      <c r="B64" s="213"/>
      <c r="C64" s="214"/>
      <c r="D64" s="179"/>
      <c r="E64" s="212"/>
      <c r="F64" s="203"/>
    </row>
    <row r="65" spans="1:6" ht="25.5" customHeight="1">
      <c r="A65" s="226" t="s">
        <v>302</v>
      </c>
      <c r="B65" s="214"/>
      <c r="C65" s="214"/>
      <c r="D65" s="223"/>
      <c r="E65" s="212"/>
      <c r="F65" s="203"/>
    </row>
    <row r="66" spans="1:6" ht="13.5" customHeight="1">
      <c r="A66" s="222" t="s">
        <v>269</v>
      </c>
      <c r="B66" s="214"/>
      <c r="C66" s="214"/>
      <c r="D66" s="215">
        <f>'40.012'!F24</f>
        <v>0</v>
      </c>
      <c r="E66" s="225"/>
      <c r="F66" s="203"/>
    </row>
    <row r="67" spans="1:6" ht="13.5" customHeight="1">
      <c r="A67" s="218" t="s">
        <v>303</v>
      </c>
      <c r="B67" s="214"/>
      <c r="C67" s="214"/>
      <c r="D67" s="223"/>
      <c r="E67" s="212"/>
      <c r="F67" s="203"/>
    </row>
    <row r="68" spans="1:6" ht="13.5" customHeight="1">
      <c r="A68" s="234"/>
      <c r="B68" s="214"/>
      <c r="C68" s="214"/>
      <c r="D68" s="224"/>
      <c r="E68" s="225"/>
      <c r="F68" s="203"/>
    </row>
    <row r="69" spans="1:6" ht="13.5" customHeight="1">
      <c r="A69" s="234"/>
      <c r="B69" s="214"/>
      <c r="C69" s="214"/>
      <c r="D69" s="224"/>
      <c r="E69" s="225"/>
      <c r="F69" s="203"/>
    </row>
    <row r="70" spans="1:6" ht="13.5" customHeight="1">
      <c r="A70" s="234"/>
      <c r="B70" s="214"/>
      <c r="C70" s="214"/>
      <c r="D70" s="224"/>
      <c r="E70" s="225"/>
      <c r="F70" s="203"/>
    </row>
    <row r="71" spans="1:6" ht="13.5" customHeight="1">
      <c r="A71" s="234"/>
      <c r="B71" s="214"/>
      <c r="C71" s="214"/>
      <c r="D71" s="224"/>
      <c r="E71" s="225"/>
      <c r="F71" s="203"/>
    </row>
    <row r="72" spans="1:6" ht="13.5" customHeight="1">
      <c r="A72" s="177" t="s">
        <v>304</v>
      </c>
      <c r="B72" s="213"/>
      <c r="C72" s="214" t="s">
        <v>305</v>
      </c>
      <c r="D72" s="217">
        <f>SUM(D65:D71)</f>
        <v>0</v>
      </c>
      <c r="E72" s="225"/>
      <c r="F72" s="203"/>
    </row>
    <row r="73" spans="1:6" ht="13.5" customHeight="1">
      <c r="A73" s="235" t="s">
        <v>306</v>
      </c>
      <c r="B73" s="213"/>
      <c r="C73" s="236" t="s">
        <v>307</v>
      </c>
      <c r="D73" s="215">
        <f>'40.013'!F101+'40.014'!J71</f>
        <v>0</v>
      </c>
      <c r="E73" s="225"/>
      <c r="F73" s="203"/>
    </row>
    <row r="74" spans="1:6" ht="13.5" customHeight="1">
      <c r="A74" s="177" t="s">
        <v>308</v>
      </c>
      <c r="B74" s="236" t="s">
        <v>309</v>
      </c>
      <c r="C74" s="236" t="s">
        <v>310</v>
      </c>
      <c r="D74" s="217">
        <f>+D72+D62+D54-D73</f>
        <v>0</v>
      </c>
      <c r="E74" s="225"/>
      <c r="F74" s="203"/>
    </row>
    <row r="75" spans="1:6" ht="13.5" customHeight="1">
      <c r="A75" s="177" t="s">
        <v>780</v>
      </c>
      <c r="B75" s="237"/>
      <c r="C75" s="236" t="s">
        <v>311</v>
      </c>
      <c r="D75" s="217">
        <f>MAX(MIN(D74,D38),0)</f>
        <v>0</v>
      </c>
      <c r="E75" s="225"/>
      <c r="F75" s="203"/>
    </row>
    <row r="76" spans="1:6" ht="13.5" customHeight="1">
      <c r="A76" s="177" t="s">
        <v>312</v>
      </c>
      <c r="B76" s="236" t="s">
        <v>313</v>
      </c>
      <c r="C76" s="236" t="s">
        <v>314</v>
      </c>
      <c r="D76" s="217">
        <f>+D75+D38</f>
        <v>0</v>
      </c>
      <c r="E76" s="225"/>
      <c r="F76" s="203"/>
    </row>
    <row r="77" spans="1:6" ht="13.5" customHeight="1">
      <c r="A77" s="177"/>
      <c r="B77" s="213"/>
      <c r="C77" s="214"/>
      <c r="D77" s="179"/>
      <c r="E77" s="212"/>
      <c r="F77" s="203"/>
    </row>
    <row r="78" spans="1:6" ht="15" customHeight="1">
      <c r="A78" s="177" t="s">
        <v>940</v>
      </c>
      <c r="B78" s="213"/>
      <c r="C78" s="214"/>
      <c r="D78" s="223"/>
      <c r="E78" s="212"/>
      <c r="F78" s="203"/>
    </row>
    <row r="79" spans="1:6" ht="25.5" customHeight="1">
      <c r="A79" s="227" t="s">
        <v>315</v>
      </c>
      <c r="B79" s="214"/>
      <c r="C79" s="214"/>
      <c r="D79" s="224"/>
      <c r="E79" s="225"/>
      <c r="F79" s="203"/>
    </row>
    <row r="80" spans="1:6" ht="13.5" customHeight="1">
      <c r="A80" s="218" t="s">
        <v>28</v>
      </c>
      <c r="B80" s="214"/>
      <c r="C80" s="214"/>
      <c r="D80" s="224"/>
      <c r="E80" s="225"/>
      <c r="F80" s="203"/>
    </row>
    <row r="81" spans="1:6" ht="15" customHeight="1">
      <c r="A81" s="218" t="s">
        <v>848</v>
      </c>
      <c r="B81" s="214"/>
      <c r="C81" s="214"/>
      <c r="D81" s="224"/>
      <c r="E81" s="225"/>
      <c r="F81" s="203"/>
    </row>
    <row r="82" spans="1:6" ht="15" customHeight="1">
      <c r="A82" s="218" t="s">
        <v>847</v>
      </c>
      <c r="B82" s="214"/>
      <c r="C82" s="214"/>
      <c r="D82" s="224"/>
      <c r="E82" s="225"/>
      <c r="F82" s="203"/>
    </row>
    <row r="83" spans="1:6" ht="25.5" customHeight="1">
      <c r="A83" s="227" t="s">
        <v>316</v>
      </c>
      <c r="B83" s="214"/>
      <c r="C83" s="214"/>
      <c r="D83" s="224"/>
      <c r="E83" s="225"/>
      <c r="F83" s="203"/>
    </row>
    <row r="84" spans="1:6" ht="13.5" customHeight="1">
      <c r="A84" s="218" t="s">
        <v>317</v>
      </c>
      <c r="B84" s="214"/>
      <c r="C84" s="214"/>
      <c r="D84" s="224"/>
      <c r="E84" s="225"/>
      <c r="F84" s="203"/>
    </row>
    <row r="85" spans="1:6" ht="13.5" customHeight="1">
      <c r="A85" s="218" t="s">
        <v>318</v>
      </c>
      <c r="B85" s="214"/>
      <c r="C85" s="214"/>
      <c r="D85" s="224"/>
      <c r="E85" s="225"/>
      <c r="F85" s="203"/>
    </row>
    <row r="86" spans="1:6" ht="13.5" customHeight="1">
      <c r="A86" s="218" t="s">
        <v>319</v>
      </c>
      <c r="B86" s="214"/>
      <c r="C86" s="214"/>
      <c r="D86" s="224"/>
      <c r="E86" s="225"/>
      <c r="F86" s="203"/>
    </row>
    <row r="87" spans="1:6" ht="13.5" customHeight="1">
      <c r="A87" s="218" t="s">
        <v>320</v>
      </c>
      <c r="B87" s="214"/>
      <c r="C87" s="214"/>
      <c r="D87" s="224"/>
      <c r="E87" s="225"/>
      <c r="F87" s="203"/>
    </row>
    <row r="88" spans="1:6" ht="13.5" customHeight="1">
      <c r="A88" s="218" t="s">
        <v>303</v>
      </c>
      <c r="B88" s="214"/>
      <c r="C88" s="214"/>
      <c r="D88" s="223"/>
      <c r="E88" s="212"/>
      <c r="F88" s="203"/>
    </row>
    <row r="89" spans="1:6" ht="13.5" customHeight="1">
      <c r="A89" s="234"/>
      <c r="B89" s="214"/>
      <c r="C89" s="214"/>
      <c r="D89" s="224"/>
      <c r="E89" s="225"/>
      <c r="F89" s="203"/>
    </row>
    <row r="90" spans="1:6" ht="13.5" customHeight="1">
      <c r="A90" s="234"/>
      <c r="B90" s="214"/>
      <c r="C90" s="214"/>
      <c r="D90" s="224"/>
      <c r="E90" s="225"/>
      <c r="F90" s="203"/>
    </row>
    <row r="91" spans="1:6" ht="13.5" customHeight="1">
      <c r="A91" s="234"/>
      <c r="B91" s="214"/>
      <c r="C91" s="214"/>
      <c r="D91" s="224"/>
      <c r="E91" s="225"/>
      <c r="F91" s="203"/>
    </row>
    <row r="92" spans="1:6" ht="13.5" customHeight="1">
      <c r="A92" s="234"/>
      <c r="B92" s="214"/>
      <c r="C92" s="214"/>
      <c r="D92" s="224"/>
      <c r="E92" s="225"/>
      <c r="F92" s="203"/>
    </row>
    <row r="93" spans="1:6" ht="13.5" customHeight="1">
      <c r="A93" s="177" t="s">
        <v>321</v>
      </c>
      <c r="B93" s="237"/>
      <c r="C93" s="236" t="s">
        <v>322</v>
      </c>
      <c r="D93" s="217">
        <f>SUM(D79:D92)</f>
        <v>0</v>
      </c>
      <c r="E93" s="225"/>
      <c r="F93" s="203"/>
    </row>
    <row r="94" spans="1:6" ht="13.5" customHeight="1">
      <c r="A94" s="177" t="s">
        <v>254</v>
      </c>
      <c r="B94" s="236" t="s">
        <v>323</v>
      </c>
      <c r="C94" s="236" t="s">
        <v>324</v>
      </c>
      <c r="D94" s="238">
        <f>+D76-D93</f>
        <v>0</v>
      </c>
      <c r="E94" s="225"/>
      <c r="F94" s="203"/>
    </row>
    <row r="95" spans="1:6">
      <c r="A95" s="203"/>
      <c r="B95" s="204"/>
      <c r="C95" s="204"/>
      <c r="D95" s="203"/>
      <c r="E95" s="203"/>
      <c r="F95" s="203"/>
    </row>
    <row r="96" spans="1:6">
      <c r="A96" s="203" t="s">
        <v>325</v>
      </c>
      <c r="B96" s="203"/>
      <c r="C96" s="203"/>
      <c r="D96" s="203"/>
      <c r="E96" s="203"/>
      <c r="F96" s="203"/>
    </row>
    <row r="97" spans="1:6" ht="14.25">
      <c r="A97" s="743" t="s">
        <v>931</v>
      </c>
      <c r="B97" s="239"/>
      <c r="C97" s="239"/>
      <c r="D97" s="239"/>
      <c r="E97" s="240"/>
      <c r="F97" s="203"/>
    </row>
    <row r="98" spans="1:6" ht="14.25">
      <c r="A98" s="743" t="s">
        <v>932</v>
      </c>
      <c r="B98" s="239"/>
      <c r="C98" s="239"/>
      <c r="D98" s="239"/>
      <c r="E98" s="240"/>
      <c r="F98" s="203"/>
    </row>
    <row r="99" spans="1:6" ht="14.25">
      <c r="A99" s="743" t="s">
        <v>933</v>
      </c>
      <c r="B99" s="239"/>
      <c r="C99" s="239"/>
      <c r="D99" s="239"/>
      <c r="E99" s="240"/>
      <c r="F99" s="203"/>
    </row>
    <row r="100" spans="1:6" ht="14.25">
      <c r="A100" s="743" t="s">
        <v>934</v>
      </c>
      <c r="B100" s="239"/>
      <c r="C100" s="239"/>
      <c r="D100" s="239"/>
      <c r="E100" s="240"/>
      <c r="F100" s="203"/>
    </row>
    <row r="101" spans="1:6" ht="14.25">
      <c r="A101" s="744" t="s">
        <v>935</v>
      </c>
      <c r="B101" s="241"/>
      <c r="C101" s="241"/>
      <c r="D101" s="241"/>
      <c r="E101" s="240"/>
      <c r="F101" s="203"/>
    </row>
    <row r="102" spans="1:6" ht="14.25">
      <c r="A102" s="744" t="s">
        <v>937</v>
      </c>
      <c r="B102" s="242"/>
      <c r="C102" s="242"/>
      <c r="D102" s="242"/>
      <c r="E102" s="240"/>
      <c r="F102" s="203"/>
    </row>
    <row r="103" spans="1:6" ht="14.25">
      <c r="A103" s="744" t="s">
        <v>938</v>
      </c>
      <c r="B103" s="242"/>
      <c r="C103" s="242"/>
      <c r="D103" s="242"/>
      <c r="E103" s="240"/>
      <c r="F103" s="203"/>
    </row>
    <row r="104" spans="1:6" ht="14.25">
      <c r="A104" s="744" t="s">
        <v>939</v>
      </c>
      <c r="B104" s="3"/>
      <c r="C104" s="3"/>
      <c r="D104" s="3"/>
      <c r="E104" s="240"/>
      <c r="F104" s="203"/>
    </row>
    <row r="105" spans="1:6" ht="27" customHeight="1">
      <c r="A105" s="809"/>
      <c r="B105" s="806"/>
      <c r="C105" s="806"/>
      <c r="D105" s="807"/>
      <c r="E105" s="243"/>
      <c r="F105" s="203"/>
    </row>
    <row r="106" spans="1:6">
      <c r="A106" s="203"/>
      <c r="B106" s="244"/>
      <c r="C106" s="244"/>
      <c r="D106" s="203"/>
      <c r="E106" s="245" t="s">
        <v>326</v>
      </c>
      <c r="F106" s="203"/>
    </row>
    <row r="107" spans="1:6" hidden="1"/>
    <row r="108" spans="1:6" hidden="1"/>
    <row r="109" spans="1:6" hidden="1"/>
    <row r="110" spans="1:6" hidden="1"/>
    <row r="111" spans="1:6" hidden="1"/>
    <row r="112" spans="1:6" hidden="1"/>
  </sheetData>
  <sheetProtection algorithmName="SHA-512" hashValue="K/P9wuffwO4bszbH58lsZqlj3rmZ6+dqFF43crj9uZ9ZU7okIYQwSch5rgrZEcqiYHfOPgVsylUqXeTKr/E7ig==" saltValue="VvKpdiz08/TsoarNSHY19A==" spinCount="100000" sheet="1" objects="1" scenarios="1"/>
  <mergeCells count="4">
    <mergeCell ref="A40:D40"/>
    <mergeCell ref="A9:D9"/>
    <mergeCell ref="A11:C11"/>
    <mergeCell ref="A105:D105"/>
  </mergeCells>
  <conditionalFormatting sqref="D79:D92">
    <cfRule type="cellIs" dxfId="0" priority="2" operator="lessThan">
      <formula>0</formula>
    </cfRule>
  </conditionalFormatting>
  <hyperlinks>
    <hyperlink ref="A1" location="'TABLE OF CONTENTS'!A1" display="TABLE OF CONTENTS"/>
    <hyperlink ref="D1" location="'40.010'!A1" display="#'40.010'.A1"/>
  </hyperlinks>
  <printOptions horizontalCentered="1"/>
  <pageMargins left="0.51180555555555596" right="0.51180555555555596" top="0.98402777777777795" bottom="0.59027777777777801" header="0.511811023622047" footer="0.511811023622047"/>
  <pageSetup paperSize="5" scale="71" orientation="portrait" horizontalDpi="300" verticalDpi="300" r:id="rId1"/>
  <rowBreaks count="1" manualBreakCount="1">
    <brk id="7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58"/>
  <sheetViews>
    <sheetView zoomScaleNormal="100" workbookViewId="0">
      <selection activeCell="E31" sqref="E31"/>
    </sheetView>
  </sheetViews>
  <sheetFormatPr defaultColWidth="0" defaultRowHeight="12.75" zeroHeight="1"/>
  <cols>
    <col min="1" max="1" width="68.5546875" style="200" customWidth="1"/>
    <col min="2" max="2" width="5.88671875" style="200" customWidth="1"/>
    <col min="3" max="3" width="10.109375" style="246" customWidth="1"/>
    <col min="4" max="6" width="16.77734375" style="200" customWidth="1"/>
    <col min="7" max="7" width="54.21875" style="200" customWidth="1"/>
    <col min="8" max="8" width="39.44140625" style="200" customWidth="1"/>
    <col min="9" max="9" width="8.77734375" style="200" customWidth="1"/>
    <col min="10" max="12" width="9.6640625" style="200" hidden="1" customWidth="1"/>
    <col min="13" max="13" width="8.77734375" style="200" hidden="1" customWidth="1"/>
    <col min="14" max="16384" width="8.77734375" style="200" hidden="1"/>
  </cols>
  <sheetData>
    <row r="1" spans="1:9" ht="12.75" customHeight="1">
      <c r="A1" s="166" t="s">
        <v>129</v>
      </c>
      <c r="B1" s="167"/>
      <c r="C1" s="247"/>
      <c r="D1" s="167">
        <v>40.012</v>
      </c>
      <c r="E1" s="167"/>
      <c r="F1" s="167"/>
      <c r="G1" s="167"/>
      <c r="H1" s="167"/>
      <c r="I1" s="203"/>
    </row>
    <row r="2" spans="1:9" s="203" customFormat="1" ht="12.75" customHeight="1">
      <c r="A2" s="808"/>
      <c r="B2" s="810"/>
      <c r="C2" s="810"/>
      <c r="D2" s="810"/>
    </row>
    <row r="3" spans="1:9" s="203" customFormat="1" ht="12.75" customHeight="1">
      <c r="A3" s="206" t="str">
        <f>Cover!$A$14</f>
        <v>Select Name of Insurer/ Financial Holding Company</v>
      </c>
      <c r="C3" s="199"/>
    </row>
    <row r="4" spans="1:9" s="203" customFormat="1" ht="12.75" customHeight="1">
      <c r="A4" s="207" t="s">
        <v>2</v>
      </c>
      <c r="C4" s="199"/>
    </row>
    <row r="5" spans="1:9" s="203" customFormat="1" ht="12.75" customHeight="1">
      <c r="A5" s="207"/>
      <c r="C5" s="199"/>
    </row>
    <row r="6" spans="1:9" s="203" customFormat="1" ht="12.75" customHeight="1">
      <c r="A6" s="207" t="s">
        <v>227</v>
      </c>
      <c r="C6" s="199"/>
    </row>
    <row r="7" spans="1:9" s="203" customFormat="1" ht="12.75" customHeight="1">
      <c r="A7" s="208" t="s">
        <v>228</v>
      </c>
      <c r="B7" s="5"/>
      <c r="C7" s="199"/>
      <c r="G7" s="171">
        <f>Cover!$A$23</f>
        <v>46022</v>
      </c>
    </row>
    <row r="8" spans="1:9" s="203" customFormat="1" ht="12.75" customHeight="1">
      <c r="A8" s="812"/>
      <c r="B8" s="810"/>
      <c r="C8" s="810"/>
      <c r="D8" s="810"/>
      <c r="E8" s="810"/>
      <c r="F8" s="810"/>
      <c r="G8" s="810"/>
      <c r="H8" s="810"/>
      <c r="I8" s="810"/>
    </row>
    <row r="9" spans="1:9" s="203" customFormat="1" ht="12.75" customHeight="1">
      <c r="A9" s="805" t="s">
        <v>229</v>
      </c>
      <c r="B9" s="810"/>
      <c r="C9" s="810"/>
      <c r="D9" s="810"/>
    </row>
    <row r="10" spans="1:9" s="203" customFormat="1" ht="12.75" customHeight="1">
      <c r="A10" s="210"/>
      <c r="C10" s="199"/>
    </row>
    <row r="11" spans="1:9" s="203" customFormat="1" ht="57" customHeight="1">
      <c r="A11" s="808"/>
      <c r="B11" s="810"/>
      <c r="C11" s="810"/>
      <c r="D11" s="211" t="s">
        <v>327</v>
      </c>
      <c r="E11" s="211" t="s">
        <v>328</v>
      </c>
      <c r="F11" s="211" t="s">
        <v>329</v>
      </c>
      <c r="G11" s="211" t="s">
        <v>330</v>
      </c>
      <c r="H11" s="211" t="s">
        <v>262</v>
      </c>
    </row>
    <row r="12" spans="1:9" s="203" customFormat="1" ht="13.5" customHeight="1">
      <c r="C12" s="199"/>
      <c r="D12" s="248" t="s">
        <v>225</v>
      </c>
      <c r="E12" s="248" t="s">
        <v>225</v>
      </c>
      <c r="F12" s="248" t="s">
        <v>225</v>
      </c>
      <c r="G12" s="5"/>
      <c r="H12" s="764"/>
    </row>
    <row r="13" spans="1:9" s="203" customFormat="1" ht="13.5" customHeight="1">
      <c r="A13" s="176" t="s">
        <v>175</v>
      </c>
      <c r="B13" s="176"/>
      <c r="C13" s="176" t="s">
        <v>231</v>
      </c>
      <c r="D13" s="176"/>
      <c r="E13" s="176"/>
      <c r="F13" s="176"/>
      <c r="G13" s="176"/>
      <c r="H13" s="763"/>
    </row>
    <row r="14" spans="1:9" s="203" customFormat="1" ht="13.5" customHeight="1">
      <c r="A14" s="179"/>
      <c r="B14" s="179"/>
      <c r="C14" s="178"/>
      <c r="D14" s="176"/>
      <c r="E14" s="176"/>
      <c r="F14" s="176"/>
      <c r="G14" s="176"/>
      <c r="H14" s="760"/>
    </row>
    <row r="15" spans="1:9" s="203" customFormat="1" ht="13.5" customHeight="1">
      <c r="A15" s="249" t="s">
        <v>331</v>
      </c>
      <c r="B15" s="249"/>
      <c r="C15" s="187"/>
      <c r="D15" s="250"/>
      <c r="E15" s="250"/>
      <c r="F15" s="250"/>
      <c r="G15" s="250"/>
      <c r="H15" s="760"/>
    </row>
    <row r="16" spans="1:9" s="203" customFormat="1" ht="13.5" customHeight="1">
      <c r="A16" s="216" t="s">
        <v>332</v>
      </c>
      <c r="B16" s="249"/>
      <c r="C16" s="251" t="s">
        <v>253</v>
      </c>
      <c r="D16" s="221">
        <v>0</v>
      </c>
      <c r="E16" s="221">
        <v>0</v>
      </c>
      <c r="F16" s="217">
        <f>E16+D16</f>
        <v>0</v>
      </c>
      <c r="G16" s="250" t="s">
        <v>942</v>
      </c>
      <c r="H16" s="760"/>
    </row>
    <row r="17" spans="1:8" s="203" customFormat="1" ht="13.5" customHeight="1">
      <c r="A17" s="249"/>
      <c r="B17" s="249"/>
      <c r="C17" s="251"/>
      <c r="D17" s="223"/>
      <c r="E17" s="223"/>
      <c r="F17" s="223"/>
      <c r="G17" s="250"/>
      <c r="H17" s="760"/>
    </row>
    <row r="18" spans="1:8" s="203" customFormat="1" ht="13.5" customHeight="1">
      <c r="A18" s="249" t="s">
        <v>333</v>
      </c>
      <c r="B18" s="249"/>
      <c r="C18" s="251"/>
      <c r="D18" s="223"/>
      <c r="E18" s="223"/>
      <c r="F18" s="223"/>
      <c r="G18" s="250"/>
      <c r="H18" s="760"/>
    </row>
    <row r="19" spans="1:8" s="203" customFormat="1" ht="13.5" customHeight="1">
      <c r="A19" s="216" t="s">
        <v>334</v>
      </c>
      <c r="B19" s="249"/>
      <c r="C19" s="251" t="s">
        <v>255</v>
      </c>
      <c r="D19" s="221">
        <v>0</v>
      </c>
      <c r="E19" s="221">
        <v>0</v>
      </c>
      <c r="F19" s="217">
        <f>E19+D19</f>
        <v>0</v>
      </c>
      <c r="G19" s="250" t="s">
        <v>943</v>
      </c>
      <c r="H19" s="760"/>
    </row>
    <row r="20" spans="1:8" s="203" customFormat="1" ht="13.5" customHeight="1">
      <c r="A20" s="249"/>
      <c r="B20" s="249"/>
      <c r="C20" s="251"/>
      <c r="D20" s="223"/>
      <c r="E20" s="223"/>
      <c r="F20" s="223"/>
      <c r="G20" s="250"/>
      <c r="H20" s="760"/>
    </row>
    <row r="21" spans="1:8" s="203" customFormat="1" ht="13.5" customHeight="1">
      <c r="A21" s="249" t="s">
        <v>335</v>
      </c>
      <c r="B21" s="249"/>
      <c r="C21" s="251"/>
      <c r="D21" s="223"/>
      <c r="E21" s="223"/>
      <c r="F21" s="223"/>
      <c r="G21" s="250"/>
      <c r="H21" s="760"/>
    </row>
    <row r="22" spans="1:8" s="203" customFormat="1" ht="13.5" customHeight="1">
      <c r="A22" s="216" t="s">
        <v>336</v>
      </c>
      <c r="B22" s="249"/>
      <c r="C22" s="251" t="s">
        <v>260</v>
      </c>
      <c r="D22" s="221">
        <v>0</v>
      </c>
      <c r="E22" s="221">
        <v>0</v>
      </c>
      <c r="F22" s="217">
        <f>E22+D22</f>
        <v>0</v>
      </c>
      <c r="G22" s="250" t="s">
        <v>944</v>
      </c>
      <c r="H22" s="760"/>
    </row>
    <row r="23" spans="1:8" s="203" customFormat="1" ht="13.5" customHeight="1">
      <c r="A23" s="249"/>
      <c r="B23" s="249"/>
      <c r="C23" s="251"/>
      <c r="D23" s="223"/>
      <c r="E23" s="223"/>
      <c r="F23" s="223"/>
      <c r="G23" s="250"/>
      <c r="H23" s="760"/>
    </row>
    <row r="24" spans="1:8" s="203" customFormat="1" ht="13.5" customHeight="1">
      <c r="A24" s="249" t="s">
        <v>337</v>
      </c>
      <c r="B24" s="249"/>
      <c r="C24" s="251" t="s">
        <v>338</v>
      </c>
      <c r="D24" s="217">
        <f>D16-D19+D22</f>
        <v>0</v>
      </c>
      <c r="E24" s="217">
        <f>E16-E19+E22</f>
        <v>0</v>
      </c>
      <c r="F24" s="217">
        <f>E24+D24</f>
        <v>0</v>
      </c>
      <c r="G24" s="250" t="s">
        <v>339</v>
      </c>
      <c r="H24" s="760"/>
    </row>
    <row r="25" spans="1:8" s="203" customFormat="1" ht="13.5" customHeight="1">
      <c r="A25" s="252" t="s">
        <v>340</v>
      </c>
      <c r="B25" s="177"/>
      <c r="C25" s="178"/>
      <c r="D25" s="176"/>
      <c r="E25" s="176"/>
      <c r="F25" s="176"/>
      <c r="G25" s="176"/>
      <c r="H25" s="760"/>
    </row>
    <row r="26" spans="1:8" s="203" customFormat="1" ht="13.5" customHeight="1">
      <c r="A26" s="253" t="s">
        <v>341</v>
      </c>
      <c r="B26" s="179"/>
      <c r="C26" s="178"/>
      <c r="D26" s="176"/>
      <c r="E26" s="176"/>
      <c r="F26" s="176"/>
      <c r="G26" s="176"/>
      <c r="H26" s="760"/>
    </row>
    <row r="27" spans="1:8" s="203" customFormat="1" ht="13.5" customHeight="1">
      <c r="A27" s="220" t="s">
        <v>342</v>
      </c>
      <c r="B27" s="223"/>
      <c r="C27" s="178"/>
      <c r="D27" s="176"/>
      <c r="E27" s="176"/>
      <c r="F27" s="176"/>
      <c r="G27" s="176"/>
      <c r="H27" s="760"/>
    </row>
    <row r="28" spans="1:8" s="203" customFormat="1" ht="13.5" customHeight="1">
      <c r="A28" s="220" t="s">
        <v>343</v>
      </c>
      <c r="B28" s="223"/>
      <c r="C28" s="178"/>
      <c r="D28" s="176"/>
      <c r="E28" s="176"/>
      <c r="F28" s="176"/>
      <c r="G28" s="176"/>
      <c r="H28" s="760"/>
    </row>
    <row r="29" spans="1:8" s="203" customFormat="1" ht="13.5" customHeight="1">
      <c r="A29" s="252" t="s">
        <v>267</v>
      </c>
      <c r="B29" s="223"/>
      <c r="C29" s="178"/>
      <c r="D29" s="176"/>
      <c r="E29" s="176"/>
      <c r="F29" s="176"/>
      <c r="G29" s="176"/>
      <c r="H29" s="760"/>
    </row>
    <row r="30" spans="1:8" s="203" customFormat="1" ht="13.5" customHeight="1">
      <c r="A30" s="253" t="s">
        <v>344</v>
      </c>
      <c r="B30" s="223"/>
      <c r="C30" s="178"/>
      <c r="D30" s="176"/>
      <c r="E30" s="176"/>
      <c r="F30" s="176"/>
      <c r="G30" s="176"/>
      <c r="H30" s="760"/>
    </row>
    <row r="31" spans="1:8" s="203" customFormat="1" ht="13.5" customHeight="1">
      <c r="A31" s="220" t="s">
        <v>345</v>
      </c>
      <c r="B31" s="223"/>
      <c r="C31" s="178"/>
      <c r="D31" s="176"/>
      <c r="E31" s="176"/>
      <c r="F31" s="176"/>
      <c r="G31" s="176"/>
      <c r="H31" s="760"/>
    </row>
    <row r="32" spans="1:8" s="203" customFormat="1" ht="13.5" customHeight="1">
      <c r="A32" s="220" t="s">
        <v>346</v>
      </c>
      <c r="B32" s="218"/>
      <c r="C32" s="178"/>
      <c r="D32" s="176"/>
      <c r="E32" s="176"/>
      <c r="F32" s="176"/>
      <c r="G32" s="176"/>
      <c r="H32" s="760"/>
    </row>
    <row r="33" spans="1:8" s="203" customFormat="1" ht="13.5" customHeight="1">
      <c r="A33" s="218"/>
      <c r="B33" s="218"/>
      <c r="C33" s="178"/>
      <c r="D33" s="223"/>
      <c r="E33" s="223"/>
      <c r="F33" s="223"/>
      <c r="G33" s="223"/>
      <c r="H33" s="760"/>
    </row>
    <row r="34" spans="1:8" s="203" customFormat="1" ht="13.5" customHeight="1">
      <c r="A34" s="252" t="s">
        <v>337</v>
      </c>
      <c r="B34" s="177"/>
      <c r="C34" s="178"/>
      <c r="D34" s="678"/>
      <c r="E34" s="678"/>
      <c r="F34" s="678"/>
      <c r="G34" s="678"/>
      <c r="H34" s="762"/>
    </row>
    <row r="35" spans="1:8" s="203" customFormat="1" ht="13.5" customHeight="1">
      <c r="A35" s="177"/>
      <c r="B35" s="177"/>
      <c r="C35" s="178"/>
      <c r="D35" s="223"/>
      <c r="E35" s="223"/>
      <c r="F35" s="223"/>
      <c r="G35" s="223"/>
      <c r="H35" s="762"/>
    </row>
    <row r="36" spans="1:8" s="203" customFormat="1" ht="12" customHeight="1">
      <c r="C36" s="199"/>
    </row>
    <row r="37" spans="1:8" s="203" customFormat="1" ht="12" customHeight="1">
      <c r="A37" s="203" t="s">
        <v>325</v>
      </c>
      <c r="C37" s="199"/>
    </row>
    <row r="38" spans="1:8" s="203" customFormat="1" ht="12" customHeight="1">
      <c r="C38" s="199"/>
    </row>
    <row r="39" spans="1:8" s="203" customFormat="1" ht="12" customHeight="1">
      <c r="A39" s="654" t="s">
        <v>831</v>
      </c>
      <c r="C39" s="199"/>
    </row>
    <row r="40" spans="1:8" s="203" customFormat="1" ht="12" customHeight="1">
      <c r="A40" s="255"/>
      <c r="C40" s="199"/>
    </row>
    <row r="41" spans="1:8" s="203" customFormat="1" ht="12" customHeight="1">
      <c r="A41" s="654" t="s">
        <v>832</v>
      </c>
      <c r="C41" s="199"/>
    </row>
    <row r="42" spans="1:8" s="203" customFormat="1" ht="12" customHeight="1">
      <c r="A42" s="255"/>
      <c r="C42" s="199"/>
    </row>
    <row r="43" spans="1:8" s="203" customFormat="1" ht="12" customHeight="1">
      <c r="A43" s="654" t="s">
        <v>833</v>
      </c>
      <c r="C43" s="199"/>
    </row>
    <row r="44" spans="1:8" s="203" customFormat="1" ht="12" customHeight="1">
      <c r="A44" s="255"/>
      <c r="C44" s="199"/>
    </row>
    <row r="45" spans="1:8" s="203" customFormat="1" ht="12" customHeight="1">
      <c r="A45" s="254" t="s">
        <v>941</v>
      </c>
      <c r="C45" s="199"/>
    </row>
    <row r="46" spans="1:8" s="203" customFormat="1" ht="12" customHeight="1">
      <c r="A46" s="255"/>
      <c r="C46" s="199"/>
    </row>
    <row r="47" spans="1:8" s="203" customFormat="1" ht="12" customHeight="1">
      <c r="A47" s="254" t="s">
        <v>945</v>
      </c>
      <c r="C47" s="199"/>
    </row>
    <row r="48" spans="1:8" s="203" customFormat="1" ht="12" customHeight="1">
      <c r="C48" s="199"/>
    </row>
    <row r="49" spans="1:9" s="203" customFormat="1" ht="12" customHeight="1">
      <c r="C49" s="199"/>
    </row>
    <row r="50" spans="1:9" s="203" customFormat="1" ht="12" customHeight="1">
      <c r="C50" s="199"/>
    </row>
    <row r="51" spans="1:9" s="203" customFormat="1" ht="12" customHeight="1">
      <c r="C51" s="199"/>
    </row>
    <row r="52" spans="1:9" s="203" customFormat="1" ht="12" customHeight="1">
      <c r="A52" s="811"/>
      <c r="B52" s="810"/>
      <c r="C52" s="810"/>
      <c r="D52" s="810"/>
    </row>
    <row r="53" spans="1:9" s="203" customFormat="1" ht="12" customHeight="1">
      <c r="A53" s="811"/>
      <c r="B53" s="810"/>
      <c r="C53" s="810"/>
      <c r="D53" s="810"/>
    </row>
    <row r="54" spans="1:9" s="203" customFormat="1" ht="12" customHeight="1">
      <c r="A54" s="256"/>
      <c r="B54" s="257"/>
      <c r="C54" s="258"/>
    </row>
    <row r="55" spans="1:9" s="203" customFormat="1" ht="12" customHeight="1">
      <c r="B55" s="257"/>
      <c r="C55" s="258"/>
    </row>
    <row r="56" spans="1:9" ht="12" hidden="1" customHeight="1"/>
    <row r="57" spans="1:9" ht="12" hidden="1" customHeight="1"/>
    <row r="58" spans="1:9" ht="12.75" customHeight="1">
      <c r="A58" s="639"/>
      <c r="B58" s="639"/>
      <c r="C58" s="674"/>
      <c r="D58" s="639"/>
      <c r="E58" s="639"/>
      <c r="F58" s="639"/>
      <c r="G58" s="639"/>
      <c r="H58" s="245" t="s">
        <v>863</v>
      </c>
      <c r="I58" s="639"/>
    </row>
  </sheetData>
  <sheetProtection algorithmName="SHA-512" hashValue="4Q/nlSKpgEvDiBZ5gqgMZYV8PTLzfUPPZe2O0QBUJeFKQqKGLIE7dkROeZ9feDGkQb+CWmlgkLkvioo9WlEhvQ==" saltValue="DiGIUHJ6Fy9Tc0qDG4df8w==" spinCount="100000" sheet="1" objects="1" scenarios="1"/>
  <mergeCells count="6">
    <mergeCell ref="A2:D2"/>
    <mergeCell ref="A9:D9"/>
    <mergeCell ref="A11:C11"/>
    <mergeCell ref="A53:D53"/>
    <mergeCell ref="A52:D52"/>
    <mergeCell ref="A8:I8"/>
  </mergeCells>
  <hyperlinks>
    <hyperlink ref="A1" location="'TABLE OF CONTENTS'!A1" display="TABLE OF CONTENTS"/>
    <hyperlink ref="D1" location="'40.010'!A1" display="#'40.010'.A1"/>
  </hyperlinks>
  <printOptions horizontalCentered="1"/>
  <pageMargins left="0.51180555555555596" right="0.51180555555555596" top="0.98402777777777795" bottom="0.59027777777777801" header="0.511811023622047" footer="0.511811023622047"/>
  <pageSetup paperSize="5" scale="71"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4</vt:i4>
      </vt:variant>
    </vt:vector>
  </HeadingPairs>
  <TitlesOfParts>
    <vt:vector size="36" baseType="lpstr">
      <vt:lpstr>Cover</vt:lpstr>
      <vt:lpstr>Input</vt:lpstr>
      <vt:lpstr>Legend</vt:lpstr>
      <vt:lpstr>TABLE OF CONTENTS</vt:lpstr>
      <vt:lpstr>23.010</vt:lpstr>
      <vt:lpstr>23.011</vt:lpstr>
      <vt:lpstr>40.010</vt:lpstr>
      <vt:lpstr>40.011</vt:lpstr>
      <vt:lpstr>40.012</vt:lpstr>
      <vt:lpstr>40.013</vt:lpstr>
      <vt:lpstr>40.014</vt:lpstr>
      <vt:lpstr>40.020</vt:lpstr>
      <vt:lpstr>40.021</vt:lpstr>
      <vt:lpstr>40.022</vt:lpstr>
      <vt:lpstr>40.023</vt:lpstr>
      <vt:lpstr>40.030</vt:lpstr>
      <vt:lpstr>40.031</vt:lpstr>
      <vt:lpstr>40.032</vt:lpstr>
      <vt:lpstr>40.033</vt:lpstr>
      <vt:lpstr>40.034</vt:lpstr>
      <vt:lpstr>40.035</vt:lpstr>
      <vt:lpstr>40.036</vt:lpstr>
      <vt:lpstr>40.040</vt:lpstr>
      <vt:lpstr>40.041</vt:lpstr>
      <vt:lpstr>40.042</vt:lpstr>
      <vt:lpstr>40.050</vt:lpstr>
      <vt:lpstr>40.051</vt:lpstr>
      <vt:lpstr>40.052</vt:lpstr>
      <vt:lpstr>40.060</vt:lpstr>
      <vt:lpstr>40.061</vt:lpstr>
      <vt:lpstr>40.062</vt:lpstr>
      <vt:lpstr>NOTES </vt:lpstr>
      <vt:lpstr>ACronym</vt:lpstr>
      <vt:lpstr>Authority</vt:lpstr>
      <vt:lpstr>Contact</vt:lpstr>
      <vt:lpstr>email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CBTT</dc:creator>
  <cp:lastModifiedBy>Nirvan Singh</cp:lastModifiedBy>
  <cp:revision>0</cp:revision>
  <cp:lastPrinted>2026-06-18T14:57:54Z</cp:lastPrinted>
  <dcterms:created xsi:type="dcterms:W3CDTF">2019-05-21T13:08:50Z</dcterms:created>
  <dcterms:modified xsi:type="dcterms:W3CDTF">2026-07-01T02:36:32Z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{4D504056-8B7B-4712-8C72-55538A53D181}</vt:lpwstr>
  </property>
</Properties>
</file>