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C:\Users\vdmaharaj\Desktop\"/>
    </mc:Choice>
  </mc:AlternateContent>
  <bookViews>
    <workbookView xWindow="-108" yWindow="-108" windowWidth="19428" windowHeight="11508" tabRatio="699"/>
  </bookViews>
  <sheets>
    <sheet name="Cover" sheetId="2" r:id="rId1"/>
    <sheet name="Input" sheetId="54" r:id="rId2"/>
    <sheet name="Legend" sheetId="1" r:id="rId3"/>
    <sheet name="TABLE OF CONTENTS" sheetId="60" r:id="rId4"/>
    <sheet name="BALANCE SHEET" sheetId="63" r:id="rId5"/>
    <sheet name="40.010" sheetId="58" r:id="rId6"/>
    <sheet name="40.011" sheetId="12" r:id="rId7"/>
    <sheet name="40.012" sheetId="13" r:id="rId8"/>
    <sheet name="40.020" sheetId="14" r:id="rId9"/>
    <sheet name="40.021" sheetId="15" r:id="rId10"/>
    <sheet name="40.022" sheetId="16" r:id="rId11"/>
    <sheet name="40.023" sheetId="17" r:id="rId12"/>
    <sheet name="40.030" sheetId="18" r:id="rId13"/>
    <sheet name="40.031" sheetId="19" r:id="rId14"/>
    <sheet name="40.032" sheetId="20" r:id="rId15"/>
    <sheet name="40.033" sheetId="21" r:id="rId16"/>
    <sheet name="40.034" sheetId="22" r:id="rId17"/>
    <sheet name="40.035" sheetId="23" r:id="rId18"/>
    <sheet name="40.036" sheetId="24" r:id="rId19"/>
    <sheet name="40.040" sheetId="25" r:id="rId20"/>
    <sheet name="40.041" sheetId="26" r:id="rId21"/>
    <sheet name="40.042" sheetId="27" r:id="rId22"/>
    <sheet name="40.050" sheetId="69" r:id="rId23"/>
    <sheet name="40.051" sheetId="29" r:id="rId24"/>
    <sheet name="40.052" sheetId="30" r:id="rId25"/>
    <sheet name="40.060" sheetId="31" r:id="rId26"/>
    <sheet name="CSM Runoff" sheetId="44" r:id="rId27"/>
    <sheet name="IFRS 17 Summary" sheetId="45" r:id="rId28"/>
    <sheet name="Discount rate Bottom up" sheetId="46" r:id="rId29"/>
    <sheet name="Discount rate Top down" sheetId="47" r:id="rId30"/>
    <sheet name="NOTES" sheetId="32" r:id="rId31"/>
  </sheets>
  <definedNames>
    <definedName name="_Fil" localSheetId="5" hidden="1">#REF!</definedName>
    <definedName name="_Fil" localSheetId="26" hidden="1">#REF!</definedName>
    <definedName name="_Fil" localSheetId="28" hidden="1">#REF!</definedName>
    <definedName name="_Fil" localSheetId="29" hidden="1">#REF!</definedName>
    <definedName name="_Fil" localSheetId="3" hidden="1">#REF!</definedName>
    <definedName name="_Fil" hidden="1">#REF!</definedName>
    <definedName name="_Fill" localSheetId="5" hidden="1">#REF!</definedName>
    <definedName name="_Fill" localSheetId="0" hidden="1">#REF!</definedName>
    <definedName name="_Fill" localSheetId="26" hidden="1">#REF!</definedName>
    <definedName name="_Fill" localSheetId="27" hidden="1">#REF!</definedName>
    <definedName name="_Fill" localSheetId="30" hidden="1">#REF!</definedName>
    <definedName name="_Fill" localSheetId="3" hidden="1">#REF!</definedName>
    <definedName name="_Fill" hidden="1">#REF!</definedName>
    <definedName name="_Filll" localSheetId="5" hidden="1">#REF!</definedName>
    <definedName name="_Filll" localSheetId="26" hidden="1">#REF!</definedName>
    <definedName name="_Filll" localSheetId="3" hidden="1">#REF!</definedName>
    <definedName name="_Filll" hidden="1">#REF!</definedName>
    <definedName name="_Key1" localSheetId="5" hidden="1">#REF!</definedName>
    <definedName name="_Key1" localSheetId="0" hidden="1">#REF!</definedName>
    <definedName name="_Key1" localSheetId="26" hidden="1">#REF!</definedName>
    <definedName name="_Key1" localSheetId="28" hidden="1">#REF!</definedName>
    <definedName name="_Key1" localSheetId="29" hidden="1">#REF!</definedName>
    <definedName name="_Key1" localSheetId="27" hidden="1">#REF!</definedName>
    <definedName name="_Key1" localSheetId="30" hidden="1">#REF!</definedName>
    <definedName name="_Key1" localSheetId="3" hidden="1">#REF!</definedName>
    <definedName name="_Key1" hidden="1">#REF!</definedName>
    <definedName name="_key2" localSheetId="5" hidden="1">#REF!</definedName>
    <definedName name="_key2" localSheetId="26" hidden="1">#REF!</definedName>
    <definedName name="_key2" localSheetId="3" hidden="1">#REF!</definedName>
    <definedName name="_key2" hidden="1">#REF!</definedName>
    <definedName name="_keys" localSheetId="5" hidden="1">#REF!</definedName>
    <definedName name="_keys" localSheetId="0" hidden="1">#REF!</definedName>
    <definedName name="_keys" localSheetId="26" hidden="1">#REF!</definedName>
    <definedName name="_keys" localSheetId="30" hidden="1">#REF!</definedName>
    <definedName name="_keys" localSheetId="3" hidden="1">#REF!</definedName>
    <definedName name="_keys" hidden="1">#REF!</definedName>
    <definedName name="_Order1" hidden="1">255</definedName>
    <definedName name="_Order2" hidden="1">0</definedName>
    <definedName name="_Parse_In" localSheetId="5" hidden="1">#REF!</definedName>
    <definedName name="_Parse_In" localSheetId="0" hidden="1">#REF!</definedName>
    <definedName name="_Parse_In" localSheetId="26" hidden="1">#REF!</definedName>
    <definedName name="_Parse_In" localSheetId="30" hidden="1">#REF!</definedName>
    <definedName name="_Parse_In" localSheetId="3" hidden="1">#REF!</definedName>
    <definedName name="_Parse_In" hidden="1">#REF!</definedName>
    <definedName name="_Parse_In2" localSheetId="5" hidden="1">#REF!</definedName>
    <definedName name="_Parse_In2" localSheetId="26" hidden="1">#REF!</definedName>
    <definedName name="_Parse_In2" localSheetId="3" hidden="1">#REF!</definedName>
    <definedName name="_Parse_In2" hidden="1">#REF!</definedName>
    <definedName name="_Sort" localSheetId="5" hidden="1">#REF!</definedName>
    <definedName name="_Sort" localSheetId="0" hidden="1">#REF!</definedName>
    <definedName name="_Sort" localSheetId="26" hidden="1">#REF!</definedName>
    <definedName name="_Sort" localSheetId="30" hidden="1">#REF!</definedName>
    <definedName name="_Sort" localSheetId="3" hidden="1">#REF!</definedName>
    <definedName name="_Sort" hidden="1">#REF!</definedName>
    <definedName name="_Sort2" localSheetId="5" hidden="1">#REF!</definedName>
    <definedName name="_Sort2" localSheetId="26" hidden="1">#REF!</definedName>
    <definedName name="_Sort2" localSheetId="3" hidden="1">#REF!</definedName>
    <definedName name="_Sort2" hidden="1">#REF!</definedName>
    <definedName name="aaa" localSheetId="5" hidden="1">#REF!</definedName>
    <definedName name="aaa" localSheetId="26" hidden="1">#REF!</definedName>
    <definedName name="aaa" localSheetId="28" hidden="1">#REF!</definedName>
    <definedName name="aaa" localSheetId="29" hidden="1">#REF!</definedName>
    <definedName name="aaa" localSheetId="3" hidden="1">#REF!</definedName>
    <definedName name="aaa" hidden="1">#REF!</definedName>
    <definedName name="ACronym">Input!$D$11</definedName>
    <definedName name="anscount" hidden="1">1</definedName>
    <definedName name="Authority">Input!$D$12</definedName>
    <definedName name="Contact">Input!$D$15</definedName>
    <definedName name="del" localSheetId="5" hidden="1">#REF!</definedName>
    <definedName name="del" hidden="1">#REF!</definedName>
    <definedName name="delet" localSheetId="5" hidden="1">#REF!</definedName>
    <definedName name="delet" hidden="1">#REF!</definedName>
    <definedName name="email">Input!$D$16</definedName>
    <definedName name="f" localSheetId="5" hidden="1">#REF!</definedName>
    <definedName name="f" localSheetId="0" hidden="1">#REF!</definedName>
    <definedName name="f" localSheetId="26" hidden="1">#REF!</definedName>
    <definedName name="f" localSheetId="2" hidden="1">#REF!</definedName>
    <definedName name="f" localSheetId="30" hidden="1">#REF!</definedName>
    <definedName name="f" localSheetId="3" hidden="1">#REF!</definedName>
    <definedName name="f" hidden="1">#REF!</definedName>
    <definedName name="f_2" localSheetId="5" hidden="1">#REF!</definedName>
    <definedName name="f_2" localSheetId="26" hidden="1">#REF!</definedName>
    <definedName name="f_2" localSheetId="3" hidden="1">#REF!</definedName>
    <definedName name="f_2" hidden="1">#REF!</definedName>
    <definedName name="fffff" localSheetId="5" hidden="1">#REF!</definedName>
    <definedName name="fffff" localSheetId="0" hidden="1">#REF!</definedName>
    <definedName name="fffff" localSheetId="26" hidden="1">#REF!</definedName>
    <definedName name="fffff" localSheetId="30" hidden="1">#REF!</definedName>
    <definedName name="fffff" localSheetId="3" hidden="1">#REF!</definedName>
    <definedName name="fffff" hidden="1">#REF!</definedName>
    <definedName name="fffff2" localSheetId="5" hidden="1">#REF!</definedName>
    <definedName name="fffff2" localSheetId="26" hidden="1">#REF!</definedName>
    <definedName name="fffff2" localSheetId="3" hidden="1">#REF!</definedName>
    <definedName name="fffff2" hidden="1">#REF!</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Z_44A9B407_01D8_4884_B7C4_4543B07C7B59_.wvu.Cols" localSheetId="8" hidden="1">'40.020'!$H:$XFD</definedName>
    <definedName name="Z_44A9B407_01D8_4884_B7C4_4543B07C7B59_.wvu.Cols" localSheetId="9" hidden="1">'40.021'!$H:$XFD</definedName>
    <definedName name="Z_44A9B407_01D8_4884_B7C4_4543B07C7B59_.wvu.Cols" localSheetId="10" hidden="1">'40.022'!$E:$XFD</definedName>
    <definedName name="Z_44A9B407_01D8_4884_B7C4_4543B07C7B59_.wvu.Cols" localSheetId="11" hidden="1">'40.023'!$K:$XFD</definedName>
    <definedName name="Z_44A9B407_01D8_4884_B7C4_4543B07C7B59_.wvu.Cols" localSheetId="12" hidden="1">'40.030'!$P:$XFD</definedName>
    <definedName name="Z_44A9B407_01D8_4884_B7C4_4543B07C7B59_.wvu.Cols" localSheetId="13" hidden="1">'40.031'!$N:$XFD</definedName>
    <definedName name="Z_44A9B407_01D8_4884_B7C4_4543B07C7B59_.wvu.Cols" localSheetId="14" hidden="1">'40.032'!$I:$XFD</definedName>
    <definedName name="Z_44A9B407_01D8_4884_B7C4_4543B07C7B59_.wvu.Cols" localSheetId="15" hidden="1">'40.033'!$I:$XFD</definedName>
    <definedName name="Z_44A9B407_01D8_4884_B7C4_4543B07C7B59_.wvu.Cols" localSheetId="16" hidden="1">'40.034'!$E:$XFD</definedName>
    <definedName name="Z_44A9B407_01D8_4884_B7C4_4543B07C7B59_.wvu.Cols" localSheetId="17" hidden="1">'40.035'!$E:$XFD</definedName>
    <definedName name="Z_44A9B407_01D8_4884_B7C4_4543B07C7B59_.wvu.Cols" localSheetId="18" hidden="1">'40.036'!$F:$XFD</definedName>
    <definedName name="Z_44A9B407_01D8_4884_B7C4_4543B07C7B59_.wvu.Cols" localSheetId="19" hidden="1">'40.040'!$E:$XFD</definedName>
    <definedName name="Z_44A9B407_01D8_4884_B7C4_4543B07C7B59_.wvu.Cols" localSheetId="20" hidden="1">'40.041'!$F:$XFD</definedName>
    <definedName name="Z_44A9B407_01D8_4884_B7C4_4543B07C7B59_.wvu.Cols" localSheetId="21" hidden="1">'40.042'!$C:$XFD</definedName>
    <definedName name="Z_44A9B407_01D8_4884_B7C4_4543B07C7B59_.wvu.Cols" localSheetId="22" hidden="1">'40.050'!$I:$XFD</definedName>
    <definedName name="Z_44A9B407_01D8_4884_B7C4_4543B07C7B59_.wvu.Cols" localSheetId="23" hidden="1">'40.051'!$G:$XFD</definedName>
    <definedName name="Z_44A9B407_01D8_4884_B7C4_4543B07C7B59_.wvu.Cols" localSheetId="24" hidden="1">'40.052'!$I:$XFD</definedName>
    <definedName name="Z_44A9B407_01D8_4884_B7C4_4543B07C7B59_.wvu.Cols" localSheetId="25" hidden="1">'40.060'!$F:$XFD</definedName>
    <definedName name="Z_44A9B407_01D8_4884_B7C4_4543B07C7B59_.wvu.Cols" localSheetId="0" hidden="1">Cover!$F:$XFD</definedName>
    <definedName name="Z_44A9B407_01D8_4884_B7C4_4543B07C7B59_.wvu.Cols" localSheetId="30" hidden="1">NOTES!$F:$XFD</definedName>
    <definedName name="Z_44A9B407_01D8_4884_B7C4_4543B07C7B59_.wvu.Rows" localSheetId="5" hidden="1">'40.010'!$42:$1048576,'40.010'!#REF!</definedName>
    <definedName name="Z_44A9B407_01D8_4884_B7C4_4543B07C7B59_.wvu.Rows" localSheetId="6" hidden="1">'40.011'!$109:$1048576,'40.011'!$107:$108</definedName>
    <definedName name="Z_44A9B407_01D8_4884_B7C4_4543B07C7B59_.wvu.Rows" localSheetId="7" hidden="1">'40.012'!$110:$1048576,'40.012'!$1:$1,'40.012'!$34:$35</definedName>
    <definedName name="Z_44A9B407_01D8_4884_B7C4_4543B07C7B59_.wvu.Rows" localSheetId="8" hidden="1">'40.020'!$168:$1048576,'40.020'!$156:$167</definedName>
    <definedName name="Z_44A9B407_01D8_4884_B7C4_4543B07C7B59_.wvu.Rows" localSheetId="9" hidden="1">'40.021'!$82:$1048576,'40.021'!$60:$81</definedName>
    <definedName name="Z_44A9B407_01D8_4884_B7C4_4543B07C7B59_.wvu.Rows" localSheetId="10" hidden="1">'40.022'!$30:$1048576</definedName>
    <definedName name="Z_44A9B407_01D8_4884_B7C4_4543B07C7B59_.wvu.Rows" localSheetId="11" hidden="1">'40.023'!$51:$1048576,'40.023'!$48:$50</definedName>
    <definedName name="Z_44A9B407_01D8_4884_B7C4_4543B07C7B59_.wvu.Rows" localSheetId="12" hidden="1">'40.030'!$40:$1048576,'40.030'!$38:$39</definedName>
    <definedName name="Z_44A9B407_01D8_4884_B7C4_4543B07C7B59_.wvu.Rows" localSheetId="13" hidden="1">'40.031'!$78:$1048576,'40.031'!$77:$77</definedName>
    <definedName name="Z_44A9B407_01D8_4884_B7C4_4543B07C7B59_.wvu.Rows" localSheetId="14" hidden="1">'40.032'!$59:$1048576</definedName>
    <definedName name="Z_44A9B407_01D8_4884_B7C4_4543B07C7B59_.wvu.Rows" localSheetId="15" hidden="1">'40.033'!$38:$1048576,'40.033'!$34:$37</definedName>
    <definedName name="Z_44A9B407_01D8_4884_B7C4_4543B07C7B59_.wvu.Rows" localSheetId="16" hidden="1">'40.034'!$24:$1048576</definedName>
    <definedName name="Z_44A9B407_01D8_4884_B7C4_4543B07C7B59_.wvu.Rows" localSheetId="17" hidden="1">'40.035'!$22:$1048576</definedName>
    <definedName name="Z_44A9B407_01D8_4884_B7C4_4543B07C7B59_.wvu.Rows" localSheetId="18" hidden="1">'40.036'!$25:$1048576</definedName>
    <definedName name="Z_44A9B407_01D8_4884_B7C4_4543B07C7B59_.wvu.Rows" localSheetId="19" hidden="1">'40.040'!$35:$1048576</definedName>
    <definedName name="Z_44A9B407_01D8_4884_B7C4_4543B07C7B59_.wvu.Rows" localSheetId="20" hidden="1">'40.041'!$36:$1048576,'40.041'!$35:$35</definedName>
    <definedName name="Z_44A9B407_01D8_4884_B7C4_4543B07C7B59_.wvu.Rows" localSheetId="21" hidden="1">'40.042'!$41:$1048576</definedName>
    <definedName name="Z_44A9B407_01D8_4884_B7C4_4543B07C7B59_.wvu.Rows" localSheetId="22" hidden="1">'40.050'!$64:$1048576</definedName>
    <definedName name="Z_44A9B407_01D8_4884_B7C4_4543B07C7B59_.wvu.Rows" localSheetId="23" hidden="1">'40.051'!$168:$1048576</definedName>
    <definedName name="Z_44A9B407_01D8_4884_B7C4_4543B07C7B59_.wvu.Rows" localSheetId="24" hidden="1">'40.052'!$167:$1048576,'40.052'!$166:$166</definedName>
    <definedName name="Z_44A9B407_01D8_4884_B7C4_4543B07C7B59_.wvu.Rows" localSheetId="25" hidden="1">'40.060'!$45:$1048576</definedName>
    <definedName name="Z_44A9B407_01D8_4884_B7C4_4543B07C7B59_.wvu.Rows" localSheetId="0" hidden="1">Cover!$54:$1048576,Cover!$47:$53</definedName>
    <definedName name="Z_44A9B407_01D8_4884_B7C4_4543B07C7B59_.wvu.Rows" localSheetId="30" hidden="1">NOTES!$394:$1048576</definedName>
  </definedNames>
  <calcPr calcId="162913"/>
  <customWorkbookViews>
    <customWorkbookView name="Ruth Popplewell - Personal View" guid="{44A9B407-01D8-4884-B7C4-4543B07C7B59}" mergeInterval="0" personalView="1" maximized="1" xWindow="2869" yWindow="-11" windowWidth="2902" windowHeight="1582" tabRatio="771"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7" i="44" l="1"/>
  <c r="N46" i="44"/>
  <c r="N35" i="44"/>
  <c r="F35" i="44"/>
  <c r="D21" i="12" l="1"/>
  <c r="D92" i="12"/>
  <c r="D16" i="12"/>
  <c r="AZ58" i="19"/>
  <c r="AZ65" i="19" s="1"/>
  <c r="AZ57" i="19"/>
  <c r="AZ59" i="19"/>
  <c r="AZ60" i="19"/>
  <c r="AZ61" i="19"/>
  <c r="AZ62" i="19"/>
  <c r="AZ63" i="19"/>
  <c r="AZ56" i="19"/>
  <c r="AZ27" i="19"/>
  <c r="BA58" i="19"/>
  <c r="BA53" i="19"/>
  <c r="BA65" i="19"/>
  <c r="BA57" i="19"/>
  <c r="G7" i="21"/>
  <c r="F19" i="24"/>
  <c r="D7" i="24"/>
  <c r="D24" i="25" l="1"/>
  <c r="B17" i="24" l="1"/>
  <c r="G31" i="45" l="1"/>
  <c r="BA60" i="19" l="1"/>
  <c r="BA61" i="19"/>
  <c r="BA62" i="19"/>
  <c r="BA63" i="19"/>
  <c r="AW61" i="19"/>
  <c r="AW62" i="19"/>
  <c r="AW63" i="19"/>
  <c r="AE52" i="19"/>
  <c r="AF39" i="19"/>
  <c r="AF40" i="19"/>
  <c r="D7" i="22"/>
  <c r="B39" i="17" l="1"/>
  <c r="C28" i="18" l="1"/>
  <c r="N44" i="44"/>
  <c r="N43" i="44"/>
  <c r="N39" i="44"/>
  <c r="N38" i="44"/>
  <c r="M35" i="44"/>
  <c r="M41" i="44" s="1"/>
  <c r="M46" i="44" s="1"/>
  <c r="N33" i="44"/>
  <c r="N31" i="44"/>
  <c r="M29" i="44"/>
  <c r="L29" i="44"/>
  <c r="K29" i="44"/>
  <c r="K35" i="44" s="1"/>
  <c r="K41" i="44" s="1"/>
  <c r="K46" i="44" s="1"/>
  <c r="J29" i="44"/>
  <c r="J35" i="44" s="1"/>
  <c r="J41" i="44" s="1"/>
  <c r="J46" i="44" s="1"/>
  <c r="I29" i="44"/>
  <c r="I35" i="44" s="1"/>
  <c r="I41" i="44" s="1"/>
  <c r="I46" i="44" s="1"/>
  <c r="H29" i="44"/>
  <c r="G29" i="44"/>
  <c r="F29" i="44"/>
  <c r="N28" i="44"/>
  <c r="N27" i="44"/>
  <c r="N26" i="44"/>
  <c r="N29" i="44" s="1"/>
  <c r="M23" i="44"/>
  <c r="L23" i="44"/>
  <c r="L35" i="44" s="1"/>
  <c r="L41" i="44" s="1"/>
  <c r="L46" i="44" s="1"/>
  <c r="K23" i="44"/>
  <c r="J23" i="44"/>
  <c r="I23" i="44"/>
  <c r="H23" i="44"/>
  <c r="G23" i="44"/>
  <c r="F23" i="44"/>
  <c r="N22" i="44"/>
  <c r="N21" i="44"/>
  <c r="N20" i="44"/>
  <c r="M17" i="44"/>
  <c r="L17" i="44"/>
  <c r="K17" i="44"/>
  <c r="J17" i="44"/>
  <c r="I17" i="44"/>
  <c r="H17" i="44"/>
  <c r="G17" i="44"/>
  <c r="F17" i="44"/>
  <c r="N16" i="44"/>
  <c r="N15" i="44"/>
  <c r="N14" i="44"/>
  <c r="F41" i="44" l="1"/>
  <c r="F46" i="44" s="1"/>
  <c r="N17" i="44"/>
  <c r="N41" i="44" s="1"/>
  <c r="G35" i="44"/>
  <c r="G41" i="44" s="1"/>
  <c r="G46" i="44" s="1"/>
  <c r="N23" i="44"/>
  <c r="H35" i="44"/>
  <c r="H41" i="44" s="1"/>
  <c r="H46" i="44" s="1"/>
  <c r="C23" i="26" l="1"/>
  <c r="E17" i="26"/>
  <c r="E18" i="26"/>
  <c r="E19" i="26"/>
  <c r="E20" i="26"/>
  <c r="E21" i="26"/>
  <c r="E22" i="26"/>
  <c r="E16" i="26"/>
  <c r="E24" i="26" s="1"/>
  <c r="J20" i="21"/>
  <c r="I20" i="21"/>
  <c r="G18" i="21"/>
  <c r="G17" i="21"/>
  <c r="F19" i="21"/>
  <c r="E19" i="21"/>
  <c r="U23" i="19"/>
  <c r="U29" i="19"/>
  <c r="T46" i="19"/>
  <c r="U52" i="19"/>
  <c r="AL65" i="19"/>
  <c r="AM65" i="19"/>
  <c r="AN65" i="19"/>
  <c r="AL52" i="19"/>
  <c r="AM52" i="19"/>
  <c r="AN52" i="19"/>
  <c r="AL53" i="19"/>
  <c r="AM53" i="19"/>
  <c r="AN53" i="19"/>
  <c r="AL46" i="19"/>
  <c r="AM46" i="19"/>
  <c r="AN46" i="19"/>
  <c r="AL41" i="19"/>
  <c r="AM41" i="19"/>
  <c r="AN41" i="19"/>
  <c r="AL29" i="19"/>
  <c r="AM29" i="19"/>
  <c r="AN29" i="19"/>
  <c r="AL23" i="19"/>
  <c r="AM23" i="19"/>
  <c r="AN23" i="19"/>
  <c r="T52" i="19"/>
  <c r="V52" i="19"/>
  <c r="U46" i="19"/>
  <c r="V46" i="19"/>
  <c r="T41" i="19"/>
  <c r="U41" i="19"/>
  <c r="V41" i="19"/>
  <c r="T29" i="19"/>
  <c r="V29" i="19"/>
  <c r="V53" i="19" s="1"/>
  <c r="V65" i="19" s="1"/>
  <c r="T23" i="19"/>
  <c r="V23" i="19"/>
  <c r="G20" i="21" l="1"/>
  <c r="U53" i="19"/>
  <c r="U65" i="19" s="1"/>
  <c r="T53" i="19"/>
  <c r="T65" i="19" s="1"/>
  <c r="E19" i="17" l="1"/>
  <c r="H39" i="17"/>
  <c r="G39" i="17"/>
  <c r="C39" i="17"/>
  <c r="J19" i="17"/>
  <c r="G85" i="63"/>
  <c r="G82" i="63"/>
  <c r="G81" i="63"/>
  <c r="G80" i="63"/>
  <c r="G79" i="63"/>
  <c r="G78" i="63"/>
  <c r="G75" i="63"/>
  <c r="G73" i="63"/>
  <c r="G72" i="63"/>
  <c r="G66" i="63"/>
  <c r="G65" i="63"/>
  <c r="G64" i="63"/>
  <c r="G63" i="63"/>
  <c r="G62" i="63"/>
  <c r="G61" i="63"/>
  <c r="G60" i="63"/>
  <c r="G59" i="63"/>
  <c r="G58" i="63"/>
  <c r="G57" i="63"/>
  <c r="G56" i="63"/>
  <c r="G55" i="63"/>
  <c r="G54" i="63"/>
  <c r="G53" i="63"/>
  <c r="G52" i="63"/>
  <c r="G51" i="63"/>
  <c r="G50" i="63"/>
  <c r="G46" i="63"/>
  <c r="G45" i="63"/>
  <c r="G44" i="63"/>
  <c r="G43" i="63"/>
  <c r="G42" i="63"/>
  <c r="G41" i="63"/>
  <c r="G40" i="63"/>
  <c r="G39" i="63"/>
  <c r="G38" i="63"/>
  <c r="G37" i="63"/>
  <c r="G36" i="63"/>
  <c r="G35" i="63"/>
  <c r="G34" i="63"/>
  <c r="G33" i="63"/>
  <c r="G32" i="63"/>
  <c r="G31" i="63"/>
  <c r="G30" i="63"/>
  <c r="G29" i="63"/>
  <c r="G28" i="63"/>
  <c r="G27" i="63"/>
  <c r="G26" i="63"/>
  <c r="G25" i="63"/>
  <c r="G24" i="63"/>
  <c r="G23" i="63"/>
  <c r="G22" i="63"/>
  <c r="G21" i="63"/>
  <c r="G20" i="63"/>
  <c r="G19" i="63"/>
  <c r="G17" i="63"/>
  <c r="A10" i="63" l="1"/>
  <c r="B1" i="63"/>
  <c r="BI64" i="19" l="1"/>
  <c r="BI63" i="19"/>
  <c r="BI62" i="19"/>
  <c r="BI61" i="19"/>
  <c r="BI60" i="19"/>
  <c r="BI59" i="19"/>
  <c r="BI58" i="19"/>
  <c r="BI57" i="19"/>
  <c r="BI56" i="19"/>
  <c r="BG64" i="19"/>
  <c r="BG63" i="19"/>
  <c r="BG62" i="19"/>
  <c r="BG61" i="19"/>
  <c r="BG57" i="19"/>
  <c r="BG56" i="19"/>
  <c r="BI52" i="19"/>
  <c r="BH52" i="19"/>
  <c r="BG52" i="19"/>
  <c r="BF52" i="19"/>
  <c r="BI51" i="19"/>
  <c r="BH51" i="19"/>
  <c r="BG51" i="19"/>
  <c r="BF51" i="19"/>
  <c r="BI50" i="19"/>
  <c r="BH50" i="19"/>
  <c r="BG50" i="19"/>
  <c r="BF50" i="19"/>
  <c r="BI49" i="19"/>
  <c r="BH49" i="19"/>
  <c r="BG49" i="19"/>
  <c r="BF49" i="19"/>
  <c r="BI48" i="19"/>
  <c r="BH48" i="19"/>
  <c r="BG48" i="19"/>
  <c r="BF48" i="19"/>
  <c r="BI47" i="19"/>
  <c r="BH47" i="19"/>
  <c r="BG47" i="19"/>
  <c r="BF47" i="19"/>
  <c r="BI46" i="19"/>
  <c r="BH46" i="19"/>
  <c r="BI45" i="19"/>
  <c r="BH45" i="19"/>
  <c r="BF45" i="19"/>
  <c r="BI44" i="19"/>
  <c r="BH44" i="19"/>
  <c r="BF44" i="19"/>
  <c r="BI43" i="19"/>
  <c r="BH43" i="19"/>
  <c r="BG43" i="19"/>
  <c r="BF43" i="19"/>
  <c r="BI42" i="19"/>
  <c r="BH42" i="19"/>
  <c r="BG42" i="19"/>
  <c r="BF42" i="19"/>
  <c r="BI41" i="19"/>
  <c r="BH41" i="19"/>
  <c r="BG41" i="19"/>
  <c r="BI40" i="19"/>
  <c r="BH40" i="19"/>
  <c r="BG40" i="19"/>
  <c r="BF40" i="19"/>
  <c r="BI39" i="19"/>
  <c r="BH39" i="19"/>
  <c r="BG39" i="19"/>
  <c r="BF39" i="19"/>
  <c r="BI38" i="19"/>
  <c r="BH38" i="19"/>
  <c r="BG38" i="19"/>
  <c r="BF38" i="19"/>
  <c r="BI37" i="19"/>
  <c r="BH37" i="19"/>
  <c r="BG37" i="19"/>
  <c r="BF37" i="19"/>
  <c r="BI36" i="19"/>
  <c r="BH36" i="19"/>
  <c r="BG36" i="19"/>
  <c r="BF36" i="19"/>
  <c r="BI35" i="19"/>
  <c r="BH35" i="19"/>
  <c r="BG35" i="19"/>
  <c r="BF35" i="19"/>
  <c r="BI34" i="19"/>
  <c r="BH34" i="19"/>
  <c r="BG34" i="19"/>
  <c r="BF34" i="19"/>
  <c r="BI33" i="19"/>
  <c r="BH33" i="19"/>
  <c r="BG33" i="19"/>
  <c r="BF33" i="19"/>
  <c r="BI32" i="19"/>
  <c r="BH32" i="19"/>
  <c r="BG32" i="19"/>
  <c r="BF32" i="19"/>
  <c r="BI31" i="19"/>
  <c r="BH31" i="19"/>
  <c r="BG31" i="19"/>
  <c r="BF31" i="19"/>
  <c r="BI30" i="19"/>
  <c r="BH30" i="19"/>
  <c r="BG30" i="19"/>
  <c r="BF30" i="19"/>
  <c r="BI29" i="19"/>
  <c r="BH29" i="19"/>
  <c r="BI28" i="19"/>
  <c r="BH28" i="19"/>
  <c r="BF28" i="19"/>
  <c r="BI27" i="19"/>
  <c r="BH27" i="19"/>
  <c r="BF27" i="19"/>
  <c r="BI26" i="19"/>
  <c r="BH26" i="19"/>
  <c r="BF26" i="19"/>
  <c r="BI25" i="19"/>
  <c r="BH25" i="19"/>
  <c r="BG25" i="19"/>
  <c r="BF25" i="19"/>
  <c r="BI24" i="19"/>
  <c r="BH24" i="19"/>
  <c r="BG24" i="19"/>
  <c r="BF24" i="19"/>
  <c r="BH22" i="19"/>
  <c r="BG22" i="19"/>
  <c r="BF22" i="19"/>
  <c r="BH21" i="19"/>
  <c r="BF21" i="19"/>
  <c r="BI20" i="19"/>
  <c r="BH20" i="19"/>
  <c r="BG20" i="19"/>
  <c r="BF20" i="19"/>
  <c r="BI19" i="19"/>
  <c r="BH19" i="19"/>
  <c r="BG19" i="19"/>
  <c r="BF19" i="19"/>
  <c r="B40" i="58"/>
  <c r="B37" i="58"/>
  <c r="P72" i="19" l="1"/>
  <c r="P68" i="19"/>
  <c r="P73" i="19"/>
  <c r="P69" i="19"/>
  <c r="AE56" i="19"/>
  <c r="AW56" i="19"/>
  <c r="BA56" i="19"/>
  <c r="D20" i="12"/>
  <c r="D23" i="12" s="1"/>
  <c r="D14" i="12"/>
  <c r="A3" i="58" l="1"/>
  <c r="D15" i="13" l="1"/>
  <c r="AE63" i="19"/>
  <c r="AW60" i="19"/>
  <c r="AE60" i="19"/>
  <c r="BG60" i="19" s="1"/>
  <c r="BA59" i="19"/>
  <c r="AW59" i="19"/>
  <c r="AE59" i="19"/>
  <c r="BG59" i="19" s="1"/>
  <c r="AW58" i="19"/>
  <c r="AE58" i="19"/>
  <c r="BG58" i="19" s="1"/>
  <c r="AW57" i="19"/>
  <c r="AE57" i="19"/>
  <c r="AW51" i="19"/>
  <c r="AW50" i="19"/>
  <c r="AW49" i="19"/>
  <c r="AW45" i="19"/>
  <c r="AW44" i="19"/>
  <c r="AW40" i="19"/>
  <c r="AW39" i="19"/>
  <c r="AW38" i="19"/>
  <c r="AW36" i="19"/>
  <c r="AW35" i="19"/>
  <c r="AW34" i="19"/>
  <c r="AW33" i="19"/>
  <c r="AW28" i="19"/>
  <c r="AW27" i="19"/>
  <c r="AW26" i="19"/>
  <c r="BD52" i="19"/>
  <c r="BD46" i="19"/>
  <c r="BD41" i="19"/>
  <c r="BD29" i="19"/>
  <c r="BA51" i="19"/>
  <c r="AZ51" i="19"/>
  <c r="BA50" i="19"/>
  <c r="AZ50" i="19"/>
  <c r="BA49" i="19"/>
  <c r="AZ49" i="19"/>
  <c r="BA45" i="19"/>
  <c r="AZ45" i="19"/>
  <c r="BA44" i="19"/>
  <c r="AZ44" i="19"/>
  <c r="BA40" i="19"/>
  <c r="AZ40" i="19"/>
  <c r="BA39" i="19"/>
  <c r="AZ39" i="19"/>
  <c r="BA38" i="19"/>
  <c r="AZ38" i="19"/>
  <c r="BA36" i="19"/>
  <c r="AZ36" i="19"/>
  <c r="BA35" i="19"/>
  <c r="AZ35" i="19"/>
  <c r="BA34" i="19"/>
  <c r="AZ34" i="19"/>
  <c r="BA33" i="19"/>
  <c r="AZ33" i="19"/>
  <c r="BA28" i="19"/>
  <c r="AZ28" i="19"/>
  <c r="BA27" i="19"/>
  <c r="BA26" i="19"/>
  <c r="AZ26" i="19"/>
  <c r="AX51" i="19"/>
  <c r="AX50" i="19"/>
  <c r="AX49" i="19"/>
  <c r="AX45" i="19"/>
  <c r="AX44" i="19"/>
  <c r="AX40" i="19"/>
  <c r="AX39" i="19"/>
  <c r="AX38" i="19"/>
  <c r="AX36" i="19"/>
  <c r="AX35" i="19"/>
  <c r="AX34" i="19"/>
  <c r="AX33" i="19"/>
  <c r="AX28" i="19"/>
  <c r="AX27" i="19"/>
  <c r="AX26" i="19"/>
  <c r="AF51" i="19"/>
  <c r="AF50" i="19"/>
  <c r="AF49" i="19"/>
  <c r="AF45" i="19"/>
  <c r="AF44" i="19"/>
  <c r="AF38" i="19"/>
  <c r="AF36" i="19"/>
  <c r="AF35" i="19"/>
  <c r="AF34" i="19"/>
  <c r="AF33" i="19"/>
  <c r="AF28" i="19"/>
  <c r="AF27" i="19"/>
  <c r="AF26" i="19"/>
  <c r="AE51" i="19"/>
  <c r="AE50" i="19"/>
  <c r="AE49" i="19"/>
  <c r="AE45" i="19"/>
  <c r="BG45" i="19" s="1"/>
  <c r="AE44" i="19"/>
  <c r="BG44" i="19" s="1"/>
  <c r="AE40" i="19"/>
  <c r="AE39" i="19"/>
  <c r="AE38" i="19"/>
  <c r="AE36" i="19"/>
  <c r="AE35" i="19"/>
  <c r="AE34" i="19"/>
  <c r="AE33" i="19"/>
  <c r="AE28" i="19"/>
  <c r="BG28" i="19" s="1"/>
  <c r="AE27" i="19"/>
  <c r="BG27" i="19" s="1"/>
  <c r="AE26" i="19"/>
  <c r="BG26" i="19" s="1"/>
  <c r="BC49" i="19" l="1"/>
  <c r="BC45" i="19"/>
  <c r="BC39" i="19"/>
  <c r="BC38" i="19"/>
  <c r="BC26" i="19"/>
  <c r="BC34" i="19"/>
  <c r="BC44" i="19"/>
  <c r="BC50" i="19"/>
  <c r="BC40" i="19"/>
  <c r="BC28" i="19"/>
  <c r="BC33" i="19"/>
  <c r="BC35" i="19"/>
  <c r="BC36" i="19"/>
  <c r="BC51" i="19"/>
  <c r="BC27" i="19"/>
  <c r="BA22" i="19" l="1"/>
  <c r="AZ22" i="19"/>
  <c r="AX22" i="19"/>
  <c r="AW22" i="19"/>
  <c r="BI22" i="19" s="1"/>
  <c r="BA21" i="19"/>
  <c r="AZ21" i="19"/>
  <c r="AX21" i="19"/>
  <c r="AW21" i="19"/>
  <c r="BI21" i="19" s="1"/>
  <c r="BA20" i="19"/>
  <c r="AZ20" i="19"/>
  <c r="AX20" i="19"/>
  <c r="AW20" i="19"/>
  <c r="AF22" i="19"/>
  <c r="AF21" i="19"/>
  <c r="AF20" i="19"/>
  <c r="AE22" i="19"/>
  <c r="AE21" i="19"/>
  <c r="BG21" i="19" s="1"/>
  <c r="AE20" i="19"/>
  <c r="BA19" i="19"/>
  <c r="AZ19" i="19"/>
  <c r="AF19" i="19"/>
  <c r="AX19" i="19"/>
  <c r="AW19" i="19"/>
  <c r="AE19" i="19"/>
  <c r="AZ52" i="19"/>
  <c r="AZ46" i="19"/>
  <c r="BC46" i="19" s="1"/>
  <c r="AZ41" i="19"/>
  <c r="BC41" i="19" s="1"/>
  <c r="AZ29" i="19"/>
  <c r="BC29" i="19" s="1"/>
  <c r="AW52" i="19"/>
  <c r="AV52" i="19"/>
  <c r="AU52" i="19"/>
  <c r="AT52" i="19"/>
  <c r="AS52" i="19"/>
  <c r="AR52" i="19"/>
  <c r="AQ52" i="19"/>
  <c r="AP52" i="19"/>
  <c r="AO52" i="19"/>
  <c r="AK52" i="19"/>
  <c r="AJ52" i="19"/>
  <c r="AI52" i="19"/>
  <c r="AH52" i="19"/>
  <c r="AD52" i="19"/>
  <c r="AC52" i="19"/>
  <c r="AB52" i="19"/>
  <c r="AA52" i="19"/>
  <c r="Z52" i="19"/>
  <c r="Y52" i="19"/>
  <c r="X52" i="19"/>
  <c r="W52" i="19"/>
  <c r="S52" i="19"/>
  <c r="R52" i="19"/>
  <c r="Q52" i="19"/>
  <c r="P52" i="19"/>
  <c r="AW46" i="19"/>
  <c r="AV46" i="19"/>
  <c r="AU46" i="19"/>
  <c r="AT46" i="19"/>
  <c r="AS46" i="19"/>
  <c r="AR46" i="19"/>
  <c r="AQ46" i="19"/>
  <c r="AP46" i="19"/>
  <c r="AO46" i="19"/>
  <c r="AK46" i="19"/>
  <c r="AJ46" i="19"/>
  <c r="AI46" i="19"/>
  <c r="AH46" i="19"/>
  <c r="AF46" i="19"/>
  <c r="AE46" i="19"/>
  <c r="AD46" i="19"/>
  <c r="AC46" i="19"/>
  <c r="AB46" i="19"/>
  <c r="AA46" i="19"/>
  <c r="Z46" i="19"/>
  <c r="Y46" i="19"/>
  <c r="X46" i="19"/>
  <c r="W46" i="19"/>
  <c r="S46" i="19"/>
  <c r="R46" i="19"/>
  <c r="BG46" i="19" s="1"/>
  <c r="Q46" i="19"/>
  <c r="P46" i="19"/>
  <c r="AW41" i="19"/>
  <c r="AV41" i="19"/>
  <c r="AU41" i="19"/>
  <c r="AT41" i="19"/>
  <c r="AS41" i="19"/>
  <c r="AR41" i="19"/>
  <c r="AQ41" i="19"/>
  <c r="AP41" i="19"/>
  <c r="AO41" i="19"/>
  <c r="AK41" i="19"/>
  <c r="AJ41" i="19"/>
  <c r="AI41" i="19"/>
  <c r="AH41" i="19"/>
  <c r="AF41" i="19"/>
  <c r="AE41" i="19"/>
  <c r="AD41" i="19"/>
  <c r="AC41" i="19"/>
  <c r="AB41" i="19"/>
  <c r="AA41" i="19"/>
  <c r="Z41" i="19"/>
  <c r="Y41" i="19"/>
  <c r="X41" i="19"/>
  <c r="W41" i="19"/>
  <c r="S41" i="19"/>
  <c r="R41" i="19"/>
  <c r="Q41" i="19"/>
  <c r="P41" i="19"/>
  <c r="BF41" i="19" s="1"/>
  <c r="AW29" i="19"/>
  <c r="AV29" i="19"/>
  <c r="AU29" i="19"/>
  <c r="AT29" i="19"/>
  <c r="AS29" i="19"/>
  <c r="AR29" i="19"/>
  <c r="AQ29" i="19"/>
  <c r="AP29" i="19"/>
  <c r="AO29" i="19"/>
  <c r="AK29" i="19"/>
  <c r="AJ29" i="19"/>
  <c r="AI29" i="19"/>
  <c r="AH29" i="19"/>
  <c r="AE29" i="19"/>
  <c r="AD29" i="19"/>
  <c r="AC29" i="19"/>
  <c r="AB29" i="19"/>
  <c r="AA29" i="19"/>
  <c r="Z29" i="19"/>
  <c r="Y29" i="19"/>
  <c r="X29" i="19"/>
  <c r="W29" i="19"/>
  <c r="S29" i="19"/>
  <c r="R29" i="19"/>
  <c r="Q29" i="19"/>
  <c r="P29" i="19"/>
  <c r="BF29" i="19" s="1"/>
  <c r="AV23" i="19"/>
  <c r="AU23" i="19"/>
  <c r="AT23" i="19"/>
  <c r="AS23" i="19"/>
  <c r="AR23" i="19"/>
  <c r="AQ23" i="19"/>
  <c r="AP23" i="19"/>
  <c r="AO23" i="19"/>
  <c r="AK23" i="19"/>
  <c r="AJ23" i="19"/>
  <c r="AI23" i="19"/>
  <c r="AH23" i="19"/>
  <c r="AD23" i="19"/>
  <c r="AC23" i="19"/>
  <c r="AB23" i="19"/>
  <c r="AA23" i="19"/>
  <c r="Z23" i="19"/>
  <c r="Y23" i="19"/>
  <c r="X23" i="19"/>
  <c r="W23" i="19"/>
  <c r="S23" i="19"/>
  <c r="R23" i="19"/>
  <c r="Q23" i="19"/>
  <c r="P23" i="19"/>
  <c r="K19" i="19"/>
  <c r="S53" i="19" l="1"/>
  <c r="S65" i="19" s="1"/>
  <c r="BG29" i="19"/>
  <c r="BC52" i="19"/>
  <c r="Q53" i="19"/>
  <c r="Q65" i="19" s="1"/>
  <c r="AA53" i="19"/>
  <c r="AA65" i="19" s="1"/>
  <c r="AV53" i="19"/>
  <c r="AV65" i="19" s="1"/>
  <c r="AQ53" i="19"/>
  <c r="AQ65" i="19" s="1"/>
  <c r="AR53" i="19"/>
  <c r="AR65" i="19" s="1"/>
  <c r="Z53" i="19"/>
  <c r="Z65" i="19" s="1"/>
  <c r="AK53" i="19"/>
  <c r="AK65" i="19" s="1"/>
  <c r="R53" i="19"/>
  <c r="R65" i="19" s="1"/>
  <c r="AT53" i="19"/>
  <c r="AT65" i="19" s="1"/>
  <c r="AP53" i="19"/>
  <c r="AP65" i="19" s="1"/>
  <c r="AS53" i="19"/>
  <c r="AS65" i="19" s="1"/>
  <c r="Y53" i="19"/>
  <c r="Y65" i="19" s="1"/>
  <c r="AU53" i="19"/>
  <c r="AU65" i="19" s="1"/>
  <c r="AB53" i="19"/>
  <c r="AB65" i="19" s="1"/>
  <c r="AC53" i="19"/>
  <c r="AC65" i="19" s="1"/>
  <c r="AD53" i="19"/>
  <c r="AD65" i="19" s="1"/>
  <c r="P53" i="19"/>
  <c r="P65" i="19" s="1"/>
  <c r="AO53" i="19"/>
  <c r="AO65" i="19" s="1"/>
  <c r="W53" i="19"/>
  <c r="W65" i="19" s="1"/>
  <c r="X53" i="19"/>
  <c r="X65" i="19" s="1"/>
  <c r="AH53" i="19"/>
  <c r="AH65" i="19" s="1"/>
  <c r="AI53" i="19"/>
  <c r="AI65" i="19" s="1"/>
  <c r="AJ53" i="19"/>
  <c r="AJ65" i="19" s="1"/>
  <c r="BC22" i="19"/>
  <c r="BA23" i="19"/>
  <c r="BC20" i="19"/>
  <c r="BC21" i="19"/>
  <c r="AZ23" i="19"/>
  <c r="AZ53" i="19" s="1"/>
  <c r="BC19" i="19"/>
  <c r="AE23" i="19"/>
  <c r="AW23" i="19"/>
  <c r="J45" i="19"/>
  <c r="J44" i="19"/>
  <c r="D40" i="19"/>
  <c r="D39" i="19"/>
  <c r="D38" i="19"/>
  <c r="D36" i="19"/>
  <c r="D35" i="19"/>
  <c r="D34" i="19"/>
  <c r="D33" i="19"/>
  <c r="D45" i="19"/>
  <c r="D44" i="19"/>
  <c r="Q69" i="19" l="1"/>
  <c r="AE53" i="19"/>
  <c r="AE65" i="19" s="1"/>
  <c r="BG23" i="19"/>
  <c r="Q73" i="19"/>
  <c r="AW53" i="19"/>
  <c r="AW65" i="19" s="1"/>
  <c r="BI65" i="19" s="1"/>
  <c r="BI23" i="19"/>
  <c r="H55" i="20"/>
  <c r="G21" i="21"/>
  <c r="BC53" i="19"/>
  <c r="BC23" i="19"/>
  <c r="H49" i="69"/>
  <c r="H48" i="69"/>
  <c r="H47" i="69"/>
  <c r="H46" i="69"/>
  <c r="H45" i="69"/>
  <c r="H44" i="69"/>
  <c r="H43" i="69"/>
  <c r="H42" i="69"/>
  <c r="H41" i="69"/>
  <c r="H57" i="69" s="1"/>
  <c r="D30" i="12" s="1"/>
  <c r="H40" i="69"/>
  <c r="H39" i="69"/>
  <c r="H38" i="69"/>
  <c r="H37" i="69"/>
  <c r="H36" i="69"/>
  <c r="H35" i="69"/>
  <c r="H32" i="69"/>
  <c r="H31" i="69"/>
  <c r="H30" i="69"/>
  <c r="H29" i="69"/>
  <c r="H28" i="69"/>
  <c r="H27" i="69"/>
  <c r="H26" i="69"/>
  <c r="H25" i="69"/>
  <c r="H24" i="69"/>
  <c r="H23" i="69"/>
  <c r="H22" i="69"/>
  <c r="H21" i="69"/>
  <c r="H20" i="69"/>
  <c r="H19" i="69"/>
  <c r="H18" i="69"/>
  <c r="H56" i="69"/>
  <c r="H55" i="69"/>
  <c r="H54" i="69"/>
  <c r="H53" i="69"/>
  <c r="H52" i="69"/>
  <c r="H51" i="69"/>
  <c r="H50" i="69"/>
  <c r="G7" i="69"/>
  <c r="A3" i="69"/>
  <c r="BG65" i="19" l="1"/>
  <c r="D36" i="58"/>
  <c r="H33" i="69"/>
  <c r="F84" i="63"/>
  <c r="E84" i="63"/>
  <c r="F75" i="63"/>
  <c r="E75" i="63"/>
  <c r="F38" i="63"/>
  <c r="E38" i="63"/>
  <c r="E14" i="63"/>
  <c r="G84" i="63" l="1"/>
  <c r="F69" i="63"/>
  <c r="F86" i="63" s="1"/>
  <c r="E69" i="63"/>
  <c r="F47" i="63"/>
  <c r="E47" i="63"/>
  <c r="G47" i="63" s="1"/>
  <c r="E86" i="63" l="1"/>
  <c r="G86" i="63" s="1"/>
  <c r="G69" i="63"/>
  <c r="C5" i="45"/>
  <c r="D7" i="58"/>
  <c r="G7" i="15"/>
  <c r="H7" i="20"/>
  <c r="O7" i="19" l="1"/>
  <c r="O7" i="18"/>
  <c r="F26" i="20" l="1"/>
  <c r="F51" i="20"/>
  <c r="F50" i="20"/>
  <c r="F49" i="20"/>
  <c r="F48" i="20"/>
  <c r="F47" i="20"/>
  <c r="F45" i="20"/>
  <c r="F44" i="20"/>
  <c r="F43" i="20"/>
  <c r="F41" i="20"/>
  <c r="F40" i="20"/>
  <c r="F39" i="20"/>
  <c r="F28" i="20"/>
  <c r="F27" i="20"/>
  <c r="F25" i="20"/>
  <c r="F24" i="20"/>
  <c r="F23" i="20"/>
  <c r="F20" i="20"/>
  <c r="F19" i="20"/>
  <c r="F18" i="20"/>
  <c r="K51" i="19"/>
  <c r="K50" i="19"/>
  <c r="K49" i="19"/>
  <c r="K45" i="19"/>
  <c r="K44" i="19"/>
  <c r="K40" i="19"/>
  <c r="K39" i="19"/>
  <c r="K38" i="19"/>
  <c r="K36" i="19"/>
  <c r="K35" i="19"/>
  <c r="K34" i="19"/>
  <c r="K33" i="19"/>
  <c r="K28" i="19"/>
  <c r="K27" i="19"/>
  <c r="K26" i="19"/>
  <c r="K22" i="19"/>
  <c r="K21" i="19"/>
  <c r="K20" i="19"/>
  <c r="I38" i="17"/>
  <c r="I22" i="17"/>
  <c r="I28" i="17"/>
  <c r="I29" i="17"/>
  <c r="I30" i="17"/>
  <c r="I37" i="17"/>
  <c r="I36" i="17"/>
  <c r="I35" i="17"/>
  <c r="I34" i="17"/>
  <c r="I33" i="17"/>
  <c r="I31" i="17"/>
  <c r="I27" i="17"/>
  <c r="I26" i="17"/>
  <c r="I25" i="17"/>
  <c r="I24" i="17"/>
  <c r="I23" i="17"/>
  <c r="I21" i="17"/>
  <c r="L18" i="18"/>
  <c r="M18" i="18"/>
  <c r="L19" i="18"/>
  <c r="M19" i="18"/>
  <c r="L20" i="18"/>
  <c r="M20" i="18"/>
  <c r="L21" i="18"/>
  <c r="M21" i="18"/>
  <c r="L22" i="18"/>
  <c r="M22" i="18"/>
  <c r="L23" i="18"/>
  <c r="M23" i="18"/>
  <c r="L24" i="18"/>
  <c r="M24" i="18"/>
  <c r="L25" i="18"/>
  <c r="M25" i="18"/>
  <c r="L26" i="18"/>
  <c r="M26" i="18"/>
  <c r="L27" i="18"/>
  <c r="M27" i="18"/>
  <c r="M17" i="18"/>
  <c r="L17" i="18"/>
  <c r="D17" i="22" l="1"/>
  <c r="C46" i="19"/>
  <c r="BF46" i="19" s="1"/>
  <c r="B23" i="19"/>
  <c r="I23" i="19"/>
  <c r="BH23" i="19" s="1"/>
  <c r="C29" i="19"/>
  <c r="B29" i="19"/>
  <c r="E33" i="17"/>
  <c r="E22" i="17"/>
  <c r="D134" i="14"/>
  <c r="D132" i="14"/>
  <c r="C105" i="14"/>
  <c r="D30" i="14"/>
  <c r="D17" i="14"/>
  <c r="D27" i="15"/>
  <c r="D22" i="15"/>
  <c r="D21" i="15"/>
  <c r="G7" i="47"/>
  <c r="K115" i="45"/>
  <c r="G19" i="45"/>
  <c r="G25" i="45"/>
  <c r="J19" i="45"/>
  <c r="C1" i="47"/>
  <c r="C1" i="46"/>
  <c r="C1" i="45"/>
  <c r="C1" i="44"/>
  <c r="O115" i="45"/>
  <c r="N115" i="45"/>
  <c r="M115" i="45"/>
  <c r="J115" i="45"/>
  <c r="I115" i="45"/>
  <c r="H115" i="45"/>
  <c r="G115" i="45"/>
  <c r="O109" i="45"/>
  <c r="N109" i="45"/>
  <c r="M109" i="45"/>
  <c r="K109" i="45"/>
  <c r="J109" i="45"/>
  <c r="I109" i="45"/>
  <c r="H109" i="45"/>
  <c r="G109" i="45"/>
  <c r="O103" i="45"/>
  <c r="N103" i="45"/>
  <c r="M103" i="45"/>
  <c r="K103" i="45"/>
  <c r="J103" i="45"/>
  <c r="I103" i="45"/>
  <c r="H103" i="45"/>
  <c r="G103" i="45"/>
  <c r="O97" i="45"/>
  <c r="N97" i="45"/>
  <c r="M97" i="45"/>
  <c r="K97" i="45"/>
  <c r="J97" i="45"/>
  <c r="I97" i="45"/>
  <c r="H97" i="45"/>
  <c r="G97" i="45"/>
  <c r="O89" i="45"/>
  <c r="N89" i="45"/>
  <c r="M89" i="45"/>
  <c r="K89" i="45"/>
  <c r="J89" i="45"/>
  <c r="I89" i="45"/>
  <c r="H89" i="45"/>
  <c r="G89" i="45"/>
  <c r="O83" i="45"/>
  <c r="N83" i="45"/>
  <c r="M83" i="45"/>
  <c r="K83" i="45"/>
  <c r="J83" i="45"/>
  <c r="I83" i="45"/>
  <c r="H83" i="45"/>
  <c r="G83" i="45"/>
  <c r="O77" i="45"/>
  <c r="N77" i="45"/>
  <c r="M77" i="45"/>
  <c r="K77" i="45"/>
  <c r="J77" i="45"/>
  <c r="I77" i="45"/>
  <c r="H77" i="45"/>
  <c r="G77" i="45"/>
  <c r="K71" i="45"/>
  <c r="H71" i="45"/>
  <c r="O63" i="45"/>
  <c r="N63" i="45"/>
  <c r="M63" i="45"/>
  <c r="K63" i="45"/>
  <c r="J63" i="45"/>
  <c r="I63" i="45"/>
  <c r="H63" i="45"/>
  <c r="G63" i="45"/>
  <c r="O57" i="45"/>
  <c r="N57" i="45"/>
  <c r="M57" i="45"/>
  <c r="K57" i="45"/>
  <c r="J57" i="45"/>
  <c r="I57" i="45"/>
  <c r="H57" i="45"/>
  <c r="G57" i="45"/>
  <c r="O51" i="45"/>
  <c r="N51" i="45"/>
  <c r="M51" i="45"/>
  <c r="K51" i="45"/>
  <c r="J51" i="45"/>
  <c r="I51" i="45"/>
  <c r="H51" i="45"/>
  <c r="G51" i="45"/>
  <c r="O45" i="45"/>
  <c r="N45" i="45"/>
  <c r="M45" i="45"/>
  <c r="K45" i="45"/>
  <c r="J45" i="45"/>
  <c r="I45" i="45"/>
  <c r="H45" i="45"/>
  <c r="G45" i="45"/>
  <c r="O37" i="45"/>
  <c r="N37" i="45"/>
  <c r="M37" i="45"/>
  <c r="K37" i="45"/>
  <c r="J37" i="45"/>
  <c r="I37" i="45"/>
  <c r="H37" i="45"/>
  <c r="G37" i="45"/>
  <c r="O31" i="45"/>
  <c r="N31" i="45"/>
  <c r="M31" i="45"/>
  <c r="K31" i="45"/>
  <c r="J31" i="45"/>
  <c r="I31" i="45"/>
  <c r="H31" i="45"/>
  <c r="O25" i="45"/>
  <c r="N25" i="45"/>
  <c r="M25" i="45"/>
  <c r="K25" i="45"/>
  <c r="J25" i="45"/>
  <c r="I25" i="45"/>
  <c r="H25" i="45"/>
  <c r="O19" i="45"/>
  <c r="N19" i="45"/>
  <c r="M19" i="45"/>
  <c r="K19" i="45"/>
  <c r="I19" i="45"/>
  <c r="H19" i="45"/>
  <c r="D22" i="13"/>
  <c r="E7" i="13"/>
  <c r="A3" i="13"/>
  <c r="D39" i="20"/>
  <c r="D40" i="20"/>
  <c r="G109" i="14"/>
  <c r="G110" i="14"/>
  <c r="G111" i="14"/>
  <c r="G112" i="14"/>
  <c r="G108" i="14"/>
  <c r="D7" i="32"/>
  <c r="A3" i="32"/>
  <c r="A3" i="27"/>
  <c r="A3" i="26"/>
  <c r="A3" i="25"/>
  <c r="D7" i="31"/>
  <c r="G7" i="30"/>
  <c r="F7" i="29"/>
  <c r="B7" i="27"/>
  <c r="E7" i="26"/>
  <c r="D7" i="25"/>
  <c r="D7" i="23"/>
  <c r="J7" i="17"/>
  <c r="D7" i="16"/>
  <c r="F7" i="14"/>
  <c r="A3" i="31"/>
  <c r="A3" i="30"/>
  <c r="A3" i="29"/>
  <c r="A3" i="24"/>
  <c r="A3" i="23"/>
  <c r="A3" i="22"/>
  <c r="A3" i="20"/>
  <c r="A3" i="19"/>
  <c r="A3" i="18"/>
  <c r="A3" i="17"/>
  <c r="A3" i="16"/>
  <c r="A3" i="15"/>
  <c r="A3" i="14"/>
  <c r="E7" i="12"/>
  <c r="A3" i="12"/>
  <c r="H127" i="30"/>
  <c r="E127" i="30"/>
  <c r="H126" i="30"/>
  <c r="E126" i="30"/>
  <c r="H125" i="30"/>
  <c r="E125" i="30"/>
  <c r="H124" i="30"/>
  <c r="E124" i="30"/>
  <c r="H123" i="30"/>
  <c r="E123" i="30"/>
  <c r="H122" i="30"/>
  <c r="E122" i="30"/>
  <c r="H121" i="30"/>
  <c r="E121" i="30"/>
  <c r="H120" i="30"/>
  <c r="E120" i="30"/>
  <c r="H119" i="30"/>
  <c r="E119" i="30"/>
  <c r="H118" i="30"/>
  <c r="E118" i="30"/>
  <c r="H117" i="30"/>
  <c r="E117" i="30"/>
  <c r="H116" i="30"/>
  <c r="E116" i="30"/>
  <c r="H115" i="30"/>
  <c r="E115" i="30"/>
  <c r="H114" i="30"/>
  <c r="E114" i="30"/>
  <c r="H113" i="30"/>
  <c r="E113" i="30"/>
  <c r="H142" i="30"/>
  <c r="E142" i="30"/>
  <c r="H141" i="30"/>
  <c r="E141" i="30"/>
  <c r="H140" i="30"/>
  <c r="E140" i="30"/>
  <c r="H139" i="30"/>
  <c r="E139" i="30"/>
  <c r="H138" i="30"/>
  <c r="E138" i="30"/>
  <c r="H137" i="30"/>
  <c r="E137" i="30"/>
  <c r="H136" i="30"/>
  <c r="E136" i="30"/>
  <c r="H135" i="30"/>
  <c r="E135" i="30"/>
  <c r="H134" i="30"/>
  <c r="E134" i="30"/>
  <c r="H133" i="30"/>
  <c r="E133" i="30"/>
  <c r="H132" i="30"/>
  <c r="E132" i="30"/>
  <c r="H131" i="30"/>
  <c r="E131" i="30"/>
  <c r="H130" i="30"/>
  <c r="E130" i="30"/>
  <c r="H129" i="30"/>
  <c r="E129" i="30"/>
  <c r="H128" i="30"/>
  <c r="E128" i="30"/>
  <c r="H72" i="30"/>
  <c r="E72" i="30"/>
  <c r="H71" i="30"/>
  <c r="E71" i="30"/>
  <c r="H70" i="30"/>
  <c r="E70" i="30"/>
  <c r="H69" i="30"/>
  <c r="E69" i="30"/>
  <c r="H68" i="30"/>
  <c r="E68" i="30"/>
  <c r="H67" i="30"/>
  <c r="E67" i="30"/>
  <c r="H66" i="30"/>
  <c r="E66" i="30"/>
  <c r="H65" i="30"/>
  <c r="E65" i="30"/>
  <c r="H64" i="30"/>
  <c r="E64" i="30"/>
  <c r="H63" i="30"/>
  <c r="E63" i="30"/>
  <c r="H62" i="30"/>
  <c r="E62" i="30"/>
  <c r="H61" i="30"/>
  <c r="E61" i="30"/>
  <c r="H60" i="30"/>
  <c r="E60" i="30"/>
  <c r="H59" i="30"/>
  <c r="E59" i="30"/>
  <c r="H58" i="30"/>
  <c r="E58" i="30"/>
  <c r="H57" i="30"/>
  <c r="E57" i="30"/>
  <c r="H56" i="30"/>
  <c r="E56" i="30"/>
  <c r="H55" i="30"/>
  <c r="E55" i="30"/>
  <c r="H54" i="30"/>
  <c r="E54" i="30"/>
  <c r="H53" i="30"/>
  <c r="E53" i="30"/>
  <c r="H52" i="30"/>
  <c r="E52" i="30"/>
  <c r="H51" i="30"/>
  <c r="E51" i="30"/>
  <c r="H50" i="30"/>
  <c r="E50" i="30"/>
  <c r="H49" i="30"/>
  <c r="E49" i="30"/>
  <c r="H48" i="30"/>
  <c r="E48" i="30"/>
  <c r="H47" i="30"/>
  <c r="E47" i="30"/>
  <c r="H46" i="30"/>
  <c r="E46" i="30"/>
  <c r="H45" i="30"/>
  <c r="E45" i="30"/>
  <c r="H44" i="30"/>
  <c r="E44" i="30"/>
  <c r="H43" i="30"/>
  <c r="E43" i="30"/>
  <c r="H42" i="30"/>
  <c r="E42" i="30"/>
  <c r="H41" i="30"/>
  <c r="E41" i="30"/>
  <c r="H40" i="30"/>
  <c r="E40" i="30"/>
  <c r="H39" i="30"/>
  <c r="E39" i="30"/>
  <c r="H38" i="30"/>
  <c r="E38" i="30"/>
  <c r="H37" i="30"/>
  <c r="E37" i="30"/>
  <c r="H36" i="30"/>
  <c r="E36" i="30"/>
  <c r="H35" i="30"/>
  <c r="E35" i="30"/>
  <c r="H34" i="30"/>
  <c r="E34" i="30"/>
  <c r="H33" i="30"/>
  <c r="E33" i="30"/>
  <c r="H32" i="30"/>
  <c r="E32" i="30"/>
  <c r="H31" i="30"/>
  <c r="E31" i="30"/>
  <c r="H30" i="30"/>
  <c r="E30" i="30"/>
  <c r="H29" i="30"/>
  <c r="E29" i="30"/>
  <c r="H28" i="30"/>
  <c r="E28" i="30"/>
  <c r="H27" i="30"/>
  <c r="E27" i="30"/>
  <c r="H26" i="30"/>
  <c r="E26" i="30"/>
  <c r="H25" i="30"/>
  <c r="E25" i="30"/>
  <c r="H24" i="30"/>
  <c r="E24" i="30"/>
  <c r="H23" i="30"/>
  <c r="E23" i="30"/>
  <c r="H22" i="30"/>
  <c r="E22" i="30"/>
  <c r="H21" i="30"/>
  <c r="E21" i="30"/>
  <c r="H20" i="30"/>
  <c r="E20" i="30"/>
  <c r="H19" i="30"/>
  <c r="E19" i="30"/>
  <c r="H18" i="30"/>
  <c r="E18" i="30"/>
  <c r="H100" i="30"/>
  <c r="E100" i="30"/>
  <c r="H99" i="30"/>
  <c r="E99" i="30"/>
  <c r="H98" i="30"/>
  <c r="E98" i="30"/>
  <c r="H97" i="30"/>
  <c r="E97" i="30"/>
  <c r="H96" i="30"/>
  <c r="E96" i="30"/>
  <c r="H95" i="30"/>
  <c r="E95" i="30"/>
  <c r="H94" i="30"/>
  <c r="E94" i="30"/>
  <c r="H93" i="30"/>
  <c r="E93" i="30"/>
  <c r="H92" i="30"/>
  <c r="E92" i="30"/>
  <c r="H91" i="30"/>
  <c r="E91" i="30"/>
  <c r="H90" i="30"/>
  <c r="E90" i="30"/>
  <c r="H89" i="30"/>
  <c r="E89" i="30"/>
  <c r="H88" i="30"/>
  <c r="E88" i="30"/>
  <c r="H87" i="30"/>
  <c r="E87" i="30"/>
  <c r="H86" i="30"/>
  <c r="E86" i="30"/>
  <c r="H85" i="30"/>
  <c r="E85" i="30"/>
  <c r="H84" i="30"/>
  <c r="E84" i="30"/>
  <c r="H83" i="30"/>
  <c r="E83" i="30"/>
  <c r="H82" i="30"/>
  <c r="E82" i="30"/>
  <c r="H81" i="30"/>
  <c r="E81" i="30"/>
  <c r="H80" i="30"/>
  <c r="E80" i="30"/>
  <c r="H79" i="30"/>
  <c r="E79" i="30"/>
  <c r="H78" i="30"/>
  <c r="E78" i="30"/>
  <c r="H77" i="30"/>
  <c r="E77" i="30"/>
  <c r="H76" i="30"/>
  <c r="E76" i="30"/>
  <c r="H75" i="30"/>
  <c r="E75" i="30"/>
  <c r="H74" i="30"/>
  <c r="E74" i="30"/>
  <c r="H73" i="30"/>
  <c r="E73" i="30"/>
  <c r="H144" i="30"/>
  <c r="E144" i="30"/>
  <c r="H143" i="30"/>
  <c r="E143" i="30"/>
  <c r="H112" i="30"/>
  <c r="E112" i="30"/>
  <c r="H111" i="30"/>
  <c r="E111" i="30"/>
  <c r="H110" i="30"/>
  <c r="E110" i="30"/>
  <c r="H109" i="30"/>
  <c r="E109" i="30"/>
  <c r="H108" i="30"/>
  <c r="E108" i="30"/>
  <c r="H107" i="30"/>
  <c r="E107" i="30"/>
  <c r="H106" i="30"/>
  <c r="E106" i="30"/>
  <c r="H105" i="30"/>
  <c r="E105" i="30"/>
  <c r="H104" i="30"/>
  <c r="E104" i="30"/>
  <c r="H103" i="30"/>
  <c r="E103" i="30"/>
  <c r="H102" i="30"/>
  <c r="E102" i="30"/>
  <c r="H101" i="30"/>
  <c r="E101" i="30"/>
  <c r="D40" i="15"/>
  <c r="D41" i="15"/>
  <c r="D42" i="15"/>
  <c r="D43" i="15"/>
  <c r="D44" i="15"/>
  <c r="D45" i="15"/>
  <c r="D46" i="15"/>
  <c r="D47" i="15"/>
  <c r="D48" i="15"/>
  <c r="G40" i="15"/>
  <c r="G41" i="15"/>
  <c r="G42" i="15"/>
  <c r="G43" i="15"/>
  <c r="G44" i="15"/>
  <c r="G45" i="15"/>
  <c r="G46" i="15"/>
  <c r="G47" i="15"/>
  <c r="G48" i="15"/>
  <c r="J19" i="19"/>
  <c r="L19" i="19" s="1"/>
  <c r="AY19" i="19" s="1"/>
  <c r="J20" i="19"/>
  <c r="L20" i="19" s="1"/>
  <c r="AY20" i="19" s="1"/>
  <c r="E15" i="31"/>
  <c r="F164" i="29"/>
  <c r="F36" i="14" s="1"/>
  <c r="D164" i="29"/>
  <c r="C36" i="14" s="1"/>
  <c r="D36" i="14" s="1"/>
  <c r="C23" i="16"/>
  <c r="D17" i="16"/>
  <c r="I28" i="18"/>
  <c r="J28" i="18"/>
  <c r="K28" i="18"/>
  <c r="D18" i="24"/>
  <c r="D19" i="16"/>
  <c r="D21" i="16"/>
  <c r="D18" i="16"/>
  <c r="D39" i="15"/>
  <c r="G39" i="15"/>
  <c r="C49" i="15"/>
  <c r="F49" i="15"/>
  <c r="F35" i="15"/>
  <c r="C35" i="15"/>
  <c r="G34" i="15"/>
  <c r="G33" i="15"/>
  <c r="D34" i="15"/>
  <c r="D33" i="15"/>
  <c r="G124" i="14"/>
  <c r="G128" i="14"/>
  <c r="G127" i="14"/>
  <c r="G126" i="14"/>
  <c r="D126" i="14"/>
  <c r="D127" i="14"/>
  <c r="D128" i="14"/>
  <c r="F129" i="14"/>
  <c r="C129" i="14"/>
  <c r="C120" i="14"/>
  <c r="F120" i="14"/>
  <c r="G119" i="14"/>
  <c r="G118" i="14"/>
  <c r="D119" i="14"/>
  <c r="D118" i="14"/>
  <c r="J38" i="17"/>
  <c r="J37" i="17"/>
  <c r="J36" i="17"/>
  <c r="J35" i="17"/>
  <c r="J34" i="17"/>
  <c r="J33" i="17"/>
  <c r="E38" i="17"/>
  <c r="E37" i="17"/>
  <c r="E36" i="17"/>
  <c r="E35" i="17"/>
  <c r="E34" i="17"/>
  <c r="J31" i="17"/>
  <c r="J30" i="17"/>
  <c r="J29" i="17"/>
  <c r="J28" i="17"/>
  <c r="J27" i="17"/>
  <c r="J26" i="17"/>
  <c r="J25" i="17"/>
  <c r="J24" i="17"/>
  <c r="J23" i="17"/>
  <c r="J22" i="17"/>
  <c r="J21" i="17"/>
  <c r="E31" i="17"/>
  <c r="E30" i="17"/>
  <c r="E29" i="17"/>
  <c r="E28" i="17"/>
  <c r="E27" i="17"/>
  <c r="E26" i="17"/>
  <c r="E25" i="17"/>
  <c r="B19" i="27"/>
  <c r="B28" i="27" s="1"/>
  <c r="B33" i="27" s="1"/>
  <c r="D33" i="58" s="1"/>
  <c r="N25" i="18"/>
  <c r="F26" i="18"/>
  <c r="H26" i="18" s="1"/>
  <c r="O26" i="18" s="1"/>
  <c r="H17" i="30"/>
  <c r="H145" i="30"/>
  <c r="H146" i="30"/>
  <c r="H147" i="30"/>
  <c r="H148" i="30"/>
  <c r="H149" i="30"/>
  <c r="H150" i="30"/>
  <c r="H151" i="30"/>
  <c r="H152" i="30"/>
  <c r="H153" i="30"/>
  <c r="H154" i="30"/>
  <c r="H155" i="30"/>
  <c r="H156" i="30"/>
  <c r="H157" i="30"/>
  <c r="H158" i="30"/>
  <c r="H159" i="30"/>
  <c r="N24" i="18"/>
  <c r="F27" i="18"/>
  <c r="H27" i="18" s="1"/>
  <c r="O27" i="18" s="1"/>
  <c r="F24" i="18"/>
  <c r="H24" i="18" s="1"/>
  <c r="O24" i="18" s="1"/>
  <c r="F25" i="18"/>
  <c r="H25" i="18" s="1"/>
  <c r="O25" i="18" s="1"/>
  <c r="N26" i="18"/>
  <c r="N27" i="18"/>
  <c r="G68" i="14"/>
  <c r="G69" i="14"/>
  <c r="G70" i="14"/>
  <c r="G72" i="14"/>
  <c r="G73" i="14"/>
  <c r="G74" i="14"/>
  <c r="G75" i="14"/>
  <c r="G77" i="14"/>
  <c r="G78" i="14"/>
  <c r="G79" i="14"/>
  <c r="G80" i="14"/>
  <c r="G81" i="14"/>
  <c r="G82" i="14"/>
  <c r="G83" i="14"/>
  <c r="G84" i="14"/>
  <c r="G85" i="14"/>
  <c r="D68" i="14"/>
  <c r="D69" i="14"/>
  <c r="D70" i="14"/>
  <c r="D72" i="14"/>
  <c r="D73" i="14"/>
  <c r="D74" i="14"/>
  <c r="D75" i="14"/>
  <c r="D77" i="14"/>
  <c r="D78" i="14"/>
  <c r="D79" i="14"/>
  <c r="D80" i="14"/>
  <c r="D81" i="14"/>
  <c r="D82" i="14"/>
  <c r="D83" i="14"/>
  <c r="D84" i="14"/>
  <c r="D85" i="14"/>
  <c r="F22" i="14"/>
  <c r="C22" i="14"/>
  <c r="D21" i="14"/>
  <c r="G21" i="14"/>
  <c r="B30" i="27"/>
  <c r="B29" i="27"/>
  <c r="B23" i="26"/>
  <c r="B23" i="25"/>
  <c r="D22" i="25"/>
  <c r="D21" i="25"/>
  <c r="D20" i="25"/>
  <c r="D19" i="25"/>
  <c r="D18" i="25"/>
  <c r="D17" i="25"/>
  <c r="D16" i="25"/>
  <c r="F105" i="14"/>
  <c r="F115" i="14" s="1"/>
  <c r="D93" i="14"/>
  <c r="G93" i="14"/>
  <c r="E159" i="30"/>
  <c r="E158" i="30"/>
  <c r="E157" i="30"/>
  <c r="E156" i="30"/>
  <c r="E155" i="30"/>
  <c r="E154" i="30"/>
  <c r="E153" i="30"/>
  <c r="E152" i="30"/>
  <c r="E151" i="30"/>
  <c r="E150" i="30"/>
  <c r="E149" i="30"/>
  <c r="E148" i="30"/>
  <c r="E147" i="30"/>
  <c r="E146" i="30"/>
  <c r="E145" i="30"/>
  <c r="E17" i="30"/>
  <c r="D18" i="22"/>
  <c r="D16" i="22"/>
  <c r="E52" i="20"/>
  <c r="B52" i="20"/>
  <c r="G51" i="20"/>
  <c r="D51" i="20"/>
  <c r="G50" i="20"/>
  <c r="D50" i="20"/>
  <c r="G49" i="20"/>
  <c r="D49" i="20"/>
  <c r="G48" i="20"/>
  <c r="D48" i="20"/>
  <c r="G47" i="20"/>
  <c r="D47" i="20"/>
  <c r="G45" i="20"/>
  <c r="D45" i="20"/>
  <c r="G44" i="20"/>
  <c r="D44" i="20"/>
  <c r="G43" i="20"/>
  <c r="D43" i="20"/>
  <c r="G41" i="20"/>
  <c r="D41" i="20"/>
  <c r="G40" i="20"/>
  <c r="G39" i="20"/>
  <c r="E29" i="20"/>
  <c r="B29" i="20"/>
  <c r="G28" i="20"/>
  <c r="D28" i="20"/>
  <c r="G27" i="20"/>
  <c r="D27" i="20"/>
  <c r="E26" i="20"/>
  <c r="B26" i="20"/>
  <c r="G25" i="20"/>
  <c r="D25" i="20"/>
  <c r="G24" i="20"/>
  <c r="D24" i="20"/>
  <c r="G23" i="20"/>
  <c r="D23" i="20"/>
  <c r="E21" i="20"/>
  <c r="B21" i="20"/>
  <c r="G20" i="20"/>
  <c r="D20" i="20"/>
  <c r="G19" i="20"/>
  <c r="D19" i="20"/>
  <c r="G18" i="20"/>
  <c r="D18" i="20"/>
  <c r="I52" i="19"/>
  <c r="H52" i="19"/>
  <c r="E52" i="19"/>
  <c r="C52" i="19"/>
  <c r="B52" i="19"/>
  <c r="J51" i="19"/>
  <c r="L51" i="19" s="1"/>
  <c r="AY51" i="19" s="1"/>
  <c r="D51" i="19"/>
  <c r="G51" i="19" s="1"/>
  <c r="AG51" i="19" s="1"/>
  <c r="J50" i="19"/>
  <c r="L50" i="19" s="1"/>
  <c r="AY50" i="19" s="1"/>
  <c r="D50" i="19"/>
  <c r="G50" i="19"/>
  <c r="J49" i="19"/>
  <c r="L49" i="19" s="1"/>
  <c r="AY49" i="19" s="1"/>
  <c r="D49" i="19"/>
  <c r="I46" i="19"/>
  <c r="E46" i="19"/>
  <c r="B46" i="19"/>
  <c r="L45" i="19"/>
  <c r="AY45" i="19" s="1"/>
  <c r="L44" i="19"/>
  <c r="AY44" i="19" s="1"/>
  <c r="G44" i="19"/>
  <c r="AG44" i="19" s="1"/>
  <c r="AG46" i="19" s="1"/>
  <c r="I41" i="19"/>
  <c r="H41" i="19"/>
  <c r="E41" i="19"/>
  <c r="C41" i="19"/>
  <c r="B41" i="19"/>
  <c r="J40" i="19"/>
  <c r="L40" i="19"/>
  <c r="AY40" i="19" s="1"/>
  <c r="G40" i="19"/>
  <c r="J39" i="19"/>
  <c r="L39" i="19" s="1"/>
  <c r="AY39" i="19" s="1"/>
  <c r="G39" i="19"/>
  <c r="AG39" i="19" s="1"/>
  <c r="J38" i="19"/>
  <c r="L38" i="19" s="1"/>
  <c r="AY38" i="19" s="1"/>
  <c r="G38" i="19"/>
  <c r="AG38" i="19" s="1"/>
  <c r="J36" i="19"/>
  <c r="L36" i="19" s="1"/>
  <c r="AY36" i="19" s="1"/>
  <c r="G36" i="19"/>
  <c r="J35" i="19"/>
  <c r="L35" i="19" s="1"/>
  <c r="AY35" i="19" s="1"/>
  <c r="G35" i="19"/>
  <c r="AG35" i="19" s="1"/>
  <c r="J34" i="19"/>
  <c r="L34" i="19" s="1"/>
  <c r="AY34" i="19" s="1"/>
  <c r="G34" i="19"/>
  <c r="AG34" i="19" s="1"/>
  <c r="J33" i="19"/>
  <c r="L33" i="19" s="1"/>
  <c r="AY33" i="19" s="1"/>
  <c r="I29" i="19"/>
  <c r="H29" i="19"/>
  <c r="E29" i="19"/>
  <c r="J28" i="19"/>
  <c r="L28" i="19" s="1"/>
  <c r="AY28" i="19" s="1"/>
  <c r="J27" i="19"/>
  <c r="L27" i="19" s="1"/>
  <c r="AY27" i="19" s="1"/>
  <c r="D27" i="19"/>
  <c r="G27" i="19" s="1"/>
  <c r="AG27" i="19" s="1"/>
  <c r="J26" i="19"/>
  <c r="L26" i="19" s="1"/>
  <c r="AY26" i="19" s="1"/>
  <c r="D26" i="19"/>
  <c r="G26" i="19" s="1"/>
  <c r="AG26" i="19" s="1"/>
  <c r="E23" i="19"/>
  <c r="D20" i="19"/>
  <c r="G20" i="19" s="1"/>
  <c r="AG20" i="19" s="1"/>
  <c r="D19" i="19"/>
  <c r="G19" i="19" s="1"/>
  <c r="AG19" i="19" s="1"/>
  <c r="D22" i="16"/>
  <c r="D20" i="16"/>
  <c r="F30" i="15"/>
  <c r="G29" i="15"/>
  <c r="D29" i="15"/>
  <c r="G28" i="15"/>
  <c r="D28" i="15"/>
  <c r="G27" i="15"/>
  <c r="G26" i="15"/>
  <c r="G22" i="15"/>
  <c r="G21" i="15"/>
  <c r="G20" i="15"/>
  <c r="D20" i="15"/>
  <c r="G18" i="15"/>
  <c r="D18" i="15"/>
  <c r="F135" i="14"/>
  <c r="G134" i="14"/>
  <c r="G133" i="14"/>
  <c r="G132" i="14"/>
  <c r="G125" i="14"/>
  <c r="D125" i="14"/>
  <c r="D124" i="14"/>
  <c r="F113" i="14"/>
  <c r="C113" i="14"/>
  <c r="D112" i="14"/>
  <c r="D111" i="14"/>
  <c r="D110" i="14"/>
  <c r="D109" i="14"/>
  <c r="D108" i="14"/>
  <c r="G104" i="14"/>
  <c r="D104" i="14"/>
  <c r="G103" i="14"/>
  <c r="D103" i="14"/>
  <c r="G102" i="14"/>
  <c r="D102" i="14"/>
  <c r="G101" i="14"/>
  <c r="D101" i="14"/>
  <c r="G100" i="14"/>
  <c r="D100" i="14"/>
  <c r="G99" i="14"/>
  <c r="D99" i="14"/>
  <c r="G98" i="14"/>
  <c r="D98" i="14"/>
  <c r="G96" i="14"/>
  <c r="G95" i="14"/>
  <c r="D95" i="14"/>
  <c r="G94" i="14"/>
  <c r="D94" i="14"/>
  <c r="G92" i="14"/>
  <c r="D92" i="14"/>
  <c r="G91" i="14"/>
  <c r="D91" i="14"/>
  <c r="F86" i="14"/>
  <c r="C86" i="14"/>
  <c r="F63" i="14"/>
  <c r="C63" i="14"/>
  <c r="G62" i="14"/>
  <c r="D62" i="14"/>
  <c r="G61" i="14"/>
  <c r="G63" i="14" s="1"/>
  <c r="D61" i="14"/>
  <c r="F57" i="14"/>
  <c r="C57" i="14"/>
  <c r="G56" i="14"/>
  <c r="D56" i="14"/>
  <c r="G55" i="14"/>
  <c r="D55" i="14"/>
  <c r="G54" i="14"/>
  <c r="D54" i="14"/>
  <c r="G53" i="14"/>
  <c r="D53" i="14"/>
  <c r="G52" i="14"/>
  <c r="D52" i="14"/>
  <c r="G51" i="14"/>
  <c r="D51" i="14"/>
  <c r="G50" i="14"/>
  <c r="D50" i="14"/>
  <c r="G49" i="14"/>
  <c r="D49" i="14"/>
  <c r="F44" i="14"/>
  <c r="C44" i="14"/>
  <c r="G43" i="14"/>
  <c r="D43" i="14"/>
  <c r="G42" i="14"/>
  <c r="D42" i="14"/>
  <c r="G41" i="14"/>
  <c r="G44" i="14" s="1"/>
  <c r="D41" i="14"/>
  <c r="G40" i="14"/>
  <c r="D40" i="14"/>
  <c r="G35" i="14"/>
  <c r="D35" i="14"/>
  <c r="G34" i="14"/>
  <c r="D34" i="14"/>
  <c r="G33" i="14"/>
  <c r="D33" i="14"/>
  <c r="G32" i="14"/>
  <c r="D32" i="14"/>
  <c r="G31" i="14"/>
  <c r="D31" i="14"/>
  <c r="G30" i="14"/>
  <c r="G29" i="14"/>
  <c r="D29" i="14"/>
  <c r="G28" i="14"/>
  <c r="D28" i="14"/>
  <c r="G27" i="14"/>
  <c r="D27" i="14"/>
  <c r="G26" i="14"/>
  <c r="G20" i="14"/>
  <c r="D20" i="14"/>
  <c r="G19" i="14"/>
  <c r="D19" i="14"/>
  <c r="G18" i="14"/>
  <c r="D18" i="14"/>
  <c r="G17" i="14"/>
  <c r="D66" i="12"/>
  <c r="D60" i="12"/>
  <c r="M40" i="19" l="1"/>
  <c r="BB40" i="19" s="1"/>
  <c r="BD40" i="19" s="1"/>
  <c r="AG40" i="19"/>
  <c r="J39" i="17"/>
  <c r="D63" i="14"/>
  <c r="E30" i="20"/>
  <c r="D26" i="58"/>
  <c r="G22" i="21"/>
  <c r="AX29" i="19"/>
  <c r="AF52" i="19"/>
  <c r="AX41" i="19"/>
  <c r="AF29" i="19"/>
  <c r="AX52" i="19"/>
  <c r="AX46" i="19"/>
  <c r="B30" i="20"/>
  <c r="M50" i="19"/>
  <c r="BB50" i="19" s="1"/>
  <c r="BD50" i="19" s="1"/>
  <c r="AG50" i="19"/>
  <c r="M36" i="19"/>
  <c r="BB36" i="19" s="1"/>
  <c r="BD36" i="19" s="1"/>
  <c r="AG36" i="19"/>
  <c r="AX23" i="19"/>
  <c r="M26" i="19"/>
  <c r="BB26" i="19" s="1"/>
  <c r="BD26" i="19" s="1"/>
  <c r="M20" i="19"/>
  <c r="BB20" i="19" s="1"/>
  <c r="BD20" i="19" s="1"/>
  <c r="M51" i="19"/>
  <c r="BB51" i="19" s="1"/>
  <c r="BD51" i="19" s="1"/>
  <c r="M34" i="19"/>
  <c r="BB34" i="19" s="1"/>
  <c r="BD34" i="19" s="1"/>
  <c r="M19" i="19"/>
  <c r="BB19" i="19" s="1"/>
  <c r="BD19" i="19" s="1"/>
  <c r="M27" i="19"/>
  <c r="BB27" i="19" s="1"/>
  <c r="BD27" i="19" s="1"/>
  <c r="M35" i="19"/>
  <c r="BB35" i="19" s="1"/>
  <c r="BD35" i="19" s="1"/>
  <c r="M44" i="19"/>
  <c r="BB44" i="19" s="1"/>
  <c r="BD44" i="19" s="1"/>
  <c r="J29" i="19"/>
  <c r="M38" i="19"/>
  <c r="BB38" i="19" s="1"/>
  <c r="BD38" i="19" s="1"/>
  <c r="M39" i="19"/>
  <c r="BB39" i="19" s="1"/>
  <c r="BD39" i="19" s="1"/>
  <c r="D52" i="19"/>
  <c r="E160" i="30"/>
  <c r="C19" i="15" s="1"/>
  <c r="D19" i="15" s="1"/>
  <c r="D23" i="15" s="1"/>
  <c r="D44" i="14"/>
  <c r="D23" i="16"/>
  <c r="D20" i="58" s="1"/>
  <c r="H160" i="30"/>
  <c r="F19" i="15" s="1"/>
  <c r="G19" i="15" s="1"/>
  <c r="G23" i="15" s="1"/>
  <c r="D41" i="19"/>
  <c r="H40" i="20"/>
  <c r="D32" i="58"/>
  <c r="D31" i="58"/>
  <c r="H48" i="20"/>
  <c r="H43" i="20"/>
  <c r="H19" i="20"/>
  <c r="D35" i="15"/>
  <c r="D120" i="14"/>
  <c r="H39" i="20"/>
  <c r="L52" i="19"/>
  <c r="AY52" i="19" s="1"/>
  <c r="H49" i="20"/>
  <c r="H47" i="20"/>
  <c r="G26" i="20"/>
  <c r="H20" i="20"/>
  <c r="G21" i="20"/>
  <c r="H51" i="20"/>
  <c r="H50" i="20"/>
  <c r="D52" i="20"/>
  <c r="D29" i="20"/>
  <c r="D26" i="20"/>
  <c r="D21" i="20"/>
  <c r="G35" i="15"/>
  <c r="D129" i="14"/>
  <c r="G120" i="14"/>
  <c r="G113" i="14"/>
  <c r="D113" i="14"/>
  <c r="D86" i="14"/>
  <c r="G57" i="14"/>
  <c r="H45" i="20"/>
  <c r="G52" i="20"/>
  <c r="H41" i="20"/>
  <c r="H44" i="20"/>
  <c r="G29" i="20"/>
  <c r="H27" i="20"/>
  <c r="H23" i="20"/>
  <c r="H28" i="20"/>
  <c r="H25" i="20"/>
  <c r="L29" i="19"/>
  <c r="AY29" i="19" s="1"/>
  <c r="L46" i="19"/>
  <c r="AY46" i="19" s="1"/>
  <c r="L41" i="19"/>
  <c r="AY41" i="19" s="1"/>
  <c r="G30" i="15"/>
  <c r="D49" i="15"/>
  <c r="G49" i="15"/>
  <c r="G135" i="14"/>
  <c r="G129" i="14"/>
  <c r="G105" i="14"/>
  <c r="G86" i="14"/>
  <c r="D57" i="14"/>
  <c r="G22" i="14"/>
  <c r="F37" i="14"/>
  <c r="F46" i="14" s="1"/>
  <c r="F88" i="14" s="1"/>
  <c r="F137" i="14" s="1"/>
  <c r="G36" i="14"/>
  <c r="G37" i="14" s="1"/>
  <c r="G46" i="14" s="1"/>
  <c r="D46" i="19"/>
  <c r="C115" i="14"/>
  <c r="H18" i="20"/>
  <c r="J41" i="19"/>
  <c r="G49" i="19"/>
  <c r="J46" i="19"/>
  <c r="J52" i="19"/>
  <c r="H24" i="20"/>
  <c r="G33" i="19"/>
  <c r="D22" i="14"/>
  <c r="C37" i="14"/>
  <c r="C46" i="14" s="1"/>
  <c r="C88" i="14" s="1"/>
  <c r="D26" i="14"/>
  <c r="D37" i="14" s="1"/>
  <c r="G45" i="19"/>
  <c r="N22" i="18"/>
  <c r="J22" i="19"/>
  <c r="L22" i="19" s="1"/>
  <c r="AY22" i="19" s="1"/>
  <c r="D19" i="21"/>
  <c r="D28" i="19"/>
  <c r="G28" i="19" s="1"/>
  <c r="AG28" i="19" s="1"/>
  <c r="E21" i="17"/>
  <c r="F17" i="18"/>
  <c r="H17" i="18" s="1"/>
  <c r="O17" i="18" s="1"/>
  <c r="D22" i="19"/>
  <c r="G22" i="19" s="1"/>
  <c r="AG22" i="19" s="1"/>
  <c r="D21" i="19"/>
  <c r="N18" i="18"/>
  <c r="D20" i="22"/>
  <c r="D27" i="58" s="1"/>
  <c r="F18" i="18"/>
  <c r="H18" i="18" s="1"/>
  <c r="O18" i="18" s="1"/>
  <c r="F23" i="18"/>
  <c r="H23" i="18" s="1"/>
  <c r="O23" i="18" s="1"/>
  <c r="C19" i="21"/>
  <c r="B19" i="22"/>
  <c r="N23" i="18"/>
  <c r="F22" i="18"/>
  <c r="H22" i="18" s="1"/>
  <c r="O22" i="18" s="1"/>
  <c r="F19" i="18"/>
  <c r="H19" i="18" s="1"/>
  <c r="O19" i="18" s="1"/>
  <c r="N19" i="18"/>
  <c r="H23" i="19"/>
  <c r="C23" i="19"/>
  <c r="BF23" i="19" s="1"/>
  <c r="E28" i="18"/>
  <c r="F21" i="18"/>
  <c r="H21" i="18" s="1"/>
  <c r="O21" i="18" s="1"/>
  <c r="D28" i="18"/>
  <c r="C30" i="15"/>
  <c r="C135" i="14"/>
  <c r="E24" i="17"/>
  <c r="B28" i="18"/>
  <c r="J21" i="19"/>
  <c r="F20" i="18"/>
  <c r="H20" i="18" s="1"/>
  <c r="O20" i="18" s="1"/>
  <c r="D46" i="12"/>
  <c r="D133" i="14"/>
  <c r="D135" i="14" s="1"/>
  <c r="D96" i="14"/>
  <c r="D105" i="14" s="1"/>
  <c r="E23" i="17"/>
  <c r="D26" i="15"/>
  <c r="D30" i="15" s="1"/>
  <c r="F23" i="15" l="1"/>
  <c r="F51" i="15" s="1"/>
  <c r="E39" i="17"/>
  <c r="J40" i="17" s="1"/>
  <c r="D21" i="58" s="1"/>
  <c r="M49" i="19"/>
  <c r="BB49" i="19" s="1"/>
  <c r="BD49" i="19" s="1"/>
  <c r="AG49" i="19"/>
  <c r="M45" i="19"/>
  <c r="BB45" i="19" s="1"/>
  <c r="BD45" i="19" s="1"/>
  <c r="AG45" i="19"/>
  <c r="M33" i="19"/>
  <c r="BB33" i="19" s="1"/>
  <c r="BD33" i="19" s="1"/>
  <c r="AG33" i="19"/>
  <c r="AG41" i="19" s="1"/>
  <c r="AF23" i="19"/>
  <c r="G29" i="19"/>
  <c r="AG29" i="19" s="1"/>
  <c r="M28" i="19"/>
  <c r="M22" i="19"/>
  <c r="BB22" i="19" s="1"/>
  <c r="BD22" i="19" s="1"/>
  <c r="D23" i="19"/>
  <c r="C23" i="15"/>
  <c r="C51" i="15" s="1"/>
  <c r="D46" i="14"/>
  <c r="D88" i="14" s="1"/>
  <c r="C137" i="14"/>
  <c r="D115" i="14"/>
  <c r="H52" i="20"/>
  <c r="H21" i="20"/>
  <c r="G30" i="20"/>
  <c r="G115" i="14"/>
  <c r="H29" i="20"/>
  <c r="D30" i="20"/>
  <c r="G88" i="14"/>
  <c r="G137" i="14" s="1"/>
  <c r="H26" i="20"/>
  <c r="G46" i="19"/>
  <c r="G51" i="15"/>
  <c r="G41" i="19"/>
  <c r="M52" i="19"/>
  <c r="G52" i="19"/>
  <c r="AG52" i="19" s="1"/>
  <c r="B16" i="23"/>
  <c r="D16" i="23" s="1"/>
  <c r="D17" i="23" s="1"/>
  <c r="D28" i="58" s="1"/>
  <c r="D51" i="15"/>
  <c r="G21" i="19"/>
  <c r="AG21" i="19" s="1"/>
  <c r="D29" i="19"/>
  <c r="N21" i="18"/>
  <c r="M28" i="18"/>
  <c r="L21" i="19"/>
  <c r="AY21" i="19" s="1"/>
  <c r="J23" i="19"/>
  <c r="N17" i="18"/>
  <c r="N20" i="18"/>
  <c r="L28" i="18"/>
  <c r="H28" i="18"/>
  <c r="F28" i="18"/>
  <c r="D65" i="12"/>
  <c r="E17" i="31"/>
  <c r="E18" i="31"/>
  <c r="M46" i="19" l="1"/>
  <c r="M29" i="19"/>
  <c r="BB28" i="19"/>
  <c r="BD28" i="19" s="1"/>
  <c r="M41" i="19"/>
  <c r="L23" i="19"/>
  <c r="AY23" i="19" s="1"/>
  <c r="G23" i="19"/>
  <c r="M21" i="19"/>
  <c r="D137" i="14"/>
  <c r="G138" i="14" s="1"/>
  <c r="D18" i="58" s="1"/>
  <c r="H30" i="20"/>
  <c r="H53" i="20" s="1"/>
  <c r="G52" i="15"/>
  <c r="D19" i="58" s="1"/>
  <c r="N28" i="18"/>
  <c r="O28" i="18"/>
  <c r="D23" i="58" s="1"/>
  <c r="E19" i="31"/>
  <c r="E21" i="31" s="1"/>
  <c r="D27" i="31" s="1"/>
  <c r="E27" i="31" s="1"/>
  <c r="D72" i="12"/>
  <c r="D25" i="58" l="1"/>
  <c r="H56" i="20"/>
  <c r="AG23" i="19"/>
  <c r="M23" i="19"/>
  <c r="M53" i="19" s="1"/>
  <c r="D24" i="58" s="1"/>
  <c r="BB21" i="19"/>
  <c r="BD21" i="19" s="1"/>
  <c r="D28" i="31"/>
  <c r="E28" i="31" s="1"/>
  <c r="D31" i="31"/>
  <c r="E31" i="31" s="1"/>
  <c r="D26" i="31"/>
  <c r="E26" i="31" s="1"/>
  <c r="D29" i="31"/>
  <c r="E29" i="31" s="1"/>
  <c r="D30" i="31"/>
  <c r="E30" i="31" s="1"/>
  <c r="D25" i="31"/>
  <c r="E25" i="31" s="1"/>
  <c r="BB23" i="19" l="1"/>
  <c r="E37" i="31"/>
  <c r="BD23" i="19" l="1"/>
  <c r="BB53" i="19"/>
  <c r="BD53" i="19" s="1"/>
  <c r="D32" i="12"/>
  <c r="D33" i="12" s="1"/>
  <c r="J71" i="45" l="1"/>
  <c r="D17" i="24" l="1"/>
  <c r="D19" i="24" s="1"/>
  <c r="D29" i="58" s="1"/>
  <c r="D34" i="58" l="1"/>
  <c r="O71" i="45"/>
  <c r="D18" i="13" l="1"/>
  <c r="N71" i="45"/>
  <c r="G71" i="45" l="1"/>
  <c r="I71" i="45" l="1"/>
  <c r="M71" i="45"/>
  <c r="D26" i="13" l="1"/>
  <c r="D15" i="12" l="1"/>
  <c r="D37" i="12" l="1"/>
  <c r="D35" i="12" l="1"/>
  <c r="D43" i="12" s="1"/>
  <c r="D38" i="12" l="1"/>
  <c r="D39" i="58" s="1"/>
  <c r="D40" i="58" l="1"/>
  <c r="D52" i="12"/>
  <c r="D61" i="12"/>
  <c r="D62" i="12" s="1"/>
  <c r="D50" i="12" l="1"/>
  <c r="D54" i="12" l="1"/>
  <c r="D73" i="12" l="1"/>
  <c r="D74" i="12" l="1"/>
  <c r="D75" i="12" l="1"/>
  <c r="D93" i="12" l="1"/>
  <c r="D35" i="58" s="1"/>
  <c r="D37" i="58" l="1"/>
</calcChain>
</file>

<file path=xl/sharedStrings.xml><?xml version="1.0" encoding="utf-8"?>
<sst xmlns="http://schemas.openxmlformats.org/spreadsheetml/2006/main" count="1584" uniqueCount="928">
  <si>
    <t>NON-CONSOLIDATED</t>
  </si>
  <si>
    <t>CAPITAL ADEQUACY RETURNS</t>
  </si>
  <si>
    <t>$</t>
  </si>
  <si>
    <t>A</t>
  </si>
  <si>
    <t>Total Regulatory Capital Available</t>
  </si>
  <si>
    <t>B</t>
  </si>
  <si>
    <t>C</t>
  </si>
  <si>
    <t>REGULATORY CAPITAL AVAILABLE</t>
  </si>
  <si>
    <t>Tier 1 - Core Capital</t>
  </si>
  <si>
    <t xml:space="preserve">    Ordinary Shares</t>
  </si>
  <si>
    <t xml:space="preserve">      Non Participating</t>
  </si>
  <si>
    <t xml:space="preserve">Gross Tier 1 Capital (excluding Qualifying Preference Shares in Tier 1 Capital)                                                                  </t>
  </si>
  <si>
    <t xml:space="preserve">Deduct: </t>
  </si>
  <si>
    <t>Non-permissible assets</t>
  </si>
  <si>
    <t>Net Tier 1 Capital (excluding Qualifying Preference Shares in Tier 1 Capital)</t>
  </si>
  <si>
    <t>X</t>
  </si>
  <si>
    <t>Minimum of Qualifying Preference Shares in Tier 1 Capital and 33% of Net Tier 1 Capital (excluding Qualifying Preference Shares in Tier 1 Capital )</t>
  </si>
  <si>
    <t xml:space="preserve">Qualifying Preference Shares in Tier 1 Capital </t>
  </si>
  <si>
    <t xml:space="preserve">33% of Net Tier 1 capital from Line X (excluding Qualifying Preference Shares in Tier 1 Capital ) </t>
  </si>
  <si>
    <t>Net Tier 1 Capital</t>
  </si>
  <si>
    <t>Tier 2 - Supplementary Capital</t>
  </si>
  <si>
    <t>Tier 2A - Hybrid (debt/equity) Capital Instruments</t>
  </si>
  <si>
    <t>Preference Shares (Qualifying Preference Shares in Tier 1 Capital not included in line B)</t>
  </si>
  <si>
    <t>Preference Shares (Qualifying Preference Shares that may be cumulative)</t>
  </si>
  <si>
    <t>Subordinated debt</t>
  </si>
  <si>
    <t>Accumulated net after-tax unrealized gains on Available for Sale and Held for Trading securities</t>
  </si>
  <si>
    <t>Bonds</t>
  </si>
  <si>
    <t>Equities</t>
  </si>
  <si>
    <t>Other</t>
  </si>
  <si>
    <t>20% of Net Tier 1 Capital</t>
  </si>
  <si>
    <t xml:space="preserve">    Other debentures</t>
  </si>
  <si>
    <t>Gross Tier 2A Capital</t>
  </si>
  <si>
    <t>D</t>
  </si>
  <si>
    <t>Tier 2B - Limited Life Instruments</t>
  </si>
  <si>
    <t xml:space="preserve">    Preference Shares</t>
  </si>
  <si>
    <t xml:space="preserve">    Subordinated debt</t>
  </si>
  <si>
    <t>Gross Tier 2B Capital</t>
  </si>
  <si>
    <t>E</t>
  </si>
  <si>
    <t>Limited to 50% of Net Tier 1 Capital (line C)</t>
  </si>
  <si>
    <t>F</t>
  </si>
  <si>
    <t>G</t>
  </si>
  <si>
    <t>Tier 2C - Other Capital Items</t>
  </si>
  <si>
    <t>Cash surrender value deficiencies calculated on an aggregate basis for each group of policies separately x 75%</t>
  </si>
  <si>
    <t>Other (specify)</t>
  </si>
  <si>
    <t>Gross Tier 2C Capital</t>
  </si>
  <si>
    <t>H</t>
  </si>
  <si>
    <t>D+G+H</t>
  </si>
  <si>
    <t>I</t>
  </si>
  <si>
    <t>J</t>
  </si>
  <si>
    <t>C+J</t>
  </si>
  <si>
    <t>K</t>
  </si>
  <si>
    <t>Deferred Tax Assets</t>
  </si>
  <si>
    <t>Investment in Financial Subsidiaries</t>
  </si>
  <si>
    <t>Total Deductions</t>
  </si>
  <si>
    <t>L</t>
  </si>
  <si>
    <t>K-L</t>
  </si>
  <si>
    <t>M</t>
  </si>
  <si>
    <t>Notes:</t>
  </si>
  <si>
    <t>ASSET DEFAULT RISK</t>
  </si>
  <si>
    <t>All Assets</t>
  </si>
  <si>
    <t>Investment Linked Business</t>
  </si>
  <si>
    <t>Factor</t>
  </si>
  <si>
    <t>Bank certificates of deposit</t>
  </si>
  <si>
    <t>Commercial paper including bankers acceptances secured by investment grade instrument</t>
  </si>
  <si>
    <t>Other commercial paper including bankers acceptances</t>
  </si>
  <si>
    <t xml:space="preserve">Rated "AA-" or higher </t>
  </si>
  <si>
    <t>Rated "A-" to “A+”</t>
  </si>
  <si>
    <t>Rated "BBB-" to “BBB+”</t>
  </si>
  <si>
    <t>Rated "BB- " to “BB+”</t>
  </si>
  <si>
    <t>Rated "B-" to “B+”</t>
  </si>
  <si>
    <t>Rated "CCC+" and below</t>
  </si>
  <si>
    <t>Unrated</t>
  </si>
  <si>
    <t xml:space="preserve">Subtotal </t>
  </si>
  <si>
    <t>Name (specify) and insert appropriate factor</t>
  </si>
  <si>
    <t>Subtotal Non-Performing assets</t>
  </si>
  <si>
    <t>Qualifying Unrated Asset Backed Securities</t>
  </si>
  <si>
    <t>Non-Qualifying Unrated Asset Backed Securities</t>
  </si>
  <si>
    <t>Subtotal Asset Backed Securities</t>
  </si>
  <si>
    <t>Repurchase Agreements or Reverse Repos</t>
  </si>
  <si>
    <t>Subtotal Repurchase Agreements or Reverse Repos</t>
  </si>
  <si>
    <t xml:space="preserve">Subtotal Leases </t>
  </si>
  <si>
    <t>TOTAL FIXED INCOME SECURITIES</t>
  </si>
  <si>
    <t>RECEIVABLES</t>
  </si>
  <si>
    <t>Policy Loans</t>
  </si>
  <si>
    <t xml:space="preserve">Unrated </t>
  </si>
  <si>
    <t>Subtotal Receivables</t>
  </si>
  <si>
    <t>Mortgages</t>
  </si>
  <si>
    <t>Subtotal Mortgages</t>
  </si>
  <si>
    <t>TOTAL RECEIVABLES</t>
  </si>
  <si>
    <t>Mutual Funds, Units and Other Collective Investment Schemes</t>
  </si>
  <si>
    <t>TOTAL MUTUAL FUNDS</t>
  </si>
  <si>
    <t>TOTAL SUBSIDIARIES/AFFILIATES/ASSOCIATES</t>
  </si>
  <si>
    <t>MISCELLANEOUS ITEMS</t>
  </si>
  <si>
    <t>Cash</t>
  </si>
  <si>
    <t>Fixed Assets (excluding Real Estate)</t>
  </si>
  <si>
    <t>TOTAL MISCELLANEOUS ITEMS</t>
  </si>
  <si>
    <t>Total</t>
  </si>
  <si>
    <t>Total Regulatory Capital Required for Asset Default Risk</t>
  </si>
  <si>
    <t>INVESTMENT VOLATILITY RISK</t>
  </si>
  <si>
    <t>Assets</t>
  </si>
  <si>
    <t>Equity Investments</t>
  </si>
  <si>
    <t>Quoted Common Shares</t>
  </si>
  <si>
    <t>Unquoted Common Shares</t>
  </si>
  <si>
    <t>Quoted Preference Shares</t>
  </si>
  <si>
    <t>Unquoted Preference Shares</t>
  </si>
  <si>
    <t>Subtotal Equity Investments</t>
  </si>
  <si>
    <t>Real Estate</t>
  </si>
  <si>
    <t>Income producing Real Estate</t>
  </si>
  <si>
    <t>Owner-Occupied Real Estate</t>
  </si>
  <si>
    <t>Oil, gas and mining properties/rights</t>
  </si>
  <si>
    <t>Subtotal Real Estate</t>
  </si>
  <si>
    <t>Subtotal Mutual Funds</t>
  </si>
  <si>
    <t>Subtotal Subsidiaries/Affiliates/Associates</t>
  </si>
  <si>
    <t>Total Regulatory Capital Required for Investment Volatility Risk</t>
  </si>
  <si>
    <t>Notes</t>
  </si>
  <si>
    <t>OFF BALANCE SHEET RISK</t>
  </si>
  <si>
    <t>Off Balance Sheet activity</t>
  </si>
  <si>
    <t>Balance</t>
  </si>
  <si>
    <t xml:space="preserve"> $</t>
  </si>
  <si>
    <t>Total Regulatory Capital Required for Off Balance Sheet Risk</t>
  </si>
  <si>
    <t>Note:</t>
  </si>
  <si>
    <t>FOREIGN CURRENCY MISMATCH RISK</t>
  </si>
  <si>
    <t>Currency</t>
  </si>
  <si>
    <t>Currencies issued by countries rated BBB and above (specify)</t>
  </si>
  <si>
    <t>Currencies issued by countries rated BBB- and below (specify)</t>
  </si>
  <si>
    <t xml:space="preserve">Total </t>
  </si>
  <si>
    <t>Total Regulatory Capital Required for Foreign Currency Mismatch Risk</t>
  </si>
  <si>
    <t>ASSET LIABILITY MISMATCH RISK</t>
  </si>
  <si>
    <t xml:space="preserve">Product Group </t>
  </si>
  <si>
    <t xml:space="preserve">Maximum Absolute value of (B-A) or (C-A) </t>
  </si>
  <si>
    <t xml:space="preserve">Maximum Regulatory Capital Required  
(D x E) </t>
  </si>
  <si>
    <t>Supporting Asset Value</t>
  </si>
  <si>
    <t>Recalculated Supporting Asset Value Parallel + 1%</t>
  </si>
  <si>
    <t>Recalculated Supporting Asset Value Parallel - 1%</t>
  </si>
  <si>
    <t>Liability (B-A)      Less                   Asset (H-G)</t>
  </si>
  <si>
    <t>Liability (C-A)      Less                   Asset (I-G)</t>
  </si>
  <si>
    <t xml:space="preserve">Maximum Absolute value of J or K </t>
  </si>
  <si>
    <t>(a)  the assets are genuinely identifiable and valued at market value;</t>
  </si>
  <si>
    <t>LIQUIDITY AND OPERATIONAL RISK</t>
  </si>
  <si>
    <t>Balance Sheet</t>
  </si>
  <si>
    <t>Total Regulatory Capital Required for Liquidity and Operational Risk</t>
  </si>
  <si>
    <t>MORTALITY RISK</t>
  </si>
  <si>
    <t>Direct &amp; Assumed</t>
  </si>
  <si>
    <t>Reinsurance Ceded</t>
  </si>
  <si>
    <t>Type of Policy</t>
  </si>
  <si>
    <t>Deductions</t>
  </si>
  <si>
    <t>Net Amount at Risk (G-H)</t>
  </si>
  <si>
    <t>A. Individual Insurance (excluding AD&amp;D)</t>
  </si>
  <si>
    <t xml:space="preserve">Individual Life </t>
  </si>
  <si>
    <t xml:space="preserve">       Less than one year guaranteed term remaining</t>
  </si>
  <si>
    <t xml:space="preserve">      One to five years remaining</t>
  </si>
  <si>
    <t xml:space="preserve">      More than five years guaranteed term remaining</t>
  </si>
  <si>
    <t>Participating, Adjustable Life &amp; Universal Life</t>
  </si>
  <si>
    <t>Total Individual Insurance</t>
  </si>
  <si>
    <t>B. Group Insurance (excluding AD&amp;D)</t>
  </si>
  <si>
    <t>Total Group Insurance</t>
  </si>
  <si>
    <t>C. Accidental Death &amp; Dismemberment</t>
  </si>
  <si>
    <t>Group Insurance</t>
  </si>
  <si>
    <t>Total AD&amp;D Insurance</t>
  </si>
  <si>
    <t xml:space="preserve">      Individual </t>
  </si>
  <si>
    <t xml:space="preserve">      Group</t>
  </si>
  <si>
    <t>Total Annuities</t>
  </si>
  <si>
    <t>E. Other (specify &amp; insert factor)</t>
  </si>
  <si>
    <t>Total Other</t>
  </si>
  <si>
    <t>Total Regulatory Capital Required for Mortality Risk</t>
  </si>
  <si>
    <t>RETURN FOR THE YEAR ENDED:</t>
  </si>
  <si>
    <t>MORBIDITY RISK</t>
  </si>
  <si>
    <t>Component (AxB)</t>
  </si>
  <si>
    <t>Annual Premium Ceded</t>
  </si>
  <si>
    <t>Component (DxE)</t>
  </si>
  <si>
    <t>A. New Claims Risk</t>
  </si>
  <si>
    <t xml:space="preserve">C </t>
  </si>
  <si>
    <t xml:space="preserve">Individual, Disability Income and premium waivers </t>
  </si>
  <si>
    <t>Group, Disability Income and premium waivers</t>
  </si>
  <si>
    <t>Other Accident and Sickness</t>
  </si>
  <si>
    <t>Health Insurance - Individual and Group</t>
  </si>
  <si>
    <t>Total New Claims Risk</t>
  </si>
  <si>
    <t>B. Continuing Claims Risk</t>
  </si>
  <si>
    <t>Amount Ceded</t>
  </si>
  <si>
    <t>Disabled Lives reserves</t>
  </si>
  <si>
    <t xml:space="preserve">Benefit period remaining - one year or less </t>
  </si>
  <si>
    <t xml:space="preserve">      Duration - five years or less but more than two years</t>
  </si>
  <si>
    <t xml:space="preserve">      Duration - more than five years</t>
  </si>
  <si>
    <t>Benefit period remaining - two years or less but more than one year</t>
  </si>
  <si>
    <t xml:space="preserve">Benefit period remaining - more than two years </t>
  </si>
  <si>
    <t>Total Continuing Claims Risk</t>
  </si>
  <si>
    <t>Total Regulatory Capital Required for Morbidity Risk</t>
  </si>
  <si>
    <t>LAPSE RISK</t>
  </si>
  <si>
    <t>Individual Life</t>
  </si>
  <si>
    <t xml:space="preserve">A. Participating and Adjustable Premium </t>
  </si>
  <si>
    <t>B. Other policy series</t>
  </si>
  <si>
    <t>Total Regulatory Capital Required for Lapse Risk</t>
  </si>
  <si>
    <t xml:space="preserve"> (iii) where at a particular duration a lower lapse rate assumption results in a higher reserve, the lapse rate assumption shall be adjusted by reducing the rate; or</t>
  </si>
  <si>
    <t>(iv) where at a particular duration a higher lapse rate assumption results in a higher reserve, the lapse rate assumption is adjusted by increasing the rate.</t>
  </si>
  <si>
    <t>INTEREST MARGIN PRICING RISK</t>
  </si>
  <si>
    <t>Regulatory Capital Required (AxB)</t>
  </si>
  <si>
    <t>Deferred annuities that are renewable at new business rates; policies with no repricing risk; policy liabilities that are not discounted for interest.</t>
  </si>
  <si>
    <t>Adjustable premiums/adjustable interest credits, Universal life where the crediting rates are reasonably flexible</t>
  </si>
  <si>
    <t>All other policies</t>
  </si>
  <si>
    <t>Total Regulatory Capital Required for Interest Margin Pricing Risk</t>
  </si>
  <si>
    <t>GUARANTEE RISK</t>
  </si>
  <si>
    <t>Total Regulatory Capital Required for Guarantee Risk</t>
  </si>
  <si>
    <t>PROPERTY VALUATION FORM</t>
  </si>
  <si>
    <t>Details</t>
  </si>
  <si>
    <t>Date of Purchase</t>
  </si>
  <si>
    <t>Name of Valuator</t>
  </si>
  <si>
    <t>(dd/mm/yyyy)</t>
  </si>
  <si>
    <t>UNRATED BONDS VALUATION FORM</t>
  </si>
  <si>
    <t>Description</t>
  </si>
  <si>
    <t>Date of purchase</t>
  </si>
  <si>
    <t>Maturity Date</t>
  </si>
  <si>
    <t>QUOTED COMMON SHARES VALUATION FORM</t>
  </si>
  <si>
    <t>Market Price</t>
  </si>
  <si>
    <t>Deductions from Net Tier 1 Capital (Not including non-permissible assets) (B1)</t>
  </si>
  <si>
    <t>Other Deductions from Regulatory Capital Available (B2)</t>
  </si>
  <si>
    <t>Maximum Value as a % of Adjusted Assets</t>
  </si>
  <si>
    <t>Permissible Value</t>
  </si>
  <si>
    <t>Non-Permissible Value</t>
  </si>
  <si>
    <t>Ordinary Shares not including ordinary shares in permissible real estate entities</t>
  </si>
  <si>
    <t>Mutual funds including unit trusts and other collective investment schemes not including money market funds</t>
  </si>
  <si>
    <t>Mortgages or other titles for repayment of a loan secured by real estate not including mortgages or debts due from  permissible real estate entities</t>
  </si>
  <si>
    <t xml:space="preserve">Interests in real estate </t>
  </si>
  <si>
    <t>Mortgages or other titles for repayment of a loan secured by real estate not including mortgages or debts due from  permissible real estate entities controlled by the insurer and the value of interests in real estate</t>
  </si>
  <si>
    <t>Securities rated below investment grade (S&amp;P rating BB and lower)</t>
  </si>
  <si>
    <t>Class of Insurance</t>
  </si>
  <si>
    <t xml:space="preserve">Factors
</t>
  </si>
  <si>
    <t xml:space="preserve">Motor Vehicle </t>
  </si>
  <si>
    <t>Marine, Aviation and Transport</t>
  </si>
  <si>
    <t>Workers Compensation</t>
  </si>
  <si>
    <t>Personal Accident</t>
  </si>
  <si>
    <t>Factors</t>
  </si>
  <si>
    <t>IBNRs are to be included.</t>
  </si>
  <si>
    <t>CATASTROPHE RISK</t>
  </si>
  <si>
    <t>Gross Aggregate</t>
  </si>
  <si>
    <t>Net Aggregate</t>
  </si>
  <si>
    <t>Probable Maximum Loss (PML)</t>
  </si>
  <si>
    <t>PML as % of Net Aggregate</t>
  </si>
  <si>
    <t xml:space="preserve">PML </t>
  </si>
  <si>
    <t>Catastrophe reinsurance program</t>
  </si>
  <si>
    <t>Retention</t>
  </si>
  <si>
    <t>Upper limit of Cover</t>
  </si>
  <si>
    <t>Catastrophe Risk Charge</t>
  </si>
  <si>
    <t>Shortfall between Net PML and Upper limit</t>
  </si>
  <si>
    <t>Reinstatement Cost</t>
  </si>
  <si>
    <t>Total Regulatory Capital Required for Catastrophe Risk</t>
  </si>
  <si>
    <r>
      <t>Total Tier 2 Capital</t>
    </r>
    <r>
      <rPr>
        <sz val="10"/>
        <rFont val="Arial"/>
        <family val="2"/>
      </rPr>
      <t xml:space="preserve">                                          </t>
    </r>
  </si>
  <si>
    <r>
      <t>Total Tier 1 and 2 Capital</t>
    </r>
    <r>
      <rPr>
        <sz val="10"/>
        <rFont val="Arial"/>
        <family val="2"/>
      </rPr>
      <t xml:space="preserve">                                     </t>
    </r>
  </si>
  <si>
    <r>
      <t>Name (specify) and insert appropriate factor</t>
    </r>
    <r>
      <rPr>
        <vertAlign val="superscript"/>
        <sz val="10"/>
        <rFont val="Arial"/>
        <family val="2"/>
      </rPr>
      <t>3</t>
    </r>
  </si>
  <si>
    <r>
      <t>Assets</t>
    </r>
    <r>
      <rPr>
        <b/>
        <vertAlign val="superscript"/>
        <sz val="10"/>
        <rFont val="Arial"/>
        <family val="2"/>
      </rPr>
      <t>1</t>
    </r>
  </si>
  <si>
    <r>
      <t>Commercial paper</t>
    </r>
    <r>
      <rPr>
        <vertAlign val="superscript"/>
        <sz val="10"/>
        <rFont val="Arial"/>
        <family val="2"/>
      </rPr>
      <t xml:space="preserve"> </t>
    </r>
    <r>
      <rPr>
        <sz val="10"/>
        <rFont val="Arial"/>
        <family val="2"/>
      </rPr>
      <t>including bankers acceptances secured by bank deposit</t>
    </r>
  </si>
  <si>
    <r>
      <t>FIXED INCOME SECURITIES</t>
    </r>
    <r>
      <rPr>
        <b/>
        <vertAlign val="superscript"/>
        <sz val="10"/>
        <rFont val="Arial"/>
        <family val="2"/>
      </rPr>
      <t>2</t>
    </r>
  </si>
  <si>
    <r>
      <t>Non-Performing assets</t>
    </r>
    <r>
      <rPr>
        <b/>
        <vertAlign val="superscript"/>
        <sz val="10"/>
        <rFont val="Arial"/>
        <family val="2"/>
      </rPr>
      <t>4</t>
    </r>
  </si>
  <si>
    <r>
      <t>Specify and insert appropriate factor</t>
    </r>
    <r>
      <rPr>
        <vertAlign val="superscript"/>
        <sz val="10"/>
        <rFont val="Arial"/>
        <family val="2"/>
      </rPr>
      <t>5</t>
    </r>
  </si>
  <si>
    <r>
      <t xml:space="preserve">1 </t>
    </r>
    <r>
      <rPr>
        <sz val="10"/>
        <rFont val="Arial"/>
        <family val="2"/>
      </rPr>
      <t>Cost to reinstate the cover up to the amount of the PML. If there is a Reinstatement Premium Protection treaty in place which covers an insurer's reinstatement in the event of a catastrophe, then this cost is zero.</t>
    </r>
  </si>
  <si>
    <r>
      <t>Reinstatement cost</t>
    </r>
    <r>
      <rPr>
        <vertAlign val="superscript"/>
        <sz val="10"/>
        <rFont val="Arial"/>
        <family val="2"/>
      </rPr>
      <t>1</t>
    </r>
  </si>
  <si>
    <r>
      <t>Property</t>
    </r>
    <r>
      <rPr>
        <vertAlign val="superscript"/>
        <sz val="10"/>
        <rFont val="Arial"/>
        <family val="2"/>
      </rPr>
      <t>1</t>
    </r>
  </si>
  <si>
    <r>
      <t>Liability</t>
    </r>
    <r>
      <rPr>
        <vertAlign val="superscript"/>
        <sz val="10"/>
        <rFont val="Arial"/>
        <family val="2"/>
      </rPr>
      <t>2</t>
    </r>
  </si>
  <si>
    <r>
      <t>Pecuniary Loss</t>
    </r>
    <r>
      <rPr>
        <vertAlign val="superscript"/>
        <sz val="10"/>
        <rFont val="Arial"/>
        <family val="2"/>
      </rPr>
      <t>3</t>
    </r>
  </si>
  <si>
    <r>
      <rPr>
        <vertAlign val="superscript"/>
        <sz val="10"/>
        <rFont val="Arial"/>
        <family val="2"/>
      </rPr>
      <t>1</t>
    </r>
    <r>
      <rPr>
        <sz val="10"/>
        <rFont val="Arial"/>
        <family val="2"/>
      </rPr>
      <t xml:space="preserve">  Property includes Engineering, Fire, Contractors all risk, Boiler and machinery, Homeowners and Householders insurance  </t>
    </r>
  </si>
  <si>
    <r>
      <rPr>
        <vertAlign val="superscript"/>
        <sz val="10"/>
        <rFont val="Arial"/>
        <family val="2"/>
      </rPr>
      <t>2</t>
    </r>
    <r>
      <rPr>
        <sz val="10"/>
        <rFont val="Arial"/>
        <family val="2"/>
      </rPr>
      <t>  Liability includes Public, Products and Professional Liability</t>
    </r>
  </si>
  <si>
    <r>
      <t>Guarantees</t>
    </r>
    <r>
      <rPr>
        <vertAlign val="superscript"/>
        <sz val="10"/>
        <rFont val="Arial"/>
        <family val="2"/>
      </rPr>
      <t>1</t>
    </r>
  </si>
  <si>
    <t>Reciprocal cross holdings in capital instruments, whether arranged directly or indirectly, between financial institutions that artificially inflate the capital position of the insurer</t>
  </si>
  <si>
    <t xml:space="preserve">Issued or guaranteed by Government of Trinidad and Tobago </t>
  </si>
  <si>
    <r>
      <t>Unrated (grandfathered)</t>
    </r>
    <r>
      <rPr>
        <vertAlign val="superscript"/>
        <sz val="10"/>
        <rFont val="Arial"/>
        <family val="2"/>
      </rPr>
      <t>3</t>
    </r>
    <r>
      <rPr>
        <sz val="10"/>
        <rFont val="Arial"/>
        <family val="2"/>
      </rPr>
      <t xml:space="preserve"> </t>
    </r>
  </si>
  <si>
    <t>Unrated and fully collateralized</t>
  </si>
  <si>
    <r>
      <t>Rated Asset Backed Securities</t>
    </r>
    <r>
      <rPr>
        <b/>
        <vertAlign val="superscript"/>
        <sz val="10"/>
        <rFont val="Arial"/>
        <family val="2"/>
      </rPr>
      <t>2</t>
    </r>
  </si>
  <si>
    <t>Subtotal Bonds and other evidences of indebtedness/Non performing assets</t>
  </si>
  <si>
    <r>
      <rPr>
        <vertAlign val="superscript"/>
        <sz val="10"/>
        <rFont val="Arial"/>
        <family val="2"/>
      </rPr>
      <t>2</t>
    </r>
    <r>
      <rPr>
        <sz val="10"/>
        <rFont val="Arial"/>
        <family val="2"/>
      </rPr>
      <t xml:space="preserve"> With regards to the credit ratings, see the list of recognized Credit Rating Agencies and their Equivalency Mapping on the Central Bank’s website</t>
    </r>
  </si>
  <si>
    <r>
      <rPr>
        <vertAlign val="superscript"/>
        <sz val="10"/>
        <rFont val="Arial"/>
        <family val="2"/>
      </rPr>
      <t>4</t>
    </r>
    <r>
      <rPr>
        <sz val="10"/>
        <rFont val="Arial"/>
        <family val="2"/>
      </rPr>
      <t xml:space="preserve"> Non-performing is defined as being overdue more than 60 days. The risk factor shall be the risk factor for those assets if they were not overdue increased by an additional 20%. This does not apply to assets that are deducted from capital available, mortgages that are overdue between 60 and 120 business days and subrogation aged less than 120 business days.</t>
    </r>
  </si>
  <si>
    <r>
      <rPr>
        <vertAlign val="superscript"/>
        <sz val="10"/>
        <rFont val="Arial"/>
        <family val="2"/>
      </rPr>
      <t>5</t>
    </r>
    <r>
      <rPr>
        <sz val="10"/>
        <rFont val="Arial"/>
        <family val="2"/>
      </rPr>
      <t xml:space="preserve"> If there is exposure to counterparty risk, the risk factor shall be the higher of that relevant to the securities to be repurchased or sold or that of the counterparty. If there is no exposure to counterparty risk, the risk factor shall be that relevant to the securities to be repurchased or sold.</t>
    </r>
  </si>
  <si>
    <t xml:space="preserve">Leases </t>
  </si>
  <si>
    <t xml:space="preserve">Where the insurer is the following: </t>
  </si>
  <si>
    <t>Lessee: (insert appropriate factor for the leased asset) (specify)</t>
  </si>
  <si>
    <t>Residential Mortgages overdue more than 120 business days</t>
  </si>
  <si>
    <t>Commercial Mortgages overdue more than 120 business days</t>
  </si>
  <si>
    <t>Outstanding premiums aged less than 60 business days (for long-term insurance business)</t>
  </si>
  <si>
    <t>Outstanding premiums aged less than 20 business days (for general insurance business)</t>
  </si>
  <si>
    <t xml:space="preserve">Debts due from non-financial subsidiaries controlled by the insurer and affiliates and associates of the insurer </t>
  </si>
  <si>
    <r>
      <rPr>
        <vertAlign val="superscript"/>
        <sz val="10"/>
        <rFont val="Arial"/>
        <family val="2"/>
      </rPr>
      <t>2</t>
    </r>
    <r>
      <rPr>
        <sz val="10"/>
        <rFont val="Arial"/>
        <family val="2"/>
      </rPr>
      <t xml:space="preserve"> Equity Fund means a fund where not less than 80% of the portfolio is invested in equities</t>
    </r>
  </si>
  <si>
    <r>
      <rPr>
        <vertAlign val="superscript"/>
        <sz val="10"/>
        <rFont val="Arial"/>
        <family val="2"/>
      </rPr>
      <t>3</t>
    </r>
    <r>
      <rPr>
        <sz val="10"/>
        <rFont val="Arial"/>
        <family val="2"/>
      </rPr>
      <t xml:space="preserve"> The risk factor is determined by looking through to the underlying securities or guarantees as if they were directly held or given</t>
    </r>
  </si>
  <si>
    <r>
      <t xml:space="preserve">Quoted Common Shares (grandfathered) </t>
    </r>
    <r>
      <rPr>
        <vertAlign val="superscript"/>
        <sz val="10"/>
        <rFont val="Arial"/>
        <family val="2"/>
      </rPr>
      <t>1</t>
    </r>
  </si>
  <si>
    <t>Funds, Mutual Funds, Units and other Collective Investment Schemes</t>
  </si>
  <si>
    <t xml:space="preserve">Investments in non-financial subsidiaries controlled by the insurer and affiliates and associates of the insurer </t>
  </si>
  <si>
    <r>
      <t>Specify the exposure to risk and insert appropriate risk factor for the counterparty</t>
    </r>
    <r>
      <rPr>
        <vertAlign val="superscript"/>
        <sz val="10"/>
        <rFont val="Arial"/>
        <family val="2"/>
      </rPr>
      <t>1</t>
    </r>
  </si>
  <si>
    <t xml:space="preserve">(b)  transfers into and out of the portfolio of assets occur at market value; and </t>
  </si>
  <si>
    <t>(c)  there is full pass through of investment returns to the policies and credited returns are not based on company's discretion.</t>
  </si>
  <si>
    <t>This risk charge does not apply to the portion of the assets backing and the liabilities of, an insurer’s investment linked insurance business if:</t>
  </si>
  <si>
    <t xml:space="preserve">Investment Linked Insurance Business Only </t>
  </si>
  <si>
    <t xml:space="preserve">Investment Linked policy liabilities </t>
  </si>
  <si>
    <t>Type</t>
  </si>
  <si>
    <t xml:space="preserve">Unrated securities </t>
  </si>
  <si>
    <t xml:space="preserve">Total Non-permissible Assets </t>
  </si>
  <si>
    <t xml:space="preserve">Lessor: Financial leases in respect of real estate in arrears </t>
  </si>
  <si>
    <r>
      <t>Lessor: Financial leases in respect of real estate - Counterparty risk factor</t>
    </r>
    <r>
      <rPr>
        <vertAlign val="superscript"/>
        <sz val="10"/>
        <rFont val="Arial"/>
        <family val="2"/>
      </rPr>
      <t xml:space="preserve"> 6</t>
    </r>
  </si>
  <si>
    <t>Outstanding premiums aged more than 60 business days (for long-term insurance business)</t>
  </si>
  <si>
    <t xml:space="preserve">T-bills Issued or guaranteed by Government of Trinidad and Tobago </t>
  </si>
  <si>
    <t>Investment</t>
  </si>
  <si>
    <t>Own Use</t>
  </si>
  <si>
    <t>TT Dollar</t>
  </si>
  <si>
    <t>U. S. Dollar</t>
  </si>
  <si>
    <t>Barbados Dollar</t>
  </si>
  <si>
    <t>Belize Dollar</t>
  </si>
  <si>
    <t>Canadian Dollar</t>
  </si>
  <si>
    <t>Swiss Franc</t>
  </si>
  <si>
    <t>Deutsche Mark</t>
  </si>
  <si>
    <t>EURO Currency</t>
  </si>
  <si>
    <t>French Franc</t>
  </si>
  <si>
    <t>U. K. Pound Sterling</t>
  </si>
  <si>
    <t>Guyana Dollar</t>
  </si>
  <si>
    <t>Jamaica Dollar</t>
  </si>
  <si>
    <t>Japanese Yen</t>
  </si>
  <si>
    <t>Netherlands Guilder</t>
  </si>
  <si>
    <t>East Caribbean Dollar</t>
  </si>
  <si>
    <t>Other Currencies</t>
  </si>
  <si>
    <t>LONG TERM INSURANCE BUSINESS</t>
  </si>
  <si>
    <t>GENERAL INSURANCE BUSINESS</t>
  </si>
  <si>
    <t>(c)  there is full pass through of investment returns to the policies and credited returns are not based on  company's discretion.</t>
  </si>
  <si>
    <t>Total Business</t>
  </si>
  <si>
    <t>Assets Backing Investment Linked Business</t>
  </si>
  <si>
    <t>Issued by Multilateral Agencies</t>
  </si>
  <si>
    <t>SHORT TERM SECURITIES</t>
  </si>
  <si>
    <t>TOTAL SHORT TERM SECURITIES</t>
  </si>
  <si>
    <r>
      <rPr>
        <vertAlign val="superscript"/>
        <sz val="10"/>
        <rFont val="Arial"/>
        <family val="2"/>
      </rPr>
      <t>1</t>
    </r>
    <r>
      <rPr>
        <sz val="10"/>
        <rFont val="Arial"/>
        <family val="2"/>
      </rPr>
      <t xml:space="preserve"> All assets are net of any depreciation or provision for diminution of value and inclusive of any investment income due and accrued.</t>
    </r>
  </si>
  <si>
    <t>Bonds and other evidence of indebtedness (Ratings refer to the rating of the instrument. In the event that the security is not rated, the rating of the Issuer applies. If neither the issuer nor the bond or other evidence of indebtedness is rated, the risk factor shall be the appropriate unrated categories below.)</t>
  </si>
  <si>
    <t xml:space="preserve">Lessor: Operating leases in respect of real estate </t>
  </si>
  <si>
    <r>
      <t>Equity Funds</t>
    </r>
    <r>
      <rPr>
        <vertAlign val="superscript"/>
        <sz val="10"/>
        <rFont val="Arial"/>
        <family val="2"/>
      </rPr>
      <t>2</t>
    </r>
  </si>
  <si>
    <t>Other including exchange traded funds</t>
  </si>
  <si>
    <t>Renewal date of catastrophe program (dd/mm/yyyy)</t>
  </si>
  <si>
    <t>Regulatory Capital Required 
(A x B)</t>
  </si>
  <si>
    <t xml:space="preserve">Regulatory Capital Required </t>
  </si>
  <si>
    <t>Regulatory Capital Required (Smaller of F or L)</t>
  </si>
  <si>
    <t>Absolute value of (A - B) x C</t>
  </si>
  <si>
    <t>Absolute value of (E - F) x G</t>
  </si>
  <si>
    <t>Regulatory Capital Required  
(A x B)</t>
  </si>
  <si>
    <t>Regulatory Capital Required  (AxB)</t>
  </si>
  <si>
    <t>Regulatory Capital Required  (AxD)</t>
  </si>
  <si>
    <t>Regulatory Capital Required
(A x B)</t>
  </si>
  <si>
    <r>
      <t>NON-PERMISSIBLE VALUES</t>
    </r>
    <r>
      <rPr>
        <b/>
        <vertAlign val="superscript"/>
        <sz val="10"/>
        <rFont val="Arial"/>
        <family val="2"/>
      </rPr>
      <t>1</t>
    </r>
  </si>
  <si>
    <r>
      <t>Aggregate Value on Balance Sheet</t>
    </r>
    <r>
      <rPr>
        <b/>
        <vertAlign val="superscript"/>
        <sz val="10"/>
        <rFont val="Arial"/>
        <family val="2"/>
      </rPr>
      <t>2</t>
    </r>
  </si>
  <si>
    <r>
      <t>Other (specify)</t>
    </r>
    <r>
      <rPr>
        <vertAlign val="superscript"/>
        <sz val="10"/>
        <rFont val="Arial"/>
        <family val="2"/>
      </rPr>
      <t>3</t>
    </r>
  </si>
  <si>
    <r>
      <t xml:space="preserve">3  </t>
    </r>
    <r>
      <rPr>
        <sz val="10"/>
        <rFont val="Arial"/>
        <family val="2"/>
      </rPr>
      <t>List</t>
    </r>
    <r>
      <rPr>
        <vertAlign val="superscript"/>
        <sz val="10"/>
        <rFont val="Arial"/>
        <family val="2"/>
      </rPr>
      <t xml:space="preserve"> </t>
    </r>
    <r>
      <rPr>
        <sz val="10"/>
        <rFont val="Arial"/>
        <family val="2"/>
      </rPr>
      <t>and state</t>
    </r>
    <r>
      <rPr>
        <vertAlign val="superscript"/>
        <sz val="10"/>
        <rFont val="Arial"/>
        <family val="2"/>
      </rPr>
      <t xml:space="preserve"> </t>
    </r>
    <r>
      <rPr>
        <sz val="10"/>
        <rFont val="Arial"/>
        <family val="2"/>
      </rPr>
      <t>the aggregate value of assets, credit exposures and reduction in liabilities prohibited by the Act or Regulations made thereunder, not including amounts in excess of the limits prescribed under section 85 of the Act</t>
    </r>
  </si>
  <si>
    <r>
      <t>2</t>
    </r>
    <r>
      <rPr>
        <sz val="10"/>
        <rFont val="Arial"/>
        <family val="2"/>
      </rPr>
      <t xml:space="preserve"> Excluding investment linked insurance business</t>
    </r>
  </si>
  <si>
    <t xml:space="preserve">Total Value of Assets Backing Investment Linked Business (A2) </t>
  </si>
  <si>
    <t>Total Value of Assets not including Assets Backing Investment Linked Business (A = A1 - A2)</t>
  </si>
  <si>
    <t>Adjusted Assets (A - B)</t>
  </si>
  <si>
    <t>Select Name of Insurer/ Financial Holding Company</t>
  </si>
  <si>
    <t>Bancassurance Caribbean Limited</t>
  </si>
  <si>
    <t>Of</t>
  </si>
  <si>
    <t>British American Insurance Company (Trinidad) Limited</t>
  </si>
  <si>
    <t>ScotiaLife Trinidad and Tobago Limited</t>
  </si>
  <si>
    <t>For The Year</t>
  </si>
  <si>
    <t>Report Date:</t>
  </si>
  <si>
    <t xml:space="preserve">Date Submitted </t>
  </si>
  <si>
    <t xml:space="preserve"> Annual Return approved by the Central Bank of Trinidad and Tobago</t>
  </si>
  <si>
    <t>Insurer/Financial Holding Company</t>
  </si>
  <si>
    <t>FOR THE QUARTER ENDED:</t>
  </si>
  <si>
    <t xml:space="preserve">   Residential Mortgages that are less than 60 business days overdue</t>
  </si>
  <si>
    <t xml:space="preserve">   Commercial Mortgages that are less than 60 business days overdue</t>
  </si>
  <si>
    <t>Residential Mortgages overdue between 60 and 120 business days</t>
  </si>
  <si>
    <t>Commercial Mortgages overdue between 60 and 120 business days</t>
  </si>
  <si>
    <t>Caribbean Atlantic Life Insurance Company Limited (CALICO)</t>
  </si>
  <si>
    <t>Gulf Insurance Limited</t>
  </si>
  <si>
    <t>Outstanding premiums aged more than 20 business days (for general insurance business)</t>
  </si>
  <si>
    <t xml:space="preserve"> Capital Adequacy Returns as stipulated by the Inspector of Financial Institutions</t>
  </si>
  <si>
    <t>Next page is 40.021</t>
  </si>
  <si>
    <t>Next page is 40.022</t>
  </si>
  <si>
    <t>Next page is 40.023</t>
  </si>
  <si>
    <t>Next page is 40.030</t>
  </si>
  <si>
    <t>Next page is 40.031</t>
  </si>
  <si>
    <t>Next page is 40.032</t>
  </si>
  <si>
    <t>Next page is 40.033</t>
  </si>
  <si>
    <t>Next page is 40.034</t>
  </si>
  <si>
    <t>Next page is 40.035</t>
  </si>
  <si>
    <t>Next page is 40.036</t>
  </si>
  <si>
    <t>Next page is 40.040</t>
  </si>
  <si>
    <t>Next Page is 40.041</t>
  </si>
  <si>
    <t>Next Page is 40.042</t>
  </si>
  <si>
    <t>Next Page is 40.050</t>
  </si>
  <si>
    <t>Next page is 40.051</t>
  </si>
  <si>
    <t>Next page is 40.052</t>
  </si>
  <si>
    <t>Next page is 40.060</t>
  </si>
  <si>
    <t>Insurance Act, 2018</t>
  </si>
  <si>
    <t>Trinidad &amp; Tobago Long Term and General Insurers</t>
  </si>
  <si>
    <t>Sections 82(1) and 145(1)(d)</t>
  </si>
  <si>
    <t>Next page is 40.020</t>
  </si>
  <si>
    <r>
      <rPr>
        <vertAlign val="superscript"/>
        <sz val="10"/>
        <rFont val="Arial"/>
        <family val="2"/>
      </rPr>
      <t>3</t>
    </r>
    <r>
      <rPr>
        <sz val="10"/>
        <rFont val="Arial"/>
        <family val="2"/>
      </rPr>
      <t xml:space="preserve">  Pecuniary loss includes Bonds, Fidelity, Consequential loss  </t>
    </r>
  </si>
  <si>
    <r>
      <rPr>
        <vertAlign val="superscript"/>
        <sz val="10"/>
        <rFont val="Arial"/>
        <family val="2"/>
      </rPr>
      <t>3</t>
    </r>
    <r>
      <rPr>
        <sz val="10"/>
        <rFont val="Arial"/>
        <family val="2"/>
      </rPr>
      <t>Net of any deferred tax liabilities that would be extinguished if the goodwill or intangible assets were to become impaired or otherwise derecognized.</t>
    </r>
  </si>
  <si>
    <r>
      <rPr>
        <vertAlign val="superscript"/>
        <sz val="10"/>
        <rFont val="Arial"/>
        <family val="2"/>
      </rPr>
      <t>6</t>
    </r>
    <r>
      <rPr>
        <sz val="10"/>
        <rFont val="Arial"/>
        <family val="2"/>
      </rPr>
      <t>Minimum value of each of the amounts to be deducted shall be zero</t>
    </r>
  </si>
  <si>
    <r>
      <rPr>
        <vertAlign val="superscript"/>
        <sz val="10"/>
        <rFont val="Arial"/>
        <family val="2"/>
      </rPr>
      <t>7</t>
    </r>
    <r>
      <rPr>
        <sz val="10"/>
        <rFont val="Arial"/>
        <family val="2"/>
      </rPr>
      <t>Net of any associated deferred tax liability, related to the insurer's own employees and retirees</t>
    </r>
  </si>
  <si>
    <r>
      <t>Goodwill</t>
    </r>
    <r>
      <rPr>
        <vertAlign val="superscript"/>
        <sz val="10"/>
        <rFont val="Arial"/>
        <family val="2"/>
      </rPr>
      <t>3</t>
    </r>
  </si>
  <si>
    <r>
      <t>Other intangibles</t>
    </r>
    <r>
      <rPr>
        <vertAlign val="superscript"/>
        <sz val="10"/>
        <rFont val="Arial"/>
        <family val="2"/>
      </rPr>
      <t>3</t>
    </r>
  </si>
  <si>
    <r>
      <t>Minimum of unrealized after-tax gains on real estate</t>
    </r>
    <r>
      <rPr>
        <vertAlign val="superscript"/>
        <sz val="10"/>
        <rFont val="Arial"/>
        <family val="2"/>
      </rPr>
      <t>4</t>
    </r>
    <r>
      <rPr>
        <sz val="10"/>
        <rFont val="Arial"/>
        <family val="2"/>
      </rPr>
      <t xml:space="preserve"> and 20% of Net Tier 1 Capital </t>
    </r>
  </si>
  <si>
    <r>
      <t>Accumulated net after-tax unrealized gains on real estate</t>
    </r>
    <r>
      <rPr>
        <vertAlign val="superscript"/>
        <sz val="10"/>
        <rFont val="Arial"/>
        <family val="2"/>
      </rPr>
      <t>5</t>
    </r>
  </si>
  <si>
    <r>
      <t>Deduct</t>
    </r>
    <r>
      <rPr>
        <b/>
        <vertAlign val="superscript"/>
        <sz val="10"/>
        <rFont val="Arial"/>
        <family val="2"/>
      </rPr>
      <t>6</t>
    </r>
    <r>
      <rPr>
        <sz val="10"/>
        <rFont val="Arial"/>
        <family val="2"/>
      </rPr>
      <t xml:space="preserve">:  </t>
    </r>
  </si>
  <si>
    <r>
      <t>Pension Plan Assets</t>
    </r>
    <r>
      <rPr>
        <vertAlign val="superscript"/>
        <sz val="10"/>
        <rFont val="Arial"/>
        <family val="2"/>
      </rPr>
      <t>7</t>
    </r>
  </si>
  <si>
    <r>
      <t>Unrealized after-tax gains on real estate (acquired prior to January 1, 2021</t>
    </r>
    <r>
      <rPr>
        <b/>
        <vertAlign val="superscript"/>
        <sz val="10"/>
        <rFont val="Arial"/>
        <family val="2"/>
      </rPr>
      <t>1</t>
    </r>
    <r>
      <rPr>
        <b/>
        <sz val="10"/>
        <rFont val="Arial"/>
        <family val="2"/>
      </rPr>
      <t>)</t>
    </r>
  </si>
  <si>
    <r>
      <t>Unrated Bonds (acquired prior to January 1, 2021</t>
    </r>
    <r>
      <rPr>
        <b/>
        <vertAlign val="superscript"/>
        <sz val="10"/>
        <rFont val="Arial"/>
        <family val="2"/>
      </rPr>
      <t>1</t>
    </r>
    <r>
      <rPr>
        <b/>
        <sz val="10"/>
        <rFont val="Arial"/>
        <family val="2"/>
      </rPr>
      <t>)</t>
    </r>
  </si>
  <si>
    <r>
      <t>Quoted common shares (acquired prior to January 1, 2021</t>
    </r>
    <r>
      <rPr>
        <b/>
        <vertAlign val="superscript"/>
        <sz val="10"/>
        <rFont val="Arial"/>
        <family val="2"/>
      </rPr>
      <t>1</t>
    </r>
    <r>
      <rPr>
        <b/>
        <sz val="10"/>
        <rFont val="Arial"/>
        <family val="2"/>
      </rPr>
      <t>)</t>
    </r>
  </si>
  <si>
    <t>Bankers Insurance Company of Trinidad and Tobago Limited</t>
  </si>
  <si>
    <t>Capital Insurance limited</t>
  </si>
  <si>
    <t>Colonial Fire &amp; General Insurance Company Limited</t>
  </si>
  <si>
    <t>Cuna Caribbean Insurance Society Limited</t>
  </si>
  <si>
    <t>Export-Import Bank of Trinidad and Tobago (Eximbank) Limited</t>
  </si>
  <si>
    <t>Furness Anchorage General Insurance Limited</t>
  </si>
  <si>
    <t>Guardian General Insurance Limited</t>
  </si>
  <si>
    <t>Guardian Life of the Caribbean Limited</t>
  </si>
  <si>
    <t>Maritime General Insurance Company Limited</t>
  </si>
  <si>
    <t>Maritime Life (Caribbean) Limited</t>
  </si>
  <si>
    <t>Nationwide Insurance Company Limited</t>
  </si>
  <si>
    <t>Pan-American Life Insurance Company of Trinidad and Tobago Limited</t>
  </si>
  <si>
    <t>Tatil Life Assurance Limited</t>
  </si>
  <si>
    <t>The Beacon Insurance Company Limited</t>
  </si>
  <si>
    <t>The Demerara Life Assurance Company of Trinidad and Tobago Limited</t>
  </si>
  <si>
    <t>The Great Northern Insurance Company Limited</t>
  </si>
  <si>
    <t>The New India Assurance Company (Trinidad and Tobago) Limited</t>
  </si>
  <si>
    <t>The Presidential Insurance Company Limited</t>
  </si>
  <si>
    <t>Trinidad and Tobago Insurance Limited</t>
  </si>
  <si>
    <t>Trinre Insurance Company Limited</t>
  </si>
  <si>
    <t>United Security Life Insurance Company Limited</t>
  </si>
  <si>
    <t>General Accident Insurance Company (Trinidad and Tobago) Limited</t>
  </si>
  <si>
    <r>
      <rPr>
        <vertAlign val="superscript"/>
        <sz val="10"/>
        <rFont val="Arial"/>
        <family val="2"/>
      </rPr>
      <t>4</t>
    </r>
    <r>
      <rPr>
        <sz val="10"/>
        <rFont val="Arial"/>
        <family val="2"/>
      </rPr>
      <t>This amount shall not include the unrealized gains on real estate prior to the date of commencement of the Insurance (Capital Adequacy) Regulations, 2020 that have been grandfathered.</t>
    </r>
  </si>
  <si>
    <r>
      <rPr>
        <vertAlign val="superscript"/>
        <sz val="10"/>
        <rFont val="Arial"/>
        <family val="2"/>
      </rPr>
      <t>5</t>
    </r>
    <r>
      <rPr>
        <sz val="10"/>
        <rFont val="Arial"/>
        <family val="2"/>
      </rPr>
      <t>Unrealised after-tax gains on real estate, after the date of commencement of the Insurance (Capital Adequacy) Regulations, 2020</t>
    </r>
  </si>
  <si>
    <r>
      <rPr>
        <vertAlign val="superscript"/>
        <sz val="10"/>
        <rFont val="Arial"/>
        <family val="2"/>
      </rPr>
      <t>3</t>
    </r>
    <r>
      <rPr>
        <sz val="10"/>
        <rFont val="Arial"/>
        <family val="2"/>
      </rPr>
      <t xml:space="preserve"> Unrated bonds acquired prior to the commencement of the Insurance (Capital Adequacy) Regulations, 2020 are grandfathered and a risk factor of 10% shall apply. </t>
    </r>
  </si>
  <si>
    <r>
      <rPr>
        <vertAlign val="superscript"/>
        <sz val="10"/>
        <rFont val="Arial"/>
        <family val="2"/>
      </rPr>
      <t>6</t>
    </r>
    <r>
      <rPr>
        <sz val="10"/>
        <rFont val="Arial"/>
        <family val="2"/>
      </rPr>
      <t xml:space="preserve"> See Schedule 7 of the Insurance (Capital Adequacy) Regulations, 2020 or the appropriate risk factor for the counterparty.</t>
    </r>
  </si>
  <si>
    <r>
      <rPr>
        <vertAlign val="superscript"/>
        <sz val="10"/>
        <rFont val="Arial"/>
        <family val="2"/>
      </rPr>
      <t xml:space="preserve">1 </t>
    </r>
    <r>
      <rPr>
        <sz val="10"/>
        <rFont val="Arial"/>
        <family val="2"/>
      </rPr>
      <t xml:space="preserve">Quoted common shares acquired prior to the commencement of the Insurance (Capital Adequacy) Regulations, 2020 are grandfathered and a risk factor of 15% shall apply. </t>
    </r>
  </si>
  <si>
    <r>
      <rPr>
        <vertAlign val="superscript"/>
        <sz val="10"/>
        <rFont val="Arial"/>
        <family val="2"/>
      </rPr>
      <t>1</t>
    </r>
    <r>
      <rPr>
        <sz val="10"/>
        <rFont val="Arial"/>
        <family val="2"/>
      </rPr>
      <t xml:space="preserve"> See Schedule 7 of the Insurance (Capital Adequacy) Regulations, 2020 for the appropriate risk factor for the counterparty</t>
    </r>
  </si>
  <si>
    <r>
      <rPr>
        <vertAlign val="superscript"/>
        <sz val="10"/>
        <rFont val="Arial"/>
        <family val="2"/>
      </rPr>
      <t>1</t>
    </r>
    <r>
      <rPr>
        <sz val="10"/>
        <rFont val="Arial"/>
        <family val="2"/>
      </rPr>
      <t xml:space="preserve"> Date of commencement of the Insurance (Capital Adequacy)Regulations, 2020</t>
    </r>
  </si>
  <si>
    <r>
      <rPr>
        <vertAlign val="superscript"/>
        <sz val="10"/>
        <rFont val="Arial"/>
        <family val="2"/>
      </rPr>
      <t>1</t>
    </r>
    <r>
      <rPr>
        <sz val="10"/>
        <rFont val="Arial"/>
        <family val="2"/>
      </rPr>
      <t xml:space="preserve"> Date of commencement of the Insurance (Capital Adequacy) Regulations, 2020</t>
    </r>
  </si>
  <si>
    <r>
      <t>1</t>
    </r>
    <r>
      <rPr>
        <sz val="10"/>
        <rFont val="Arial"/>
        <family val="2"/>
      </rPr>
      <t xml:space="preserve"> List all non-permissible assets as defined in Regulation 2 of the Insurance (Capital Adequacy) Regulations, 2020</t>
    </r>
  </si>
  <si>
    <t>Liabilities</t>
  </si>
  <si>
    <t>Catastrophe Exposure</t>
  </si>
  <si>
    <t>NOTES</t>
  </si>
  <si>
    <t>NOTES TO THE CAPITAL ADEQUACY RETURNS</t>
  </si>
  <si>
    <r>
      <t>Money Market Funds</t>
    </r>
    <r>
      <rPr>
        <vertAlign val="superscript"/>
        <sz val="10"/>
        <rFont val="Arial"/>
        <family val="2"/>
      </rPr>
      <t>9</t>
    </r>
  </si>
  <si>
    <r>
      <t>Bond Funds</t>
    </r>
    <r>
      <rPr>
        <vertAlign val="superscript"/>
        <sz val="10"/>
        <rFont val="Arial"/>
        <family val="2"/>
      </rPr>
      <t xml:space="preserve">10 </t>
    </r>
  </si>
  <si>
    <r>
      <t>Name (specify) and insert appropriate factor</t>
    </r>
    <r>
      <rPr>
        <vertAlign val="superscript"/>
        <sz val="10"/>
        <rFont val="Arial"/>
        <family val="2"/>
      </rPr>
      <t>11</t>
    </r>
  </si>
  <si>
    <r>
      <t>All Other Assets not described in either Schedule 4 or Schedule 6</t>
    </r>
    <r>
      <rPr>
        <vertAlign val="superscript"/>
        <sz val="10"/>
        <rFont val="Arial"/>
        <family val="2"/>
      </rPr>
      <t>12</t>
    </r>
    <r>
      <rPr>
        <sz val="10"/>
        <rFont val="Arial"/>
        <family val="2"/>
      </rPr>
      <t xml:space="preserve"> and not required to be deducted </t>
    </r>
  </si>
  <si>
    <r>
      <rPr>
        <vertAlign val="superscript"/>
        <sz val="10"/>
        <rFont val="Arial"/>
        <family val="2"/>
      </rPr>
      <t xml:space="preserve">9 </t>
    </r>
    <r>
      <rPr>
        <sz val="10"/>
        <rFont val="Arial"/>
        <family val="2"/>
      </rPr>
      <t>Money market fund means a fund where 90% of the portfolio is invested in any or all of cash, cash equivalents  and other evidences of indebtedness that have a remaining term to maturity of not more than one year</t>
    </r>
  </si>
  <si>
    <r>
      <rPr>
        <vertAlign val="superscript"/>
        <sz val="10"/>
        <rFont val="Arial"/>
        <family val="2"/>
      </rPr>
      <t>10</t>
    </r>
    <r>
      <rPr>
        <sz val="10"/>
        <rFont val="Arial"/>
        <family val="2"/>
      </rPr>
      <t xml:space="preserve"> Bond fund means a fund where not less than 70% of the portfolio is invested in bonds, debentures, notes or similar instruments representing indebtedness, whether secured or unsecured, that have an original tenor of more than one year</t>
    </r>
  </si>
  <si>
    <r>
      <rPr>
        <vertAlign val="superscript"/>
        <sz val="10"/>
        <rFont val="Arial"/>
        <family val="2"/>
      </rPr>
      <t xml:space="preserve">11 </t>
    </r>
    <r>
      <rPr>
        <sz val="10"/>
        <rFont val="Arial"/>
        <family val="2"/>
      </rPr>
      <t>The risk factor is determined by looking through to the underlying securities or guarantees as if they were directly held or given</t>
    </r>
  </si>
  <si>
    <r>
      <rPr>
        <vertAlign val="superscript"/>
        <sz val="10"/>
        <rFont val="Arial"/>
        <family val="2"/>
      </rPr>
      <t xml:space="preserve">12 </t>
    </r>
    <r>
      <rPr>
        <sz val="10"/>
        <rFont val="Arial"/>
        <family val="2"/>
      </rPr>
      <t>Schedules 4 and 6 of the Insurance (Capital Adequacy) Regulations, 2020</t>
    </r>
  </si>
  <si>
    <t>Please Enter the Address of the Financial Institution</t>
  </si>
  <si>
    <t>DD/MMM/YYYY</t>
  </si>
  <si>
    <t>Outstanding agent or broker debit balances aged more than 60 business days</t>
  </si>
  <si>
    <t xml:space="preserve">      Duration - two years or less </t>
  </si>
  <si>
    <t>Republic Life Insurance Company Limited</t>
  </si>
  <si>
    <t xml:space="preserve">Total Value of Assets on Capital Adequacy Returns (A1)                                                           </t>
  </si>
  <si>
    <t>(no color)</t>
  </si>
  <si>
    <t>Page with No Change</t>
  </si>
  <si>
    <t>New Page</t>
  </si>
  <si>
    <t>Amended Page</t>
  </si>
  <si>
    <t>Comments</t>
  </si>
  <si>
    <t>Revisions highlighted in Red text!</t>
  </si>
  <si>
    <t>ADJUSTED RETAINED EARNINGS</t>
  </si>
  <si>
    <r>
      <t>Retained Earnings</t>
    </r>
    <r>
      <rPr>
        <vertAlign val="superscript"/>
        <sz val="10"/>
        <rFont val="Arial"/>
        <family val="2"/>
      </rPr>
      <t>1</t>
    </r>
  </si>
  <si>
    <r>
      <t>Adjusted Retained Earnings</t>
    </r>
    <r>
      <rPr>
        <b/>
        <vertAlign val="superscript"/>
        <sz val="10"/>
        <rFont val="Arial"/>
        <family val="2"/>
      </rPr>
      <t>1</t>
    </r>
  </si>
  <si>
    <r>
      <t>Next page is 40.0</t>
    </r>
    <r>
      <rPr>
        <sz val="9"/>
        <color rgb="FFFF0000"/>
        <rFont val="Arial"/>
        <family val="2"/>
      </rPr>
      <t>12</t>
    </r>
  </si>
  <si>
    <t xml:space="preserve">Add: </t>
  </si>
  <si>
    <r>
      <t xml:space="preserve">Cash surrender value deficiencies calculated on an aggregate basis for each </t>
    </r>
    <r>
      <rPr>
        <strike/>
        <sz val="10"/>
        <color rgb="FFFF0000"/>
        <rFont val="Arial"/>
        <family val="2"/>
      </rPr>
      <t>group</t>
    </r>
    <r>
      <rPr>
        <sz val="10"/>
        <rFont val="Arial"/>
        <family val="2"/>
      </rPr>
      <t xml:space="preserve"> </t>
    </r>
    <r>
      <rPr>
        <sz val="10"/>
        <color rgb="FFFF0000"/>
        <rFont val="Arial"/>
        <family val="2"/>
      </rPr>
      <t xml:space="preserve">set </t>
    </r>
    <r>
      <rPr>
        <sz val="10"/>
        <rFont val="Arial"/>
        <family val="2"/>
      </rPr>
      <t>of policies separately</t>
    </r>
  </si>
  <si>
    <t xml:space="preserve">    Contractual Service Margin (CSM) reported as liabilities:</t>
  </si>
  <si>
    <t xml:space="preserve">      Other CSM reported as liabilities</t>
  </si>
  <si>
    <t xml:space="preserve">    Contractual Service Margin (CSM) reported as assets:</t>
  </si>
  <si>
    <t xml:space="preserve">      CSM arising from Business combinations and portfolio transfers reported as liabilities</t>
  </si>
  <si>
    <t xml:space="preserve">      CSM arising from Business combinations and portfolio transfers reported as assets</t>
  </si>
  <si>
    <t xml:space="preserve">      Other CSM reported as assets</t>
  </si>
  <si>
    <t>Risk Adjustment</t>
  </si>
  <si>
    <t>Cash and Cash Equivalents</t>
  </si>
  <si>
    <t>Investment Properties</t>
  </si>
  <si>
    <t>Property and Equipment</t>
  </si>
  <si>
    <t>Intangible Assets</t>
  </si>
  <si>
    <t>Insurance Contract Assets</t>
  </si>
  <si>
    <t>Segregated Fund Net Assets **</t>
  </si>
  <si>
    <t>Asset for Insurance Acquisition Cash Flows</t>
  </si>
  <si>
    <t>TOTAL ASSETS</t>
  </si>
  <si>
    <t>Lease Liabilities</t>
  </si>
  <si>
    <t>Bank Loans and Overdrafts</t>
  </si>
  <si>
    <t>Deferred Tax Liabilities</t>
  </si>
  <si>
    <t>Subordinated Debt</t>
  </si>
  <si>
    <t>Reinsurance Contract Held Liabilities</t>
  </si>
  <si>
    <t>Shareholders' Equity</t>
  </si>
  <si>
    <t>Total Shareholders' Equity</t>
  </si>
  <si>
    <t>Reserves</t>
  </si>
  <si>
    <t>TOTAL LIABILITIES AND EQUITY</t>
  </si>
  <si>
    <t>Reinsurance Contracts Held</t>
  </si>
  <si>
    <t>Contractual Service Margin</t>
  </si>
  <si>
    <t>Insurance Contract Liabilities</t>
  </si>
  <si>
    <r>
      <rPr>
        <strike/>
        <sz val="10"/>
        <color rgb="FFFF0000"/>
        <rFont val="Arial"/>
        <family val="2"/>
      </rPr>
      <t>Other</t>
    </r>
    <r>
      <rPr>
        <sz val="10"/>
        <color rgb="FFFF0000"/>
        <rFont val="Arial"/>
        <family val="2"/>
      </rPr>
      <t xml:space="preserve"> Balance sheet</t>
    </r>
    <r>
      <rPr>
        <sz val="10"/>
        <rFont val="Arial"/>
        <family val="2"/>
      </rPr>
      <t xml:space="preserve"> receivables </t>
    </r>
  </si>
  <si>
    <r>
      <t xml:space="preserve">1 The </t>
    </r>
    <r>
      <rPr>
        <sz val="10"/>
        <color rgb="FFFF0000"/>
        <rFont val="Arial"/>
        <family val="2"/>
      </rPr>
      <t xml:space="preserve">best estimate </t>
    </r>
    <r>
      <rPr>
        <strike/>
        <sz val="10"/>
        <color rgb="FFFF0000"/>
        <rFont val="Arial"/>
        <family val="2"/>
      </rPr>
      <t>net</t>
    </r>
    <r>
      <rPr>
        <sz val="10"/>
        <rFont val="Arial"/>
        <family val="2"/>
      </rPr>
      <t xml:space="preserve"> policy liabilities</t>
    </r>
    <r>
      <rPr>
        <sz val="10"/>
        <color rgb="FFFF0000"/>
        <rFont val="Arial"/>
        <family val="2"/>
      </rPr>
      <t xml:space="preserve"> net of reinsurance</t>
    </r>
    <r>
      <rPr>
        <sz val="10"/>
        <rFont val="Arial"/>
        <family val="2"/>
      </rPr>
      <t xml:space="preserve"> are to be recalculated using </t>
    </r>
    <r>
      <rPr>
        <sz val="10"/>
        <color rgb="FFFF0000"/>
        <rFont val="Arial"/>
        <family val="2"/>
      </rPr>
      <t xml:space="preserve">modified </t>
    </r>
    <r>
      <rPr>
        <strike/>
        <sz val="10"/>
        <color rgb="FFFF0000"/>
        <rFont val="Arial"/>
        <family val="2"/>
      </rPr>
      <t>increased</t>
    </r>
    <r>
      <rPr>
        <sz val="10"/>
        <rFont val="Arial"/>
        <family val="2"/>
      </rPr>
      <t xml:space="preserve"> lapse </t>
    </r>
    <r>
      <rPr>
        <sz val="10"/>
        <color rgb="FFFF0000"/>
        <rFont val="Arial"/>
        <family val="2"/>
      </rPr>
      <t>rates</t>
    </r>
    <r>
      <rPr>
        <sz val="10"/>
        <rFont val="Arial"/>
        <family val="2"/>
      </rPr>
      <t xml:space="preserve"> </t>
    </r>
    <r>
      <rPr>
        <strike/>
        <sz val="10"/>
        <color rgb="FFFF0000"/>
        <rFont val="Arial"/>
        <family val="2"/>
      </rPr>
      <t>margins for adverse deviation</t>
    </r>
    <r>
      <rPr>
        <sz val="10"/>
        <rFont val="Arial"/>
        <family val="2"/>
      </rPr>
      <t xml:space="preserve"> in accordance with the following  principles:</t>
    </r>
  </si>
  <si>
    <r>
      <t xml:space="preserve">Net </t>
    </r>
    <r>
      <rPr>
        <b/>
        <sz val="10"/>
        <color rgb="FFFF0000"/>
        <rFont val="Arial"/>
        <family val="2"/>
      </rPr>
      <t xml:space="preserve">Best Estimate </t>
    </r>
    <r>
      <rPr>
        <b/>
        <sz val="10"/>
        <rFont val="Arial"/>
        <family val="2"/>
      </rPr>
      <t xml:space="preserve">Policy Liabilities </t>
    </r>
  </si>
  <si>
    <r>
      <t xml:space="preserve">Total Net </t>
    </r>
    <r>
      <rPr>
        <b/>
        <sz val="10"/>
        <color rgb="FFFF0000"/>
        <rFont val="Arial"/>
        <family val="2"/>
      </rPr>
      <t xml:space="preserve">Best Estimate </t>
    </r>
    <r>
      <rPr>
        <b/>
        <sz val="10"/>
        <rFont val="Arial"/>
        <family val="2"/>
      </rPr>
      <t>Policy Liabilities</t>
    </r>
  </si>
  <si>
    <r>
      <t xml:space="preserve">Total </t>
    </r>
    <r>
      <rPr>
        <b/>
        <sz val="10"/>
        <color rgb="FFFF0000"/>
        <rFont val="Arial"/>
        <family val="2"/>
      </rPr>
      <t xml:space="preserve">Net Best Estimate </t>
    </r>
    <r>
      <rPr>
        <b/>
        <sz val="10"/>
        <rFont val="Arial"/>
        <family val="2"/>
      </rPr>
      <t>Policy Liabilities</t>
    </r>
  </si>
  <si>
    <r>
      <t xml:space="preserve">      Participating</t>
    </r>
    <r>
      <rPr>
        <vertAlign val="superscript"/>
        <sz val="10"/>
        <color rgb="FFFF0000"/>
        <rFont val="Arial"/>
        <family val="2"/>
      </rPr>
      <t>8</t>
    </r>
  </si>
  <si>
    <t>Tab</t>
  </si>
  <si>
    <t>TABLE OF CONTENTS</t>
  </si>
  <si>
    <t>General Insurance</t>
  </si>
  <si>
    <t>Table of Contents</t>
  </si>
  <si>
    <t>Contents</t>
  </si>
  <si>
    <t>Note about completion</t>
  </si>
  <si>
    <t>COVER</t>
  </si>
  <si>
    <t>Survey and Quantitative Impact Study (QIS) for IFRS 17</t>
  </si>
  <si>
    <t>Include world-wide business and total company assets, liabilities and net equity on an unconsolidated basis.</t>
  </si>
  <si>
    <t>Include world-wide business.</t>
  </si>
  <si>
    <t>CSM Runoff</t>
  </si>
  <si>
    <t xml:space="preserve">Estimated remaining CSM in future years. </t>
  </si>
  <si>
    <t>IFRS 17 Summary</t>
  </si>
  <si>
    <t>Details about pro-forma IFRS 17 Insurance Contract values</t>
  </si>
  <si>
    <t>Discount rates used</t>
  </si>
  <si>
    <t>Indicates relevant insurer information</t>
  </si>
  <si>
    <t>CAPITAL ADEQUACY FORMS</t>
  </si>
  <si>
    <t>Tabs related to the Capital adequacy assessment</t>
  </si>
  <si>
    <t>Segregated Fund Liabilities</t>
  </si>
  <si>
    <t>Policyholders' Equity</t>
  </si>
  <si>
    <t>Participating Account</t>
  </si>
  <si>
    <t>Total Policyholders' Equity</t>
  </si>
  <si>
    <t>Issued and fully paid</t>
  </si>
  <si>
    <t>Share Premium Account</t>
  </si>
  <si>
    <t>**  Applicable to Segregated Fund Business where the policyholder assets are held off-balance sheet and liabilities for guarantees and net assets are on balance sheet</t>
  </si>
  <si>
    <r>
      <rPr>
        <sz val="10"/>
        <color rgb="FFFF0000"/>
        <rFont val="Arial"/>
        <family val="2"/>
      </rPr>
      <t xml:space="preserve">Reinsurance contract held assets </t>
    </r>
    <r>
      <rPr>
        <strike/>
        <sz val="10"/>
        <color rgb="FFFF0000"/>
        <rFont val="Arial"/>
        <family val="2"/>
      </rPr>
      <t>Reinsurance recoverables</t>
    </r>
    <r>
      <rPr>
        <sz val="10"/>
        <rFont val="Arial"/>
        <family val="2"/>
      </rPr>
      <t xml:space="preserve"> from reinsurers</t>
    </r>
    <r>
      <rPr>
        <sz val="10"/>
        <rFont val="Arial"/>
        <family val="2"/>
      </rPr>
      <t>:</t>
    </r>
  </si>
  <si>
    <t>LEGEND FOR CAPITAL ADEQUACY RETURNS</t>
  </si>
  <si>
    <r>
      <t xml:space="preserve"> Net</t>
    </r>
    <r>
      <rPr>
        <b/>
        <strike/>
        <sz val="10"/>
        <rFont val="Arial"/>
        <family val="2"/>
      </rPr>
      <t xml:space="preserve"> </t>
    </r>
    <r>
      <rPr>
        <b/>
        <strike/>
        <sz val="10"/>
        <color rgb="FFFF0000"/>
        <rFont val="Arial"/>
        <family val="2"/>
      </rPr>
      <t>Written</t>
    </r>
    <r>
      <rPr>
        <b/>
        <sz val="10"/>
        <rFont val="Arial"/>
        <family val="2"/>
      </rPr>
      <t xml:space="preserve"> Premiums </t>
    </r>
    <r>
      <rPr>
        <b/>
        <sz val="10"/>
        <color rgb="FFFF0000"/>
        <rFont val="Arial"/>
        <family val="2"/>
      </rPr>
      <t>Received</t>
    </r>
  </si>
  <si>
    <r>
      <rPr>
        <b/>
        <sz val="10"/>
        <color rgb="FFFF0000"/>
        <rFont val="Arial"/>
        <family val="2"/>
      </rPr>
      <t>MARGIN FOR LIABILITY FOR INCURRED</t>
    </r>
    <r>
      <rPr>
        <b/>
        <sz val="10"/>
        <rFont val="Arial"/>
        <family val="2"/>
      </rPr>
      <t xml:space="preserve"> CLAIMS RISK</t>
    </r>
  </si>
  <si>
    <r>
      <t xml:space="preserve">Total Regulatory Capital Required for </t>
    </r>
    <r>
      <rPr>
        <b/>
        <strike/>
        <sz val="10"/>
        <color rgb="FFFF0000"/>
        <rFont val="Arial"/>
        <family val="2"/>
      </rPr>
      <t>Outstanding Claim</t>
    </r>
    <r>
      <rPr>
        <b/>
        <sz val="10"/>
        <color rgb="FFFF0000"/>
        <rFont val="Arial"/>
        <family val="2"/>
      </rPr>
      <t xml:space="preserve"> Margin for Liability for Incurred Claims</t>
    </r>
    <r>
      <rPr>
        <b/>
        <sz val="10"/>
        <rFont val="Arial"/>
        <family val="2"/>
      </rPr>
      <t xml:space="preserve"> Risk</t>
    </r>
  </si>
  <si>
    <t>REMAINING CSM FROM INSURANCE CONTRACTS ESTIMATED AT THE END OF THE YEAR</t>
  </si>
  <si>
    <t>= 1 Year or Less</t>
  </si>
  <si>
    <t>&gt; 2-3 Years</t>
  </si>
  <si>
    <t>&gt; 3-4 Years</t>
  </si>
  <si>
    <t>&gt; 4-5 Years</t>
  </si>
  <si>
    <t>&gt;5-10 Years</t>
  </si>
  <si>
    <t>&gt; 10-20 Years</t>
  </si>
  <si>
    <t>More Than 20 Years</t>
  </si>
  <si>
    <t>CURRENT YEAR</t>
  </si>
  <si>
    <t>Insurance Contracts</t>
  </si>
  <si>
    <t>Non-Participating</t>
  </si>
  <si>
    <t>Total Non-Participating</t>
  </si>
  <si>
    <t>Participating</t>
  </si>
  <si>
    <t>Total Participating &amp; Non-Participating</t>
  </si>
  <si>
    <t>Total Insurance Contracts</t>
  </si>
  <si>
    <t>Note:  This table illustrates when the insurer expects to recognise the remaining CSM as revenue for contracts not measured under the PAA.</t>
  </si>
  <si>
    <t>TOTAL</t>
  </si>
  <si>
    <t>Amount included in Total</t>
  </si>
  <si>
    <t xml:space="preserve">Comments </t>
  </si>
  <si>
    <t>Excluding Loss Component</t>
  </si>
  <si>
    <t>Loss Component</t>
  </si>
  <si>
    <t>Expected Present Value of Future Cash Flows</t>
  </si>
  <si>
    <t>CSM</t>
  </si>
  <si>
    <t>1. Insurance Contracts where transition values were based on Full Retrospective</t>
  </si>
  <si>
    <t>Long Term Insurance Contract Liabilities</t>
  </si>
  <si>
    <t>Long Term Insurance Contract Assets</t>
  </si>
  <si>
    <t xml:space="preserve">Reinsurance Contract Held Assets </t>
  </si>
  <si>
    <t>2. Insurance Contracts where transition values were based on Modified Retrospective</t>
  </si>
  <si>
    <t>3. Insurance Contracts where transition values were based on Fair Value</t>
  </si>
  <si>
    <t>4. Other Insurance Contracts</t>
  </si>
  <si>
    <t xml:space="preserve">RISK FREE RATES and LIQUIDITY PREMIUM BY LINE OF BUSINESS </t>
  </si>
  <si>
    <t>USED TO DISCOUNT THE FULFILMENT CASH FLOWS AND FOR CASH FLOWS THAT DO NOT VARY WITH THE UNDERLYING ASSETS</t>
  </si>
  <si>
    <t>FOR INSURER USING BOTTOM-UP APPROACH</t>
  </si>
  <si>
    <t>Currency:</t>
  </si>
  <si>
    <t>Kindly copy sheet to enter information for other Currencies.</t>
  </si>
  <si>
    <t xml:space="preserve">Risk Free Rates </t>
  </si>
  <si>
    <t>Group</t>
  </si>
  <si>
    <t>Liquidity Premium</t>
  </si>
  <si>
    <t>Year 1 (%)</t>
  </si>
  <si>
    <t>Year 2 (%)</t>
  </si>
  <si>
    <t>Year 3 (%)</t>
  </si>
  <si>
    <t>Year 4 (%)</t>
  </si>
  <si>
    <t>Year 5 (%)</t>
  </si>
  <si>
    <t>Year 6 (%)</t>
  </si>
  <si>
    <t>Year 7 (%)</t>
  </si>
  <si>
    <t>Year 8 (%)</t>
  </si>
  <si>
    <t>Year 9 (%)</t>
  </si>
  <si>
    <t>Year 10 (%)</t>
  </si>
  <si>
    <t>Year 15 (%)</t>
  </si>
  <si>
    <t>Year 20 (%)</t>
  </si>
  <si>
    <t>Year 25 (%)</t>
  </si>
  <si>
    <t>Year 30 (%)</t>
  </si>
  <si>
    <t>Year 40 (%)</t>
  </si>
  <si>
    <t>Year 50 (%)</t>
  </si>
  <si>
    <t>Year 60 (%)</t>
  </si>
  <si>
    <t>Year 70 (%)</t>
  </si>
  <si>
    <t>Year 80 (%)</t>
  </si>
  <si>
    <t>Year 90 (%)</t>
  </si>
  <si>
    <t>Year 100 (%)</t>
  </si>
  <si>
    <t xml:space="preserve">Please specify whether this is a spot or forward curve </t>
  </si>
  <si>
    <t>Please specify whether the risk free rates are determined based on government or swap rates</t>
  </si>
  <si>
    <t>FOR INSURER USING TOP-DOWN APPROACH</t>
  </si>
  <si>
    <t>Discount Rates</t>
  </si>
  <si>
    <t>Trinidad and Tobago</t>
  </si>
  <si>
    <t>INPUT</t>
  </si>
  <si>
    <t>Jurisdiction:</t>
  </si>
  <si>
    <t>Acronym for Authority</t>
  </si>
  <si>
    <t>Name of Authority</t>
  </si>
  <si>
    <t>Submit to:</t>
  </si>
  <si>
    <t>email address for submission:</t>
  </si>
  <si>
    <t>Contact person for queries:</t>
  </si>
  <si>
    <t>Contact email address for queries:</t>
  </si>
  <si>
    <t>CBTT</t>
  </si>
  <si>
    <t>Trinidad and Tobago Dollars</t>
  </si>
  <si>
    <r>
      <rPr>
        <b/>
        <strike/>
        <sz val="10"/>
        <color rgb="FFFF0000"/>
        <rFont val="Arial"/>
        <family val="2"/>
      </rPr>
      <t xml:space="preserve">Annual Written Earned Premium </t>
    </r>
    <r>
      <rPr>
        <b/>
        <sz val="10"/>
        <color rgb="FFFF0000"/>
        <rFont val="Arial"/>
        <family val="2"/>
      </rPr>
      <t>Annual Net Premiums Received</t>
    </r>
  </si>
  <si>
    <t>Central Bank of Trinidad and Tobago</t>
  </si>
  <si>
    <t>CSM RUNOFF</t>
  </si>
  <si>
    <t xml:space="preserve">DISCOUNT RATES BY LINE OF BUSINESS </t>
  </si>
  <si>
    <t>Units Legend</t>
  </si>
  <si>
    <t>TT$</t>
  </si>
  <si>
    <t>TT$ k</t>
  </si>
  <si>
    <t>TT$ M</t>
  </si>
  <si>
    <t>ifrs17@central-bank.org.tt</t>
  </si>
  <si>
    <r>
      <rPr>
        <vertAlign val="superscript"/>
        <sz val="10"/>
        <rFont val="Arial"/>
        <family val="2"/>
      </rPr>
      <t>1</t>
    </r>
    <r>
      <rPr>
        <sz val="10"/>
        <rFont val="Arial"/>
        <family val="2"/>
      </rPr>
      <t xml:space="preserve">Total amount on balance sheet. </t>
    </r>
    <r>
      <rPr>
        <sz val="10"/>
        <color rgb="FFFF0000"/>
        <rFont val="Arial"/>
        <family val="2"/>
      </rPr>
      <t>Adjusted by Contractual Service Margin after adpotion of IFRS 17 per sheet 40.012</t>
    </r>
    <r>
      <rPr>
        <sz val="10"/>
        <rFont val="Arial"/>
        <family val="2"/>
      </rPr>
      <t xml:space="preserve"> </t>
    </r>
  </si>
  <si>
    <r>
      <rPr>
        <vertAlign val="superscript"/>
        <sz val="10"/>
        <rFont val="Arial"/>
        <family val="2"/>
      </rPr>
      <t>1</t>
    </r>
    <r>
      <rPr>
        <sz val="10"/>
        <rFont val="Arial"/>
        <family val="2"/>
      </rPr>
      <t xml:space="preserve">Total amount on balance sheet </t>
    </r>
    <r>
      <rPr>
        <sz val="10"/>
        <color rgb="FFFF0000"/>
        <rFont val="Arial"/>
        <family val="2"/>
      </rPr>
      <t>(net of any included Appropriated Surplus that is included in Gross Tier 1)</t>
    </r>
    <r>
      <rPr>
        <sz val="10"/>
        <rFont val="Arial"/>
        <family val="2"/>
      </rPr>
      <t xml:space="preserve">. </t>
    </r>
  </si>
  <si>
    <r>
      <t xml:space="preserve">Unrealised after-tax gains on real estate </t>
    </r>
    <r>
      <rPr>
        <strike/>
        <sz val="10"/>
        <color rgb="FFFF0000"/>
        <rFont val="Arial"/>
        <family val="2"/>
      </rPr>
      <t>and unquoted equity</t>
    </r>
    <r>
      <rPr>
        <sz val="10"/>
        <rFont val="Arial"/>
        <family val="2"/>
      </rPr>
      <t xml:space="preserve"> included in Gross Tier 1 Capital </t>
    </r>
  </si>
  <si>
    <r>
      <t xml:space="preserve">Unrealised after-tax gains on </t>
    </r>
    <r>
      <rPr>
        <sz val="10"/>
        <color rgb="FFFF0000"/>
        <rFont val="Arial"/>
        <family val="2"/>
      </rPr>
      <t xml:space="preserve">unquoted equity included in Gross Tier 1 Capital </t>
    </r>
  </si>
  <si>
    <t>P</t>
  </si>
  <si>
    <t>SUMMARY PAGE</t>
  </si>
  <si>
    <t>Reference</t>
  </si>
  <si>
    <t>Item</t>
  </si>
  <si>
    <t>Regulatory Capital Required:</t>
  </si>
  <si>
    <t>Asset and Off-Balance Sheet Items</t>
  </si>
  <si>
    <t>Default Risk</t>
  </si>
  <si>
    <t>40.020</t>
  </si>
  <si>
    <t>Investment Volatility Risk</t>
  </si>
  <si>
    <t>40.021</t>
  </si>
  <si>
    <t>Off Balance Sheet Risk</t>
  </si>
  <si>
    <t>40.022</t>
  </si>
  <si>
    <t>Foreign Currency Mismatch Risk</t>
  </si>
  <si>
    <t>40.023</t>
  </si>
  <si>
    <t>Long Term Insurance Business Items</t>
  </si>
  <si>
    <t>Asset Liability Mismatch Risk</t>
  </si>
  <si>
    <t>40.030</t>
  </si>
  <si>
    <t>Mortality Risk</t>
  </si>
  <si>
    <t>40.031</t>
  </si>
  <si>
    <t>Morbidity Risk</t>
  </si>
  <si>
    <t>40.032</t>
  </si>
  <si>
    <t>Lapse Risk</t>
  </si>
  <si>
    <t>40.033</t>
  </si>
  <si>
    <t>Interest Margin Pricing Risk</t>
  </si>
  <si>
    <t>40.034</t>
  </si>
  <si>
    <t>Liquidity and Operational Risk</t>
  </si>
  <si>
    <t>40.035</t>
  </si>
  <si>
    <t>Guarantee Risk</t>
  </si>
  <si>
    <t>40.036</t>
  </si>
  <si>
    <t>General Insurance Business Items</t>
  </si>
  <si>
    <r>
      <rPr>
        <strike/>
        <u/>
        <sz val="10"/>
        <color rgb="FFFF0000"/>
        <rFont val="Arial"/>
        <family val="2"/>
      </rPr>
      <t xml:space="preserve">Premium Adequacy </t>
    </r>
    <r>
      <rPr>
        <u/>
        <sz val="10"/>
        <color rgb="FFFF0000"/>
        <rFont val="Arial"/>
        <family val="2"/>
      </rPr>
      <t>Margin for Unexpired Coverage</t>
    </r>
  </si>
  <si>
    <t>40.040</t>
  </si>
  <si>
    <r>
      <rPr>
        <strike/>
        <u/>
        <sz val="10"/>
        <color rgb="FFFF0000"/>
        <rFont val="Arial"/>
        <family val="2"/>
      </rPr>
      <t>Outstanding Claims</t>
    </r>
    <r>
      <rPr>
        <u/>
        <sz val="10"/>
        <color rgb="FFFF0000"/>
        <rFont val="Arial"/>
        <family val="2"/>
      </rPr>
      <t xml:space="preserve"> Liability for Incurred Claims</t>
    </r>
  </si>
  <si>
    <t>40.041</t>
  </si>
  <si>
    <t>Catastrophe Risk</t>
  </si>
  <si>
    <t>40.042</t>
  </si>
  <si>
    <t xml:space="preserve">Total Regulatory Capital Required                                                   </t>
  </si>
  <si>
    <t>sum of 1 to 14</t>
  </si>
  <si>
    <t>40.011</t>
  </si>
  <si>
    <t>B2</t>
  </si>
  <si>
    <t xml:space="preserve">Regulatory Capital Ratio: </t>
  </si>
  <si>
    <t xml:space="preserve">Net Tier 1 </t>
  </si>
  <si>
    <t xml:space="preserve">Net Tier 1 Ratio: </t>
  </si>
  <si>
    <t>Component 
(C-D)xE</t>
  </si>
  <si>
    <t>Component
(IxJ)</t>
  </si>
  <si>
    <t>SUMMARY OF IFRS 17 VALUES</t>
  </si>
  <si>
    <t>GI - MARGIN FOR LIABILITY FOR INCURRED CLAIMS RISK</t>
  </si>
  <si>
    <t>GI - CATASTROPHE RISK</t>
  </si>
  <si>
    <t>NON-PERMISSIBLE VALUES</t>
  </si>
  <si>
    <t>GI - MARGIN FOR UNEXPIRED COVERAGE RISK CHARGE</t>
  </si>
  <si>
    <t>Financial Year End</t>
  </si>
  <si>
    <t>POS</t>
  </si>
  <si>
    <t>000000</t>
  </si>
  <si>
    <t>Transition date</t>
  </si>
  <si>
    <t>PARALLEL RUN - IFRS 17 AND IFRS 9 AND DRAFT REGULATION</t>
  </si>
  <si>
    <t>FILED IFRS 17 AND IFRS 9 AND CURRENT REGULATION</t>
  </si>
  <si>
    <t>STATEMENT OF ASSETS</t>
  </si>
  <si>
    <t xml:space="preserve">$ </t>
  </si>
  <si>
    <t>01</t>
  </si>
  <si>
    <t>02</t>
  </si>
  <si>
    <t>Financial Assets:</t>
  </si>
  <si>
    <t>-Equity and Debt Securities</t>
  </si>
  <si>
    <t>-Net Investment in Leased Assets and Installment Loans</t>
  </si>
  <si>
    <t>-Other Loans and Advances</t>
  </si>
  <si>
    <t>-Mutual Funds &amp; Asset backed Securities</t>
  </si>
  <si>
    <t>03</t>
  </si>
  <si>
    <t>Equity Accounted Investees</t>
  </si>
  <si>
    <t>04</t>
  </si>
  <si>
    <t>05</t>
  </si>
  <si>
    <t xml:space="preserve">Insurance Contract Assets </t>
  </si>
  <si>
    <t>06</t>
  </si>
  <si>
    <t>07</t>
  </si>
  <si>
    <t>Asset for Insurance Acquisition Cash Flows*</t>
  </si>
  <si>
    <t>08</t>
  </si>
  <si>
    <t>Segregated Fund Net Assets</t>
  </si>
  <si>
    <t>09</t>
  </si>
  <si>
    <t>Assets arising due to Employee Pension Benefit Plans</t>
  </si>
  <si>
    <t>10</t>
  </si>
  <si>
    <t>Assets arising due to Employee Benefits</t>
  </si>
  <si>
    <t>11</t>
  </si>
  <si>
    <t>Taxation Recoverable</t>
  </si>
  <si>
    <t>12</t>
  </si>
  <si>
    <t>13</t>
  </si>
  <si>
    <t>14</t>
  </si>
  <si>
    <t>Right of Use Assets</t>
  </si>
  <si>
    <t>15</t>
  </si>
  <si>
    <t>16</t>
  </si>
  <si>
    <t>Non-Insurance Receivables</t>
  </si>
  <si>
    <t>17</t>
  </si>
  <si>
    <t>Insurance Receivables excluding non-distinct components per IFRS 17</t>
  </si>
  <si>
    <t>18</t>
  </si>
  <si>
    <t>Other Assets (Specify)</t>
  </si>
  <si>
    <t>Liabilities held for sale</t>
  </si>
  <si>
    <t xml:space="preserve">Reinsurance Contract Held Liabilities </t>
  </si>
  <si>
    <t>Investment Contract Liabilities</t>
  </si>
  <si>
    <t>Customer Banking and Other Funding Instruments</t>
  </si>
  <si>
    <t>Debt Securities in Issue</t>
  </si>
  <si>
    <t>Encumbrances on Real Estate</t>
  </si>
  <si>
    <t>Due to Subsidiaries, Associates, Affiliates &amp; Joint Ventures</t>
  </si>
  <si>
    <t>Staff Defined Benefit Pension Plan Net Liabilities</t>
  </si>
  <si>
    <t>Other Post Retirement Staff Benefit Net Liabilities</t>
  </si>
  <si>
    <t>Provision for Taxation</t>
  </si>
  <si>
    <t>Provisions, Accruals and Other Current liabilities</t>
  </si>
  <si>
    <t>Total Liabilities</t>
  </si>
  <si>
    <t>Participating Account  - Accumulated OCI/ (Loss)</t>
  </si>
  <si>
    <t>Retained Earnings</t>
  </si>
  <si>
    <t>Non-Controlling  Interests</t>
  </si>
  <si>
    <t>Life</t>
  </si>
  <si>
    <t xml:space="preserve">     Catastrophe Reserve Fund</t>
  </si>
  <si>
    <t>Cost Basis</t>
  </si>
  <si>
    <t>Book Value</t>
  </si>
  <si>
    <t>Cost Model</t>
  </si>
  <si>
    <t>Revaluation model</t>
  </si>
  <si>
    <t>Fair Value Model</t>
  </si>
  <si>
    <t>REAL ESTATE PURCHASED BEFORE JANUARY 01, 2021</t>
  </si>
  <si>
    <t>REAL ESTATE PURCHASED ON OR AFTER JANUARY 01, 2021</t>
  </si>
  <si>
    <t>Sub-total</t>
  </si>
  <si>
    <t>CSM reported as liabilities net of CSM reported as assets</t>
  </si>
  <si>
    <r>
      <t>Type of Policy</t>
    </r>
    <r>
      <rPr>
        <b/>
        <vertAlign val="superscript"/>
        <sz val="10"/>
        <color rgb="FFFF0000"/>
        <rFont val="Arial"/>
        <family val="2"/>
      </rPr>
      <t>1</t>
    </r>
  </si>
  <si>
    <t>Reinsurance Contract Held</t>
  </si>
  <si>
    <r>
      <t>D. Annuities/</t>
    </r>
    <r>
      <rPr>
        <b/>
        <sz val="10"/>
        <color rgb="FFFF0000"/>
        <rFont val="Arial"/>
        <family val="2"/>
      </rPr>
      <t>Pensions</t>
    </r>
    <r>
      <rPr>
        <b/>
        <sz val="10"/>
        <rFont val="Arial"/>
        <family val="2"/>
      </rPr>
      <t xml:space="preserve"> valued </t>
    </r>
    <r>
      <rPr>
        <b/>
        <sz val="10"/>
        <color rgb="FFFF0000"/>
        <rFont val="Arial"/>
        <family val="2"/>
      </rPr>
      <t xml:space="preserve">as Insurance Contract (i.e. Involving Life Contingencies) </t>
    </r>
  </si>
  <si>
    <t>Death Benefit</t>
  </si>
  <si>
    <r>
      <t xml:space="preserve">Net Amount at Risk (A-B) </t>
    </r>
    <r>
      <rPr>
        <b/>
        <sz val="10"/>
        <color rgb="FFFF0000"/>
        <rFont val="Arial"/>
        <family val="2"/>
      </rPr>
      <t>or Best Estimate Policy Liability for Annuities</t>
    </r>
  </si>
  <si>
    <t>Present Value of Future Cash Flows
(excl. Cost of Guarantees)</t>
  </si>
  <si>
    <t>Cost of Guarantees</t>
  </si>
  <si>
    <t>Risk Adjustment for Non-Financial Risk</t>
  </si>
  <si>
    <t>Mortality</t>
  </si>
  <si>
    <t>Morbidity</t>
  </si>
  <si>
    <t>Expense</t>
  </si>
  <si>
    <t>Lapse and Other Policyholder Behavior</t>
  </si>
  <si>
    <t xml:space="preserve">Total 
RA </t>
  </si>
  <si>
    <t>Mortality Risk Adjustment as % Best Estimate Liability</t>
  </si>
  <si>
    <t>Mortality Risk Adjustment as % Best Estimate Policy Liability</t>
  </si>
  <si>
    <r>
      <t xml:space="preserve">Best Estimate Policy Liability (+)/Asset (-) </t>
    </r>
    <r>
      <rPr>
        <b/>
        <strike/>
        <sz val="10"/>
        <color rgb="FFFF0000"/>
        <rFont val="Arial"/>
        <family val="2"/>
      </rPr>
      <t>or Mortality Component</t>
    </r>
  </si>
  <si>
    <r>
      <rPr>
        <b/>
        <sz val="10"/>
        <color rgb="FFFF0000"/>
        <rFont val="Arial"/>
        <family val="2"/>
      </rPr>
      <t xml:space="preserve">Best Estimate </t>
    </r>
    <r>
      <rPr>
        <b/>
        <sz val="10"/>
        <rFont val="Arial"/>
        <family val="2"/>
      </rPr>
      <t>Policy Liability (+)/Asset (-)</t>
    </r>
    <r>
      <rPr>
        <b/>
        <sz val="10"/>
        <color rgb="FFFF0000"/>
        <rFont val="Arial"/>
        <family val="2"/>
      </rPr>
      <t xml:space="preserve"> </t>
    </r>
    <r>
      <rPr>
        <b/>
        <strike/>
        <sz val="10"/>
        <color rgb="FFFF0000"/>
        <rFont val="Arial"/>
        <family val="2"/>
      </rPr>
      <t>or Mortality Component</t>
    </r>
  </si>
  <si>
    <t>Amount Reinsured (-)</t>
  </si>
  <si>
    <t>Regulatory Capital Required (F+K)</t>
  </si>
  <si>
    <t>Check 1</t>
  </si>
  <si>
    <t>Check 2</t>
  </si>
  <si>
    <t>BREAKDOWN OF RISK ADJUSTMENT FOR NON-FINANCIAL RISK Liabilities(+)/Assets(-)</t>
  </si>
  <si>
    <t>Diversification Benefits</t>
  </si>
  <si>
    <t>Check 3</t>
  </si>
  <si>
    <t>Check 4</t>
  </si>
  <si>
    <t>Total Mortality Risk Adjustment as % Net Best Estimate Liability</t>
  </si>
  <si>
    <t>Net Best Estimate Liability</t>
  </si>
  <si>
    <t>Total Mortality Risk Adjustment</t>
  </si>
  <si>
    <t>Net Required Capital</t>
  </si>
  <si>
    <t>1.5 x Required Capital as % Risk Adjustment</t>
  </si>
  <si>
    <t>1.5 x Net Required Capital as % Total Mortality Risk Adjustment</t>
  </si>
  <si>
    <t>Other Accident and Sickness (including Critical Illness)</t>
  </si>
  <si>
    <r>
      <rPr>
        <b/>
        <vertAlign val="superscript"/>
        <sz val="10"/>
        <color rgb="FFFF0000"/>
        <rFont val="Arial"/>
        <family val="2"/>
      </rPr>
      <t xml:space="preserve">1 </t>
    </r>
    <r>
      <rPr>
        <b/>
        <sz val="10"/>
        <color rgb="FFFF0000"/>
        <rFont val="Arial"/>
        <family val="2"/>
      </rPr>
      <t>Include all insurance contracts and associated reinsurance contracts held in the computation of the Regulatory Capital for Mortality Risk (investment contracts with discretionary participation features not to be included)</t>
    </r>
  </si>
  <si>
    <t>Investment Contracts with Discretionary Participation Features</t>
  </si>
  <si>
    <r>
      <t xml:space="preserve">Participating, Adjustable Life &amp; Universal Life </t>
    </r>
    <r>
      <rPr>
        <sz val="10"/>
        <color rgb="FFFF0000"/>
        <rFont val="Arial"/>
        <family val="2"/>
      </rPr>
      <t>Including Investment Linked Life Business</t>
    </r>
  </si>
  <si>
    <r>
      <t xml:space="preserve">Other Accident and Sickness </t>
    </r>
    <r>
      <rPr>
        <sz val="10"/>
        <color rgb="FFFF0000"/>
        <rFont val="Arial"/>
        <family val="2"/>
      </rPr>
      <t>(including Critical Illness)</t>
    </r>
  </si>
  <si>
    <t>Q</t>
  </si>
  <si>
    <t>R</t>
  </si>
  <si>
    <t>S</t>
  </si>
  <si>
    <t>T</t>
  </si>
  <si>
    <t>U</t>
  </si>
  <si>
    <t>V</t>
  </si>
  <si>
    <t>W</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</si>
  <si>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</si>
  <si>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</si>
  <si>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</si>
  <si>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</si>
  <si>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</si>
  <si>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</si>
  <si>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</si>
  <si>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</si>
  <si>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</si>
  <si>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</si>
  <si>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</si>
  <si>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</si>
  <si>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</si>
  <si>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</si>
  <si>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</si>
  <si>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</si>
  <si>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</si>
  <si>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</si>
  <si>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</si>
  <si>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</si>
  <si>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</si>
  <si>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</si>
  <si>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</si>
  <si>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</si>
  <si>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</si>
  <si>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</si>
  <si>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Other Insurance Contracts not included above</t>
  </si>
  <si>
    <t>Other Reinsurance Contracts Held not included above</t>
  </si>
  <si>
    <t>TOTAL INSURANCE CONTRACTS, REINSURANCE CONTRACTS HELD AND INVESTMENT CONTRACTS WITH DISCRETIONARY PARTICIPATION FEATURES</t>
  </si>
  <si>
    <t>Net Risk Adjustment</t>
  </si>
  <si>
    <r>
      <rPr>
        <b/>
        <sz val="10"/>
        <color rgb="FFFF0000"/>
        <rFont val="Arial"/>
        <family val="2"/>
      </rPr>
      <t>Net</t>
    </r>
    <r>
      <rPr>
        <b/>
        <sz val="10"/>
        <rFont val="Arial"/>
        <family val="2"/>
      </rPr>
      <t xml:space="preserve"> </t>
    </r>
    <r>
      <rPr>
        <b/>
        <sz val="10"/>
        <color rgb="FFFF0000"/>
        <rFont val="Arial"/>
        <family val="2"/>
      </rPr>
      <t xml:space="preserve">Best Estimate </t>
    </r>
    <r>
      <rPr>
        <b/>
        <sz val="10"/>
        <rFont val="Arial"/>
        <family val="2"/>
      </rPr>
      <t>Policy Liabilities</t>
    </r>
  </si>
  <si>
    <r>
      <t xml:space="preserve">Recalculated </t>
    </r>
    <r>
      <rPr>
        <b/>
        <sz val="10"/>
        <color rgb="FFFF0000"/>
        <rFont val="Arial"/>
        <family val="2"/>
      </rPr>
      <t>Net</t>
    </r>
    <r>
      <rPr>
        <b/>
        <sz val="10"/>
        <rFont val="Arial"/>
        <family val="2"/>
      </rPr>
      <t xml:space="preserve"> </t>
    </r>
    <r>
      <rPr>
        <b/>
        <sz val="10"/>
        <color rgb="FFFF0000"/>
        <rFont val="Arial"/>
        <family val="2"/>
      </rPr>
      <t>Best Estimate</t>
    </r>
    <r>
      <rPr>
        <b/>
        <sz val="10"/>
        <rFont val="Arial"/>
        <family val="2"/>
      </rPr>
      <t xml:space="preserve"> Policy Liabilities Parallel - 1%</t>
    </r>
  </si>
  <si>
    <t>Net Morbidity Risk Adjustment</t>
  </si>
  <si>
    <t>Filed non-consolidated balance sheet.</t>
  </si>
  <si>
    <r>
      <t xml:space="preserve">    </t>
    </r>
    <r>
      <rPr>
        <sz val="10"/>
        <color rgb="FFFF0000"/>
        <rFont val="Arial"/>
        <family val="2"/>
      </rPr>
      <t xml:space="preserve">Adjusted </t>
    </r>
    <r>
      <rPr>
        <sz val="10"/>
        <rFont val="Arial"/>
        <family val="2"/>
      </rPr>
      <t>Retained Earnings</t>
    </r>
    <r>
      <rPr>
        <vertAlign val="superscript"/>
        <sz val="10"/>
        <rFont val="Arial"/>
        <family val="2"/>
      </rPr>
      <t>1</t>
    </r>
    <r>
      <rPr>
        <sz val="10"/>
        <rFont val="Arial"/>
        <family val="2"/>
      </rPr>
      <t xml:space="preserve"> (</t>
    </r>
    <r>
      <rPr>
        <sz val="10"/>
        <color rgb="FFFF0000"/>
        <rFont val="Arial"/>
        <family val="2"/>
      </rPr>
      <t>net of any Appropriated Amounts)</t>
    </r>
  </si>
  <si>
    <r>
      <t xml:space="preserve">   Other Reserves included in net equity </t>
    </r>
    <r>
      <rPr>
        <sz val="10"/>
        <color rgb="FFFF0000"/>
        <rFont val="Arial"/>
        <family val="2"/>
      </rPr>
      <t>(net of any Appropriated Amounts)</t>
    </r>
  </si>
  <si>
    <t xml:space="preserve">Accumulated Other Comprehensive Income/ (Loss) </t>
  </si>
  <si>
    <t xml:space="preserve">Accumulated other comprehensive income </t>
  </si>
  <si>
    <t>BALANCE SHEET AMOUNTS:</t>
  </si>
  <si>
    <t>Check</t>
  </si>
  <si>
    <t>Insurance Contract Assets (-)</t>
  </si>
  <si>
    <t>Insurance Contract Liabilities (+)</t>
  </si>
  <si>
    <t>Reinsurance Contract Held Assets (-)</t>
  </si>
  <si>
    <t>Reinsurance Contract Held Liabilities (+)</t>
  </si>
  <si>
    <t>1.5 x Net Required Capital as % Total Morbidity Risk Adjustment</t>
  </si>
  <si>
    <t>Net Lapse Risk Adjustment</t>
  </si>
  <si>
    <t>1.5 x Net Required Capital as % Total Lapse Risk Adjustment</t>
  </si>
  <si>
    <r>
      <t>Subrogation aged more than 120 business days</t>
    </r>
    <r>
      <rPr>
        <vertAlign val="superscript"/>
        <sz val="10"/>
        <rFont val="Arial"/>
        <family val="2"/>
      </rPr>
      <t>8</t>
    </r>
  </si>
  <si>
    <r>
      <rPr>
        <sz val="10"/>
        <color rgb="FFFF0000"/>
        <rFont val="Arial"/>
        <family val="2"/>
      </rPr>
      <t xml:space="preserve">   Mortgage on</t>
    </r>
    <r>
      <rPr>
        <sz val="10"/>
        <rFont val="Arial"/>
        <family val="2"/>
      </rPr>
      <t xml:space="preserve"> Undeveloped land</t>
    </r>
  </si>
  <si>
    <t>Insurance Contract Liabilities(+)/Assets(-) valued using GMM or VFA</t>
  </si>
  <si>
    <t>Insurance Contract Liabilities(+)/Assets(-) valued using PAA</t>
  </si>
  <si>
    <t>Liability for incurred claims - Expected Present Value of Future Cash Flows</t>
  </si>
  <si>
    <t>Liability for incurred claims - Risk Adjustment</t>
  </si>
  <si>
    <t>Liability for Remaining Coverage</t>
  </si>
  <si>
    <t>Reinsurance Contracts Held Liabilities(+)/Assets(-) valued using GMM</t>
  </si>
  <si>
    <t>Reinsurance Contracts Held Liabilities(+)/Assets(-) valued using PAA</t>
  </si>
  <si>
    <t>AY</t>
  </si>
  <si>
    <t>AZ</t>
  </si>
  <si>
    <t>BA</t>
  </si>
  <si>
    <t>BB</t>
  </si>
  <si>
    <t>BC</t>
  </si>
  <si>
    <t>BD</t>
  </si>
  <si>
    <t>Difference</t>
  </si>
  <si>
    <t>NON-CONSOLIDATED FINANCIAL STATEMENTS</t>
  </si>
  <si>
    <r>
      <t>Unrealized after-tax gains on real estate</t>
    </r>
    <r>
      <rPr>
        <vertAlign val="superscript"/>
        <sz val="10"/>
        <color rgb="FFFF0000"/>
        <rFont val="Arial"/>
        <family val="2"/>
      </rPr>
      <t>2</t>
    </r>
  </si>
  <si>
    <r>
      <rPr>
        <vertAlign val="superscript"/>
        <sz val="10"/>
        <color rgb="FFFF0000"/>
        <rFont val="Arial"/>
        <family val="2"/>
      </rPr>
      <t>2</t>
    </r>
    <r>
      <rPr>
        <sz val="10"/>
        <color rgb="FFFF0000"/>
        <rFont val="Arial"/>
        <family val="2"/>
      </rPr>
      <t xml:space="preserve">Unrealised after-tax gains on real estate, prior to the date of commencement of the Insurance (Capital Adequacy) Regulations, 2020 shall be treated as though they were realised as at that date </t>
    </r>
  </si>
  <si>
    <r>
      <rPr>
        <vertAlign val="superscript"/>
        <sz val="10"/>
        <color rgb="FFFF0000"/>
        <rFont val="Arial"/>
        <family val="2"/>
      </rPr>
      <t xml:space="preserve">8 </t>
    </r>
    <r>
      <rPr>
        <sz val="10"/>
        <color rgb="FFFF0000"/>
        <rFont val="Arial"/>
        <family val="2"/>
      </rPr>
      <t xml:space="preserve">Number of business days outstanding shall be measured from the date of acknowledgement and confirmation of the amount of the subrogation receivable due from that other insurer or third party </t>
    </r>
  </si>
  <si>
    <r>
      <t>Tier 2B Capital Allowed</t>
    </r>
    <r>
      <rPr>
        <sz val="10"/>
        <rFont val="Arial"/>
        <family val="2"/>
      </rPr>
      <t xml:space="preserve">                                                  lesser of E &amp; F or zero if negative</t>
    </r>
  </si>
  <si>
    <r>
      <t xml:space="preserve">Tier 2 Capital Allowed   </t>
    </r>
    <r>
      <rPr>
        <sz val="10"/>
        <rFont val="Arial"/>
        <family val="2"/>
      </rPr>
      <t xml:space="preserve">                                               lesser of C and I or zero if negative</t>
    </r>
  </si>
  <si>
    <r>
      <t>Subrogation aged less than 120 business days</t>
    </r>
    <r>
      <rPr>
        <vertAlign val="superscript"/>
        <sz val="10"/>
        <color rgb="FFFF0000"/>
        <rFont val="Arial"/>
        <family val="2"/>
      </rPr>
      <t>8</t>
    </r>
  </si>
  <si>
    <r>
      <t>Agent or broker debit balances aged less than 60 business days</t>
    </r>
    <r>
      <rPr>
        <vertAlign val="superscript"/>
        <sz val="10"/>
        <color rgb="FFFF0000"/>
        <rFont val="Arial"/>
        <family val="2"/>
      </rPr>
      <t>7</t>
    </r>
  </si>
  <si>
    <r>
      <rPr>
        <b/>
        <sz val="10"/>
        <color rgb="FFFF0000"/>
        <rFont val="Arial"/>
        <family val="2"/>
      </rPr>
      <t xml:space="preserve">Total </t>
    </r>
    <r>
      <rPr>
        <b/>
        <sz val="10"/>
        <rFont val="Arial"/>
        <family val="2"/>
      </rPr>
      <t>Assets</t>
    </r>
  </si>
  <si>
    <r>
      <rPr>
        <b/>
        <sz val="10"/>
        <color rgb="FFFF0000"/>
        <rFont val="Arial"/>
        <family val="2"/>
      </rPr>
      <t xml:space="preserve">Total </t>
    </r>
    <r>
      <rPr>
        <b/>
        <sz val="10"/>
        <rFont val="Arial"/>
        <family val="2"/>
      </rPr>
      <t>Liabilities</t>
    </r>
  </si>
  <si>
    <r>
      <rPr>
        <b/>
        <sz val="10"/>
        <color rgb="FFFF0000"/>
        <rFont val="Arial"/>
        <family val="2"/>
      </rPr>
      <t>Total</t>
    </r>
    <r>
      <rPr>
        <b/>
        <sz val="10"/>
        <rFont val="Arial"/>
        <family val="2"/>
      </rPr>
      <t xml:space="preserve"> Assets</t>
    </r>
  </si>
  <si>
    <r>
      <t xml:space="preserve">This risk charge does not apply to the </t>
    </r>
    <r>
      <rPr>
        <strike/>
        <sz val="10"/>
        <color rgb="FFFF0000"/>
        <rFont val="Arial"/>
        <family val="2"/>
      </rPr>
      <t>portion</t>
    </r>
    <r>
      <rPr>
        <sz val="10"/>
        <color rgb="FFFF0000"/>
        <rFont val="Arial"/>
        <family val="2"/>
      </rPr>
      <t xml:space="preserve"> portfolio</t>
    </r>
    <r>
      <rPr>
        <sz val="10"/>
        <rFont val="Arial"/>
        <family val="2"/>
      </rPr>
      <t xml:space="preserve"> of the assets backing </t>
    </r>
    <r>
      <rPr>
        <strike/>
        <sz val="10"/>
        <color rgb="FFFF0000"/>
        <rFont val="Arial"/>
        <family val="2"/>
      </rPr>
      <t xml:space="preserve">and </t>
    </r>
    <r>
      <rPr>
        <sz val="10"/>
        <rFont val="Arial"/>
        <family val="2"/>
      </rPr>
      <t xml:space="preserve">the </t>
    </r>
    <r>
      <rPr>
        <sz val="10"/>
        <color rgb="FFFF0000"/>
        <rFont val="Arial"/>
        <family val="2"/>
      </rPr>
      <t xml:space="preserve">policy </t>
    </r>
    <r>
      <rPr>
        <sz val="10"/>
        <rFont val="Arial"/>
        <family val="2"/>
      </rPr>
      <t xml:space="preserve">liabilities </t>
    </r>
    <r>
      <rPr>
        <sz val="10"/>
        <color rgb="FFFF0000"/>
        <rFont val="Arial"/>
        <family val="2"/>
      </rPr>
      <t>and other actuarial liabilities</t>
    </r>
    <r>
      <rPr>
        <sz val="10"/>
        <rFont val="Arial"/>
        <family val="2"/>
      </rPr>
      <t xml:space="preserve"> of an insurer’s investment linked insurance business if:</t>
    </r>
  </si>
  <si>
    <r>
      <t xml:space="preserve">(a)  the assets </t>
    </r>
    <r>
      <rPr>
        <sz val="10"/>
        <color rgb="FFFF0000"/>
        <rFont val="Arial"/>
        <family val="2"/>
      </rPr>
      <t xml:space="preserve">of the portfolio </t>
    </r>
    <r>
      <rPr>
        <sz val="10"/>
        <rFont val="Arial"/>
        <family val="2"/>
      </rPr>
      <t xml:space="preserve">are genuinely identifiable, </t>
    </r>
    <r>
      <rPr>
        <sz val="10"/>
        <color rgb="FFFF0000"/>
        <rFont val="Arial"/>
        <family val="2"/>
      </rPr>
      <t>separate from other business</t>
    </r>
    <r>
      <rPr>
        <sz val="10"/>
        <rFont val="Arial"/>
        <family val="2"/>
      </rPr>
      <t xml:space="preserve"> and valued at market value </t>
    </r>
    <r>
      <rPr>
        <sz val="10"/>
        <color rgb="FFFF0000"/>
        <rFont val="Arial"/>
        <family val="2"/>
      </rPr>
      <t>on at least a daily basis</t>
    </r>
    <r>
      <rPr>
        <sz val="10"/>
        <rFont val="Arial"/>
        <family val="2"/>
      </rPr>
      <t>;</t>
    </r>
  </si>
  <si>
    <t>Mortality Improvement</t>
  </si>
  <si>
    <t>Morbidity Improvement</t>
  </si>
  <si>
    <r>
      <t>Reserve</t>
    </r>
    <r>
      <rPr>
        <b/>
        <vertAlign val="superscript"/>
        <sz val="10"/>
        <rFont val="Arial"/>
        <family val="2"/>
      </rPr>
      <t>1</t>
    </r>
  </si>
  <si>
    <r>
      <t xml:space="preserve"> (i) for participating and adjustable premium policies, the lapse rate</t>
    </r>
    <r>
      <rPr>
        <strike/>
        <sz val="10"/>
        <color rgb="FFFF0000"/>
        <rFont val="Arial"/>
        <family val="2"/>
      </rPr>
      <t xml:space="preserve"> margin</t>
    </r>
    <r>
      <rPr>
        <sz val="10"/>
        <rFont val="Arial"/>
        <family val="2"/>
      </rPr>
      <t xml:space="preserve"> assumption shall be adjusted by </t>
    </r>
    <r>
      <rPr>
        <strike/>
        <sz val="10"/>
        <color rgb="FFFF0000"/>
        <rFont val="Arial"/>
        <family val="2"/>
      </rPr>
      <t>seven point five</t>
    </r>
    <r>
      <rPr>
        <sz val="10"/>
        <color rgb="FFFF0000"/>
        <rFont val="Arial"/>
        <family val="2"/>
      </rPr>
      <t xml:space="preserve"> fifteen</t>
    </r>
    <r>
      <rPr>
        <sz val="10"/>
        <rFont val="Arial"/>
        <family val="2"/>
      </rPr>
      <t xml:space="preserve"> per cent of the underlying lapse rate assumption;</t>
    </r>
  </si>
  <si>
    <r>
      <t xml:space="preserve"> (ii) for other policies, the lapse rate </t>
    </r>
    <r>
      <rPr>
        <strike/>
        <sz val="10"/>
        <color rgb="FFFF0000"/>
        <rFont val="Arial"/>
        <family val="2"/>
      </rPr>
      <t>margin</t>
    </r>
    <r>
      <rPr>
        <sz val="10"/>
        <rFont val="Arial"/>
        <family val="2"/>
      </rPr>
      <t xml:space="preserve"> assumption shall be adjusted by</t>
    </r>
    <r>
      <rPr>
        <strike/>
        <sz val="10"/>
        <color rgb="FFFF0000"/>
        <rFont val="Arial"/>
        <family val="2"/>
      </rPr>
      <t xml:space="preserve"> fifteen</t>
    </r>
    <r>
      <rPr>
        <sz val="10"/>
        <rFont val="Arial"/>
        <family val="2"/>
      </rPr>
      <t xml:space="preserve"> </t>
    </r>
    <r>
      <rPr>
        <sz val="10"/>
        <color rgb="FFFF0000"/>
        <rFont val="Arial"/>
        <family val="2"/>
      </rPr>
      <t>thirty</t>
    </r>
    <r>
      <rPr>
        <sz val="10"/>
        <rFont val="Arial"/>
        <family val="2"/>
      </rPr>
      <t xml:space="preserve"> per cent of the underlying lapse rate assumption;</t>
    </r>
  </si>
  <si>
    <r>
      <rPr>
        <b/>
        <strike/>
        <sz val="10"/>
        <color rgb="FFFF0000"/>
        <rFont val="Arial"/>
        <family val="2"/>
      </rPr>
      <t xml:space="preserve">Net </t>
    </r>
    <r>
      <rPr>
        <b/>
        <sz val="10"/>
        <color rgb="FFFF0000"/>
        <rFont val="Arial"/>
        <family val="2"/>
      </rPr>
      <t xml:space="preserve">Best Estimate </t>
    </r>
    <r>
      <rPr>
        <b/>
        <sz val="10"/>
        <rFont val="Arial"/>
        <family val="2"/>
      </rPr>
      <t>Policy Liabilities</t>
    </r>
  </si>
  <si>
    <t>Original</t>
  </si>
  <si>
    <t>Recalculated</t>
  </si>
  <si>
    <r>
      <rPr>
        <b/>
        <strike/>
        <sz val="10"/>
        <color rgb="FFFF0000"/>
        <rFont val="Arial"/>
        <family val="2"/>
      </rPr>
      <t xml:space="preserve">Recalculated Net </t>
    </r>
    <r>
      <rPr>
        <b/>
        <sz val="10"/>
        <color rgb="FFFF0000"/>
        <rFont val="Arial"/>
        <family val="2"/>
      </rPr>
      <t xml:space="preserve">Best Estimate </t>
    </r>
    <r>
      <rPr>
        <b/>
        <sz val="10"/>
        <rFont val="Arial"/>
        <family val="2"/>
      </rPr>
      <t>Policy Liabilities</t>
    </r>
    <r>
      <rPr>
        <b/>
        <vertAlign val="superscript"/>
        <sz val="10"/>
        <rFont val="Arial"/>
        <family val="2"/>
      </rPr>
      <t>1</t>
    </r>
  </si>
  <si>
    <r>
      <t xml:space="preserve">Net </t>
    </r>
    <r>
      <rPr>
        <b/>
        <sz val="10"/>
        <color rgb="FFFF0000"/>
        <rFont val="Arial"/>
        <family val="2"/>
      </rPr>
      <t xml:space="preserve">Best Estimate </t>
    </r>
    <r>
      <rPr>
        <b/>
        <sz val="10"/>
        <rFont val="Arial"/>
        <family val="2"/>
      </rPr>
      <t>Policy 
Liabilities</t>
    </r>
  </si>
  <si>
    <r>
      <t xml:space="preserve">1 Risk charge shall be no less than 5% of the </t>
    </r>
    <r>
      <rPr>
        <strike/>
        <sz val="10"/>
        <color rgb="FFFF0000"/>
        <rFont val="Arial"/>
        <family val="2"/>
      </rPr>
      <t>reserves</t>
    </r>
    <r>
      <rPr>
        <sz val="10"/>
        <rFont val="Arial"/>
        <family val="2"/>
      </rPr>
      <t xml:space="preserve"> </t>
    </r>
    <r>
      <rPr>
        <sz val="10"/>
        <color rgb="FFFF0000"/>
        <rFont val="Arial"/>
        <family val="2"/>
      </rPr>
      <t>net best estimate policy liabilities</t>
    </r>
    <r>
      <rPr>
        <sz val="10"/>
        <rFont val="Arial"/>
        <family val="2"/>
      </rPr>
      <t xml:space="preserve"> held for the guarantees and shall apply as at the insurer’s first financial year end following commencement of the Insurance (Capital Adequacy) Regulations, 2020</t>
    </r>
  </si>
  <si>
    <t>MARGIN FOR UNEXPIRED COVERAGE RISK CHARGE</t>
  </si>
  <si>
    <r>
      <rPr>
        <b/>
        <sz val="10"/>
        <color rgb="FFFF0000"/>
        <rFont val="Arial"/>
        <family val="2"/>
      </rPr>
      <t xml:space="preserve"> Liability for Incurred Claims </t>
    </r>
    <r>
      <rPr>
        <b/>
        <strike/>
        <sz val="10"/>
        <color rgb="FFFF0000"/>
        <rFont val="Arial"/>
        <family val="2"/>
      </rPr>
      <t>Outstanding Claims</t>
    </r>
    <r>
      <rPr>
        <b/>
        <sz val="10"/>
        <rFont val="Arial"/>
        <family val="2"/>
      </rPr>
      <t xml:space="preserve"> </t>
    </r>
    <r>
      <rPr>
        <b/>
        <strike/>
        <sz val="10"/>
        <color rgb="FFFF0000"/>
        <rFont val="Arial"/>
        <family val="2"/>
      </rPr>
      <t>Net of Reinsurance</t>
    </r>
  </si>
  <si>
    <t>&gt; 1-2 Years</t>
  </si>
  <si>
    <t>Individual</t>
  </si>
  <si>
    <t xml:space="preserve">Investment Linked </t>
  </si>
  <si>
    <t>Subtotal Life</t>
  </si>
  <si>
    <t>Annuities &amp; Pensions</t>
  </si>
  <si>
    <t>Subtotal Annuities &amp; Pensions</t>
  </si>
  <si>
    <t>Accident &amp; Sickness</t>
  </si>
  <si>
    <t xml:space="preserve">Accident </t>
  </si>
  <si>
    <t>Individual Health</t>
  </si>
  <si>
    <t>Group Health</t>
  </si>
  <si>
    <t>Total Accident &amp; Sickness</t>
  </si>
  <si>
    <t>Disability Income</t>
  </si>
  <si>
    <t>Industrial life</t>
  </si>
  <si>
    <t>Individual Annuities</t>
  </si>
  <si>
    <t>General Business</t>
  </si>
  <si>
    <t>Other General Business</t>
  </si>
  <si>
    <t>Deferred Acquisition Asset</t>
  </si>
  <si>
    <t>NON-PAR</t>
  </si>
  <si>
    <t>PAR</t>
  </si>
  <si>
    <t xml:space="preserve">Individual  </t>
  </si>
  <si>
    <t>GROUP</t>
  </si>
  <si>
    <t xml:space="preserve">Personal Accident </t>
  </si>
  <si>
    <t>Discount Rates applied to the estimates of the future cash flows* 
- Most Illiquid Bucket only</t>
  </si>
  <si>
    <t>Reinsurance-General Insurance</t>
  </si>
  <si>
    <t>Reinsurance-Long Term</t>
  </si>
  <si>
    <t>Personal
Accident</t>
  </si>
  <si>
    <t>Discount Rates applied to the estimates of the future cash flows *
- Most Illiquid Bucket only</t>
  </si>
  <si>
    <r>
      <t>Recalculated Net Best Estimate Policy Liabilities using Ult Rate of 4.5%</t>
    </r>
    <r>
      <rPr>
        <b/>
        <vertAlign val="superscript"/>
        <sz val="10"/>
        <color rgb="FFFF0000"/>
        <rFont val="Arial"/>
        <family val="2"/>
      </rPr>
      <t>1</t>
    </r>
  </si>
  <si>
    <t>BALANCE SHEET</t>
  </si>
  <si>
    <r>
      <rPr>
        <vertAlign val="superscript"/>
        <sz val="10"/>
        <color rgb="FFFF0000"/>
        <rFont val="Arial"/>
        <family val="2"/>
      </rPr>
      <t xml:space="preserve">8 </t>
    </r>
    <r>
      <rPr>
        <sz val="10"/>
        <color rgb="FFFF0000"/>
        <rFont val="Arial"/>
        <family val="2"/>
      </rPr>
      <t>This refers to i) contributions to participating surplus reported as liabilities in the financial returns and ii) amounts reported as Participating Account Policyholders’ Equity in the financial returns. Expected shareholder transfers from the participating account included within the contractual service margins are excluded from the participating account, as contractual service margins are included in the determination of Adjusted Retained Earnings.</t>
    </r>
  </si>
  <si>
    <t>Contractual Service Margin (CSM) reported as liabilities net of CSM reported as assets</t>
  </si>
  <si>
    <r>
      <rPr>
        <vertAlign val="superscript"/>
        <sz val="10"/>
        <rFont val="Arial"/>
        <family val="2"/>
      </rPr>
      <t>7</t>
    </r>
    <r>
      <rPr>
        <sz val="10"/>
        <rFont val="Arial"/>
        <family val="2"/>
      </rPr>
      <t xml:space="preserve"> Amounts due from agents or brokers includes any policyholders' premiums  that were paid to the agents or brokers and which have not yet been remitted to the insurer.</t>
    </r>
  </si>
  <si>
    <r>
      <rPr>
        <vertAlign val="superscript"/>
        <sz val="10"/>
        <rFont val="Arial"/>
        <family val="2"/>
      </rPr>
      <t>8</t>
    </r>
    <r>
      <rPr>
        <sz val="10"/>
        <rFont val="Arial"/>
        <family val="2"/>
      </rPr>
      <t xml:space="preserve"> Number of business days outstanding shall be measured from the date of acknowledgement and confirmation of the amount of the subrogation receivable due from that other insurer or third party </t>
    </r>
  </si>
  <si>
    <r>
      <rPr>
        <vertAlign val="superscript"/>
        <sz val="10"/>
        <color rgb="FFFF0000"/>
        <rFont val="Arial"/>
        <family val="2"/>
      </rPr>
      <t>1</t>
    </r>
    <r>
      <rPr>
        <sz val="10"/>
        <color rgb="FFFF0000"/>
        <rFont val="Arial"/>
        <family val="2"/>
      </rPr>
      <t>Claim reserves related to claims incurred in prior years, including the portion of the provision for incurred but unreported claims " as this is the wording in the regulation</t>
    </r>
  </si>
  <si>
    <t>* Exclude amounts presented as part of  insurance contract Liabilities/Assets or in reinsurance contract held Liabilities/Assets</t>
  </si>
  <si>
    <t>Colonial Life Insurance Company (Trinidad) Limited</t>
  </si>
  <si>
    <t>Sagicor Life Insurance Trinidad &amp; Tobago Limited</t>
  </si>
  <si>
    <t>CG United Insurance TT Ltd.</t>
  </si>
  <si>
    <t>NAGICO Insurance (Trinidad and Tobago) Limited</t>
  </si>
  <si>
    <t>Sagicor General Insurance Trinidad &amp; Tobago Limited</t>
  </si>
  <si>
    <t>The Insurance Company of the West Indies (Trinidad) Limited</t>
  </si>
  <si>
    <t>Assuria Life (T&amp;T) Ltd</t>
  </si>
  <si>
    <t>V1.0, Last updated: March 4, 2024</t>
  </si>
  <si>
    <r>
      <t xml:space="preserve">Recalculated </t>
    </r>
    <r>
      <rPr>
        <b/>
        <sz val="10"/>
        <color rgb="FFFF0000"/>
        <rFont val="Arial"/>
        <family val="2"/>
      </rPr>
      <t>Net</t>
    </r>
    <r>
      <rPr>
        <b/>
        <sz val="10"/>
        <rFont val="Arial"/>
        <family val="2"/>
      </rPr>
      <t xml:space="preserve"> </t>
    </r>
    <r>
      <rPr>
        <b/>
        <sz val="10"/>
        <color rgb="FFFF0000"/>
        <rFont val="Arial"/>
        <family val="2"/>
      </rPr>
      <t>Best Estimate</t>
    </r>
    <r>
      <rPr>
        <b/>
        <sz val="10"/>
        <rFont val="Arial"/>
        <family val="2"/>
      </rPr>
      <t xml:space="preserve"> Policy Liabilities Parallel + 1%</t>
    </r>
  </si>
  <si>
    <t>Regulatory Capital Required 
(C-F)</t>
  </si>
  <si>
    <t>Risk Adjustment Applied for A</t>
  </si>
  <si>
    <t>Risk Adjustment Applied for C</t>
  </si>
  <si>
    <t>Regulatory Capital Required 
(C-D) - (A-B)</t>
  </si>
  <si>
    <r>
      <t>Regulatory Capital Required for</t>
    </r>
    <r>
      <rPr>
        <b/>
        <sz val="10"/>
        <color rgb="FFFF0000"/>
        <rFont val="Arial"/>
        <family val="2"/>
      </rPr>
      <t xml:space="preserve"> </t>
    </r>
    <r>
      <rPr>
        <b/>
        <strike/>
        <sz val="10"/>
        <color rgb="FFFF0000"/>
        <rFont val="Arial"/>
        <family val="2"/>
      </rPr>
      <t>Premium Adequacy</t>
    </r>
    <r>
      <rPr>
        <b/>
        <sz val="10"/>
        <color rgb="FFFF0000"/>
        <rFont val="Arial"/>
        <family val="2"/>
      </rPr>
      <t xml:space="preserve"> Margin for Unexpired Coverage</t>
    </r>
    <r>
      <rPr>
        <b/>
        <sz val="10"/>
        <rFont val="Arial"/>
        <family val="2"/>
      </rPr>
      <t xml:space="preserve"> Risk</t>
    </r>
  </si>
  <si>
    <t>Regulatory Capital Required
(A-B) x C</t>
  </si>
  <si>
    <t>40.050</t>
  </si>
  <si>
    <t>Unrealised Gains Included in Tier 1</t>
  </si>
  <si>
    <t>Date of last Valuation</t>
  </si>
  <si>
    <t>No. of Shares</t>
  </si>
  <si>
    <t>40.060</t>
  </si>
  <si>
    <t>Total of all Deductions (B = B1 + B2)</t>
  </si>
  <si>
    <t>Discount Rate Top Down</t>
  </si>
  <si>
    <t>Discount Rate Bottom Up</t>
  </si>
  <si>
    <t>Liabilities for Incurred Claims not under PAA</t>
  </si>
  <si>
    <t>Liabilities for Incurred Claims under PAA</t>
  </si>
  <si>
    <t>Liabilities for Remaining Coverage</t>
  </si>
  <si>
    <t>Insurance Contract Liabilities excluding Segregated Fund Guarantees and Net Liabilities</t>
  </si>
  <si>
    <t>Insurance Contract Liabilities for Segregated Fund Guarantees and Net Liabilities **</t>
  </si>
  <si>
    <t>* The rates used should be those of the most illiquid bucket for each line of business.</t>
  </si>
  <si>
    <t>THE FOLLOWING TABLE IS FOR INFORMATION GATHERING AND WILL BE CRITICAL TO OUR RE-CALIBRATION EXERCISE</t>
  </si>
  <si>
    <r>
      <rPr>
        <vertAlign val="superscript"/>
        <sz val="10"/>
        <color rgb="FFFF0000"/>
        <rFont val="Arial"/>
        <family val="2"/>
      </rPr>
      <t>1</t>
    </r>
    <r>
      <rPr>
        <sz val="10"/>
        <color rgb="FFFF0000"/>
        <rFont val="Arial"/>
        <family val="2"/>
      </rPr>
      <t>THIS ADDITIONAL COLUMN IS FOR INFORMATION GATHERING PURPOSES:</t>
    </r>
    <r>
      <rPr>
        <vertAlign val="superscript"/>
        <sz val="10"/>
        <color rgb="FFFF0000"/>
        <rFont val="Arial"/>
        <family val="2"/>
      </rPr>
      <t xml:space="preserve"> </t>
    </r>
    <r>
      <rPr>
        <sz val="10"/>
        <color rgb="FFFF0000"/>
        <rFont val="Arial"/>
        <family val="2"/>
      </rPr>
      <t>The Net Best Estimate Policy Liabilities are to be recalculated by grading the discount rate used in year 15 to 4.5% in year 20 and beyond</t>
    </r>
  </si>
  <si>
    <r>
      <t xml:space="preserve">    Appropriated </t>
    </r>
    <r>
      <rPr>
        <sz val="10"/>
        <color rgb="FFFF0000"/>
        <rFont val="Arial"/>
        <family val="2"/>
      </rPr>
      <t>Surplus</t>
    </r>
    <r>
      <rPr>
        <sz val="10"/>
        <rFont val="Arial"/>
        <family val="2"/>
      </rPr>
      <t>:</t>
    </r>
  </si>
  <si>
    <t>PARALLEL RUN CAPITAL ADEQUACY RETURNS
BASED ON IFRS 17 AND DRAFT REGULATION</t>
  </si>
  <si>
    <t>Valuation Methodology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</si>
</sst>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1" formatCode="_-* #,##0_-;\-* #,##0_-;_-* &quot;-&quot;_-;_-@_-"/>
    <numFmt numFmtId="164" formatCode="_(* #,##0_);_(* \(#,##0\);_(* &quot;-&quot;_);_(@_)"/>
    <numFmt numFmtId="165" formatCode="_(&quot;$&quot;* #,##0.00_);_(&quot;$&quot;* \(#,##0.00\);_(&quot;$&quot;* &quot;-&quot;??_);_(@_)"/>
    <numFmt numFmtId="166" formatCode="_(* #,##0.00_);_(* \(#,##0.00\);_(* &quot;-&quot;??_);_(@_)"/>
    <numFmt numFmtId="167" formatCode="General_)"/>
    <numFmt numFmtId="168" formatCode="dd/mm/yyyy;@"/>
    <numFmt numFmtId="169" formatCode="_(* #,##0_);_(* \(#,##0\);_(* &quot;-&quot;??_);_(@_)"/>
    <numFmt numFmtId="170" formatCode="0.0%"/>
    <numFmt numFmtId="171" formatCode="0.00000"/>
    <numFmt numFmtId="172" formatCode="0.000"/>
    <numFmt numFmtId="173" formatCode="_-[$€-2]* #,##0.00_-;\-[$€-2]* #,##0.00_-;_-[$€-2]* &quot;-&quot;??_-"/>
    <numFmt numFmtId="174" formatCode="#,##0_);[Red]\-#,##0_)"/>
    <numFmt numFmtId="175" formatCode="_(* #,##0.00000_);_(* \(#,##0.00000\);_(* &quot;-&quot;??_);_(@_)"/>
    <numFmt numFmtId="176" formatCode="d/m/yy;@"/>
    <numFmt numFmtId="177" formatCode="[$-409]mmmm\ d\,\ yyyy;@"/>
    <numFmt numFmtId="178" formatCode="_-* #,##0_-;\-* #,##0_-;_-* &quot;-&quot;??_-;_-@_-"/>
    <numFmt numFmtId="179" formatCode="[$-409]d\-mmm\-yyyy;@"/>
    <numFmt numFmtId="180" formatCode="#,##0;\(#,##0\)"/>
    <numFmt numFmtId="181" formatCode="_ * #,##0.00_ ;_ * \-#,##0.00_ ;_ * &quot;-&quot;??_ ;_ @_ "/>
    <numFmt numFmtId="182" formatCode="_ * #,##0_ ;_ * \-#,##0_ ;_ * &quot;-&quot;??_ ;_ @_ "/>
  </numFmts>
  <fonts count="133">
    <font>
      <sz val="12"/>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u/>
      <sz val="10"/>
      <color indexed="12"/>
      <name val="Arial"/>
      <family val="2"/>
    </font>
    <font>
      <b/>
      <u/>
      <sz val="10"/>
      <color indexed="12"/>
      <name val="Arial"/>
      <family val="2"/>
    </font>
    <font>
      <sz val="12"/>
      <name val="Arial"/>
      <family val="2"/>
    </font>
    <font>
      <sz val="11"/>
      <name val="Times New Roman"/>
      <family val="1"/>
    </font>
    <font>
      <b/>
      <sz val="12"/>
      <color rgb="FFFF0000"/>
      <name val="Arial"/>
      <family val="2"/>
    </font>
    <font>
      <b/>
      <sz val="11"/>
      <name val="Arial"/>
      <family val="2"/>
    </font>
    <font>
      <b/>
      <sz val="12"/>
      <name val="Arial"/>
      <family val="2"/>
    </font>
    <font>
      <sz val="10"/>
      <name val="Times New Roman"/>
      <family val="1"/>
    </font>
    <font>
      <sz val="9"/>
      <name val="Arial"/>
      <family val="2"/>
    </font>
    <font>
      <sz val="10"/>
      <name val="Arial"/>
      <family val="2"/>
    </font>
    <font>
      <b/>
      <sz val="14"/>
      <name val="Arial"/>
      <family val="2"/>
    </font>
    <font>
      <sz val="11"/>
      <name val="Arial"/>
      <family val="2"/>
    </font>
    <font>
      <sz val="11"/>
      <color indexed="8"/>
      <name val="Calibri"/>
      <family val="2"/>
    </font>
    <font>
      <sz val="11"/>
      <color indexed="9"/>
      <name val="Calibri"/>
      <family val="2"/>
    </font>
    <font>
      <sz val="8"/>
      <name val="Garamond"/>
      <family val="1"/>
    </font>
    <font>
      <sz val="12"/>
      <name val="Frutiger 45 Light"/>
      <family val="2"/>
    </font>
    <font>
      <sz val="11"/>
      <color indexed="20"/>
      <name val="Calibri"/>
      <family val="2"/>
    </font>
    <font>
      <b/>
      <sz val="11"/>
      <color indexed="52"/>
      <name val="Calibri"/>
      <family val="2"/>
    </font>
    <font>
      <i/>
      <sz val="12"/>
      <name val="Frutiger 45 Light"/>
      <family val="2"/>
    </font>
    <font>
      <b/>
      <sz val="11"/>
      <color indexed="9"/>
      <name val="Calibri"/>
      <family val="2"/>
    </font>
    <font>
      <sz val="10"/>
      <name val="MS Sans Serif"/>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2"/>
      <color indexed="12"/>
      <name val="SWISS"/>
    </font>
    <font>
      <u/>
      <sz val="10"/>
      <color indexed="12"/>
      <name val="Times New Roman"/>
      <family val="1"/>
    </font>
    <font>
      <sz val="11"/>
      <color indexed="62"/>
      <name val="Calibri"/>
      <family val="2"/>
    </font>
    <font>
      <sz val="10"/>
      <color indexed="8"/>
      <name val="Arial"/>
      <family val="2"/>
    </font>
    <font>
      <sz val="11"/>
      <color indexed="52"/>
      <name val="Calibri"/>
      <family val="2"/>
    </font>
    <font>
      <b/>
      <sz val="14"/>
      <name val="Frutiger 87ExtraBlackCn"/>
      <family val="2"/>
    </font>
    <font>
      <sz val="11"/>
      <color indexed="60"/>
      <name val="Calibri"/>
      <family val="2"/>
    </font>
    <font>
      <sz val="12"/>
      <name val="SWISS"/>
    </font>
    <font>
      <b/>
      <i/>
      <sz val="12"/>
      <name val="Frutiger 45 Light"/>
      <family val="2"/>
    </font>
    <font>
      <b/>
      <sz val="11"/>
      <color indexed="63"/>
      <name val="Calibri"/>
      <family val="2"/>
    </font>
    <font>
      <b/>
      <i/>
      <sz val="11"/>
      <color indexed="8"/>
      <name val="Times New Roman"/>
      <family val="1"/>
    </font>
    <font>
      <b/>
      <sz val="10"/>
      <name val="Arial"/>
      <family val="2"/>
    </font>
    <font>
      <sz val="12"/>
      <name val="Helv"/>
    </font>
    <font>
      <b/>
      <sz val="12"/>
      <name val="Frutiger 45 Light"/>
      <family val="2"/>
    </font>
    <font>
      <b/>
      <sz val="18"/>
      <color indexed="56"/>
      <name val="Cambria"/>
      <family val="2"/>
    </font>
    <font>
      <b/>
      <sz val="11"/>
      <color indexed="8"/>
      <name val="Calibri"/>
      <family val="2"/>
    </font>
    <font>
      <sz val="10"/>
      <name val="Frutiger"/>
    </font>
    <font>
      <sz val="11"/>
      <color indexed="10"/>
      <name val="Calibri"/>
      <family val="2"/>
    </font>
    <font>
      <u/>
      <sz val="10"/>
      <color theme="10"/>
      <name val="Times New Roman"/>
      <family val="1"/>
    </font>
    <font>
      <b/>
      <i/>
      <sz val="11"/>
      <name val="Arial"/>
      <family val="2"/>
    </font>
    <font>
      <i/>
      <sz val="11"/>
      <name val="Arial"/>
      <family val="2"/>
    </font>
    <font>
      <sz val="8"/>
      <name val="Arial"/>
      <family val="2"/>
    </font>
    <font>
      <b/>
      <sz val="16"/>
      <name val="Arial"/>
      <family val="2"/>
    </font>
    <font>
      <sz val="10"/>
      <color rgb="FFFF0000"/>
      <name val="Arial"/>
      <family val="2"/>
    </font>
    <font>
      <vertAlign val="superscript"/>
      <sz val="10"/>
      <name val="Arial"/>
      <family val="2"/>
    </font>
    <font>
      <b/>
      <vertAlign val="superscript"/>
      <sz val="10"/>
      <name val="Arial"/>
      <family val="2"/>
    </font>
    <font>
      <b/>
      <sz val="10"/>
      <color indexed="12"/>
      <name val="Arial"/>
      <family val="2"/>
    </font>
    <font>
      <sz val="10"/>
      <color indexed="12"/>
      <name val="Arial"/>
      <family val="2"/>
    </font>
    <font>
      <b/>
      <sz val="10"/>
      <color rgb="FFFF0000"/>
      <name val="Arial"/>
      <family val="2"/>
    </font>
    <font>
      <b/>
      <u/>
      <sz val="10"/>
      <name val="Arial"/>
      <family val="2"/>
    </font>
    <font>
      <b/>
      <i/>
      <sz val="10"/>
      <name val="Arial"/>
      <family val="2"/>
    </font>
    <font>
      <i/>
      <sz val="10"/>
      <name val="Arial"/>
      <family val="2"/>
    </font>
    <font>
      <b/>
      <strike/>
      <sz val="10"/>
      <name val="Arial"/>
      <family val="2"/>
    </font>
    <font>
      <b/>
      <sz val="10"/>
      <color indexed="8"/>
      <name val="Arial"/>
      <family val="2"/>
    </font>
    <font>
      <sz val="10"/>
      <name val="Arial"/>
      <family val="2"/>
    </font>
    <font>
      <sz val="11"/>
      <color theme="1"/>
      <name val="Times New Roman"/>
      <family val="2"/>
    </font>
    <font>
      <sz val="11"/>
      <color indexed="8"/>
      <name val="Times New Roman"/>
      <family val="2"/>
    </font>
    <font>
      <sz val="11"/>
      <color indexed="8"/>
      <name val="Times New Roman"/>
      <family val="1"/>
    </font>
    <font>
      <sz val="10"/>
      <name val="Arial Unicode MS"/>
      <family val="2"/>
    </font>
    <font>
      <b/>
      <sz val="11"/>
      <color indexed="16"/>
      <name val="Times New Roman"/>
      <family val="1"/>
    </font>
    <font>
      <b/>
      <sz val="22"/>
      <color indexed="8"/>
      <name val="Times New Roman"/>
      <family val="1"/>
    </font>
    <font>
      <b/>
      <i/>
      <sz val="12"/>
      <color rgb="FFFF0000"/>
      <name val="Arial"/>
      <family val="2"/>
    </font>
    <font>
      <b/>
      <sz val="36"/>
      <name val="Times New Roman"/>
      <family val="1"/>
    </font>
    <font>
      <sz val="16"/>
      <name val="Arial"/>
      <family val="2"/>
    </font>
    <font>
      <sz val="16"/>
      <name val="Times New Roman"/>
      <family val="1"/>
    </font>
    <font>
      <b/>
      <sz val="22"/>
      <name val="Times New Roman"/>
      <family val="1"/>
    </font>
    <font>
      <b/>
      <i/>
      <sz val="14"/>
      <name val="Arial"/>
      <family val="2"/>
    </font>
    <font>
      <sz val="14"/>
      <name val="Arial"/>
      <family val="2"/>
    </font>
    <font>
      <sz val="24"/>
      <name val="Arial"/>
      <family val="2"/>
    </font>
    <font>
      <sz val="24"/>
      <name val="Times New Roman"/>
      <family val="1"/>
    </font>
    <font>
      <b/>
      <sz val="12"/>
      <name val="Times New Roman"/>
      <family val="1"/>
    </font>
    <font>
      <sz val="14"/>
      <name val="Times New Roman"/>
      <family val="1"/>
    </font>
    <font>
      <i/>
      <sz val="10"/>
      <name val="Times New Roman"/>
      <family val="1"/>
    </font>
    <font>
      <b/>
      <sz val="9"/>
      <name val="Arial"/>
      <family val="2"/>
    </font>
    <font>
      <b/>
      <sz val="11"/>
      <color theme="1"/>
      <name val="Arial"/>
      <family val="2"/>
    </font>
    <font>
      <sz val="11"/>
      <color theme="1"/>
      <name val="Arial"/>
      <family val="2"/>
    </font>
    <font>
      <sz val="9"/>
      <color rgb="FFFF0000"/>
      <name val="Arial"/>
      <family val="2"/>
    </font>
    <font>
      <strike/>
      <sz val="10"/>
      <color rgb="FFFF0000"/>
      <name val="Arial"/>
      <family val="2"/>
    </font>
    <font>
      <sz val="12"/>
      <name val="Times New Roman"/>
      <family val="1"/>
    </font>
    <font>
      <sz val="11"/>
      <color rgb="FFFF0000"/>
      <name val="Arial"/>
      <family val="2"/>
    </font>
    <font>
      <b/>
      <sz val="11"/>
      <color rgb="FFFF0000"/>
      <name val="Arial"/>
      <family val="2"/>
    </font>
    <font>
      <sz val="11"/>
      <name val="Calibri"/>
      <family val="2"/>
      <scheme val="minor"/>
    </font>
    <font>
      <vertAlign val="superscript"/>
      <sz val="10"/>
      <color rgb="FFFF0000"/>
      <name val="Arial"/>
      <family val="2"/>
    </font>
    <font>
      <b/>
      <strike/>
      <sz val="10"/>
      <color rgb="FFFF0000"/>
      <name val="Arial"/>
      <family val="2"/>
    </font>
    <font>
      <b/>
      <sz val="11"/>
      <color rgb="FFFF0000"/>
      <name val="Calibri"/>
      <family val="2"/>
      <scheme val="minor"/>
    </font>
    <font>
      <u/>
      <sz val="11"/>
      <color theme="10"/>
      <name val="Calibri"/>
      <family val="2"/>
      <scheme val="minor"/>
    </font>
    <font>
      <u/>
      <sz val="11"/>
      <name val="Calibri"/>
      <family val="2"/>
      <scheme val="minor"/>
    </font>
    <font>
      <sz val="11.5"/>
      <name val="Times New Roman"/>
      <family val="1"/>
    </font>
    <font>
      <b/>
      <sz val="16"/>
      <color theme="0"/>
      <name val="Calibri"/>
      <family val="2"/>
      <scheme val="minor"/>
    </font>
    <font>
      <b/>
      <u/>
      <sz val="11"/>
      <name val="Arial"/>
      <family val="2"/>
    </font>
    <font>
      <u/>
      <sz val="10"/>
      <color rgb="FFFF0000"/>
      <name val="Arial"/>
      <family val="2"/>
    </font>
    <font>
      <strike/>
      <u/>
      <sz val="10"/>
      <color rgb="FFFF0000"/>
      <name val="Arial"/>
      <family val="2"/>
    </font>
    <font>
      <b/>
      <u/>
      <sz val="10"/>
      <color rgb="FFFF0000"/>
      <name val="Arial"/>
      <family val="2"/>
    </font>
    <font>
      <b/>
      <sz val="18"/>
      <name val="Arial"/>
      <family val="2"/>
    </font>
    <font>
      <sz val="24"/>
      <color rgb="FFFF0000"/>
      <name val="Times New Roman"/>
      <family val="1"/>
    </font>
    <font>
      <b/>
      <sz val="16"/>
      <color rgb="FFFF0000"/>
      <name val="Arial"/>
      <family val="2"/>
    </font>
    <font>
      <b/>
      <sz val="9"/>
      <color rgb="FFFF0000"/>
      <name val="Arial"/>
      <family val="2"/>
    </font>
    <font>
      <b/>
      <u/>
      <sz val="11"/>
      <color indexed="12"/>
      <name val="Arial"/>
      <family val="2"/>
    </font>
    <font>
      <u/>
      <sz val="11"/>
      <name val="Arial"/>
      <family val="2"/>
    </font>
    <font>
      <b/>
      <sz val="11"/>
      <color indexed="8"/>
      <name val="Arial"/>
      <family val="2"/>
    </font>
    <font>
      <sz val="11"/>
      <color indexed="8"/>
      <name val="Arial"/>
      <family val="2"/>
    </font>
    <font>
      <b/>
      <vertAlign val="superscript"/>
      <sz val="10"/>
      <color rgb="FFFF0000"/>
      <name val="Arial"/>
      <family val="2"/>
    </font>
    <font>
      <strike/>
      <sz val="11"/>
      <color rgb="FFFF0000"/>
      <name val="Arial"/>
      <family val="2"/>
    </font>
    <font>
      <b/>
      <sz val="11"/>
      <name val="Arial Black"/>
      <family val="2"/>
    </font>
    <font>
      <b/>
      <sz val="11"/>
      <color rgb="FF4B82AD"/>
      <name val="Calibri"/>
      <family val="2"/>
      <scheme val="minor"/>
    </font>
    <font>
      <u/>
      <sz val="11"/>
      <color indexed="12"/>
      <name val="Calibri"/>
      <family val="2"/>
      <scheme val="minor"/>
    </font>
    <font>
      <b/>
      <sz val="10"/>
      <color theme="1"/>
      <name val="Arial"/>
      <family val="2"/>
    </font>
    <font>
      <b/>
      <sz val="20"/>
      <color rgb="FFFF0000"/>
      <name val="Times New Roman"/>
      <family val="1"/>
    </font>
  </fonts>
  <fills count="44">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rgb="FF00FFFF"/>
        <bgColor indexed="64"/>
      </patternFill>
    </fill>
    <fill>
      <patternFill patternType="solid">
        <fgColor indexed="9"/>
        <bgColor indexed="64"/>
      </patternFill>
    </fill>
    <fill>
      <patternFill patternType="solid">
        <fgColor rgb="FF66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7"/>
        <bgColor indexed="64"/>
      </patternFill>
    </fill>
    <fill>
      <patternFill patternType="solid">
        <fgColor indexed="35"/>
        <bgColor indexed="64"/>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theme="4" tint="0.79998168889431442"/>
        <bgColor indexed="65"/>
      </patternFill>
    </fill>
    <fill>
      <patternFill patternType="solid">
        <fgColor rgb="FFFFFF00"/>
        <bgColor indexed="64"/>
      </patternFill>
    </fill>
    <fill>
      <patternFill patternType="solid">
        <fgColor theme="7" tint="0.39997558519241921"/>
        <bgColor indexed="64"/>
      </patternFill>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
      <patternFill patternType="solid">
        <fgColor rgb="FFDDEBF7"/>
        <bgColor indexed="64"/>
      </patternFill>
    </fill>
    <fill>
      <patternFill patternType="solid">
        <fgColor theme="1"/>
        <bgColor indexed="64"/>
      </patternFill>
    </fill>
    <fill>
      <patternFill patternType="solid">
        <fgColor theme="7" tint="0.79998168889431442"/>
        <bgColor indexed="64"/>
      </patternFill>
    </fill>
    <fill>
      <patternFill patternType="solid">
        <fgColor indexed="15"/>
        <bgColor indexed="64"/>
      </patternFill>
    </fill>
    <fill>
      <patternFill patternType="solid">
        <fgColor theme="5" tint="0.79998168889431442"/>
        <bgColor indexed="64"/>
      </patternFill>
    </fill>
    <fill>
      <patternFill patternType="solid">
        <fgColor theme="9" tint="0.79998168889431442"/>
        <bgColor indexed="64"/>
      </patternFill>
    </fill>
  </fills>
  <borders count="15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diagonal/>
    </border>
    <border>
      <left style="thin">
        <color theme="0"/>
      </left>
      <right/>
      <top style="thin">
        <color theme="0"/>
      </top>
      <bottom style="thin">
        <color theme="0"/>
      </bottom>
      <diagonal/>
    </border>
    <border>
      <left style="thin">
        <color indexed="64"/>
      </left>
      <right style="thin">
        <color auto="1"/>
      </right>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style="dotted">
        <color indexed="64"/>
      </top>
      <bottom/>
      <diagonal/>
    </border>
    <border>
      <left style="thin">
        <color auto="1"/>
      </left>
      <right style="thin">
        <color auto="1"/>
      </right>
      <top/>
      <bottom/>
      <diagonal/>
    </border>
    <border>
      <left style="thin">
        <color theme="0"/>
      </left>
      <right style="thin">
        <color theme="0"/>
      </right>
      <top/>
      <bottom style="thin">
        <color theme="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bottom style="medium">
        <color indexed="64"/>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medium">
        <color indexed="64"/>
      </left>
      <right/>
      <top style="medium">
        <color indexed="64"/>
      </top>
      <bottom style="thin">
        <color indexed="64"/>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thin">
        <color auto="1"/>
      </left>
      <right style="thin">
        <color indexed="64"/>
      </right>
      <top style="thin">
        <color auto="1"/>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bottom/>
      <diagonal/>
    </border>
    <border>
      <left/>
      <right style="thin">
        <color indexed="64"/>
      </right>
      <top/>
      <bottom/>
      <diagonal/>
    </border>
    <border>
      <left/>
      <right/>
      <top/>
      <bottom style="thin">
        <color theme="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top/>
      <bottom style="thin">
        <color theme="0"/>
      </bottom>
      <diagonal/>
    </border>
    <border>
      <left style="thin">
        <color theme="0"/>
      </left>
      <right/>
      <top/>
      <bottom/>
      <diagonal/>
    </border>
    <border>
      <left/>
      <right/>
      <top style="double">
        <color auto="1"/>
      </top>
      <bottom/>
      <diagonal/>
    </border>
    <border>
      <left/>
      <right/>
      <top/>
      <bottom style="double">
        <color auto="1"/>
      </bottom>
      <diagonal/>
    </border>
    <border>
      <left/>
      <right/>
      <top style="double">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auto="1"/>
      </bottom>
      <diagonal/>
    </border>
    <border>
      <left/>
      <right style="medium">
        <color indexed="64"/>
      </right>
      <top style="double">
        <color indexed="64"/>
      </top>
      <bottom/>
      <diagonal/>
    </border>
    <border>
      <left/>
      <right style="medium">
        <color indexed="64"/>
      </right>
      <top/>
      <bottom style="double">
        <color auto="1"/>
      </bottom>
      <diagonal/>
    </border>
    <border>
      <left style="medium">
        <color indexed="64"/>
      </left>
      <right/>
      <top style="double">
        <color indexed="64"/>
      </top>
      <bottom/>
      <diagonal/>
    </border>
    <border>
      <left style="medium">
        <color indexed="64"/>
      </left>
      <right/>
      <top style="double">
        <color indexed="64"/>
      </top>
      <bottom style="double">
        <color indexed="64"/>
      </bottom>
      <diagonal/>
    </border>
    <border>
      <left/>
      <right style="medium">
        <color indexed="64"/>
      </right>
      <top style="double">
        <color auto="1"/>
      </top>
      <bottom style="double">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style="double">
        <color indexed="64"/>
      </right>
      <top style="double">
        <color indexed="64"/>
      </top>
      <bottom style="double">
        <color auto="1"/>
      </bottom>
      <diagonal/>
    </border>
    <border>
      <left/>
      <right style="double">
        <color indexed="64"/>
      </right>
      <top style="double">
        <color indexed="64"/>
      </top>
      <bottom style="double">
        <color auto="1"/>
      </bottom>
      <diagonal/>
    </border>
    <border>
      <left/>
      <right/>
      <top style="double">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diagonal/>
    </border>
    <border>
      <left/>
      <right style="medium">
        <color indexed="64"/>
      </right>
      <top style="dotted">
        <color indexed="64"/>
      </top>
      <bottom style="medium">
        <color indexed="64"/>
      </bottom>
      <diagonal/>
    </border>
    <border>
      <left/>
      <right/>
      <top/>
      <bottom style="dotted">
        <color indexed="64"/>
      </bottom>
      <diagonal/>
    </border>
    <border>
      <left style="medium">
        <color indexed="64"/>
      </left>
      <right/>
      <top style="dotted">
        <color indexed="64"/>
      </top>
      <bottom style="medium">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auto="1"/>
      </left>
      <right style="thin">
        <color auto="1"/>
      </right>
      <top style="thin">
        <color auto="1"/>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8"/>
      </left>
      <right/>
      <top/>
      <bottom style="thin">
        <color indexed="64"/>
      </bottom>
      <diagonal/>
    </border>
    <border>
      <left style="thin">
        <color auto="1"/>
      </left>
      <right style="double">
        <color auto="1"/>
      </right>
      <top style="thin">
        <color indexed="64"/>
      </top>
      <bottom style="thin">
        <color indexed="64"/>
      </bottom>
      <diagonal/>
    </border>
    <border>
      <left style="double">
        <color indexed="64"/>
      </left>
      <right style="thin">
        <color auto="1"/>
      </right>
      <top/>
      <bottom/>
      <diagonal/>
    </border>
    <border>
      <left style="thin">
        <color auto="1"/>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auto="1"/>
      </right>
      <top style="hair">
        <color indexed="64"/>
      </top>
      <bottom style="hair">
        <color indexed="64"/>
      </bottom>
      <diagonal/>
    </border>
    <border>
      <left style="thin">
        <color indexed="8"/>
      </left>
      <right style="thin">
        <color indexed="64"/>
      </right>
      <top style="thin">
        <color indexed="64"/>
      </top>
      <bottom style="thin">
        <color indexed="64"/>
      </bottom>
      <diagonal/>
    </border>
    <border>
      <left style="thin">
        <color indexed="64"/>
      </left>
      <right/>
      <top style="dotted">
        <color indexed="64"/>
      </top>
      <bottom/>
      <diagonal/>
    </border>
    <border>
      <left style="thin">
        <color indexed="64"/>
      </left>
      <right/>
      <top style="hair">
        <color indexed="64"/>
      </top>
      <bottom style="thin">
        <color indexed="64"/>
      </bottom>
      <diagonal/>
    </border>
    <border>
      <left style="double">
        <color indexed="64"/>
      </left>
      <right style="thin">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8"/>
      </left>
      <right/>
      <top/>
      <bottom style="thin">
        <color indexed="8"/>
      </bottom>
      <diagonal/>
    </border>
    <border>
      <left style="thin">
        <color indexed="8"/>
      </left>
      <right/>
      <top/>
      <bottom/>
      <diagonal/>
    </border>
    <border>
      <left style="double">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top style="medium">
        <color indexed="64"/>
      </top>
      <bottom style="hair">
        <color auto="1"/>
      </bottom>
      <diagonal/>
    </border>
    <border>
      <left style="thin">
        <color indexed="64"/>
      </left>
      <right style="thin">
        <color indexed="64"/>
      </right>
      <top style="hair">
        <color indexed="64"/>
      </top>
      <bottom style="thin">
        <color indexed="64"/>
      </bottom>
      <diagonal/>
    </border>
    <border>
      <left style="double">
        <color indexed="64"/>
      </left>
      <right style="thin">
        <color indexed="64"/>
      </right>
      <top style="hair">
        <color indexed="64"/>
      </top>
      <bottom style="hair">
        <color indexed="64"/>
      </bottom>
      <diagonal/>
    </border>
    <border>
      <left style="thin">
        <color indexed="64"/>
      </left>
      <right style="thin">
        <color indexed="8"/>
      </right>
      <top style="hair">
        <color indexed="64"/>
      </top>
      <bottom style="hair">
        <color indexed="64"/>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style="double">
        <color auto="1"/>
      </bottom>
      <diagonal/>
    </border>
    <border>
      <left style="thin">
        <color auto="1"/>
      </left>
      <right style="thin">
        <color auto="1"/>
      </right>
      <top/>
      <bottom/>
      <diagonal/>
    </border>
    <border>
      <left/>
      <right/>
      <top style="thin">
        <color indexed="64"/>
      </top>
      <bottom style="medium">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top/>
      <bottom style="double">
        <color indexed="64"/>
      </bottom>
      <diagonal/>
    </border>
    <border>
      <left style="double">
        <color indexed="64"/>
      </left>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top/>
      <bottom/>
      <diagonal/>
    </border>
    <border>
      <left/>
      <right style="double">
        <color indexed="64"/>
      </right>
      <top/>
      <bottom/>
      <diagonal/>
    </border>
    <border>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double">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8"/>
      </bottom>
      <diagonal/>
    </border>
    <border>
      <left style="thin">
        <color indexed="64"/>
      </left>
      <right style="thin">
        <color indexed="64"/>
      </right>
      <top style="medium">
        <color indexed="64"/>
      </top>
      <bottom style="hair">
        <color auto="1"/>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auto="1"/>
      </left>
      <right/>
      <top/>
      <bottom/>
      <diagonal/>
    </border>
    <border>
      <left style="thin">
        <color indexed="64"/>
      </left>
      <right style="thin">
        <color indexed="64"/>
      </right>
      <top style="double">
        <color indexed="64"/>
      </top>
      <bottom/>
      <diagonal/>
    </border>
    <border>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auto="1"/>
      </left>
      <right/>
      <top style="thin">
        <color auto="1"/>
      </top>
      <bottom/>
      <diagonal/>
    </border>
    <border>
      <left/>
      <right/>
      <top style="thin">
        <color auto="1"/>
      </top>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tted">
        <color indexed="64"/>
      </top>
      <bottom style="double">
        <color indexed="64"/>
      </bottom>
      <diagonal/>
    </border>
  </borders>
  <cellStyleXfs count="19365">
    <xf numFmtId="167" fontId="0" fillId="0" borderId="0"/>
    <xf numFmtId="166" fontId="21" fillId="0" borderId="0" applyFont="0" applyFill="0" applyBorder="0" applyAlignment="0" applyProtection="0"/>
    <xf numFmtId="9" fontId="21" fillId="0" borderId="0" applyFont="0" applyFill="0" applyBorder="0" applyAlignment="0" applyProtection="0"/>
    <xf numFmtId="0" fontId="19" fillId="0" borderId="0" applyNumberFormat="0" applyFill="0" applyBorder="0" applyAlignment="0" applyProtection="0">
      <alignment vertical="top"/>
      <protection locked="0"/>
    </xf>
    <xf numFmtId="0" fontId="22" fillId="0" borderId="0"/>
    <xf numFmtId="0" fontId="28" fillId="0" borderId="0"/>
    <xf numFmtId="166" fontId="28" fillId="0" borderId="0" applyFont="0" applyFill="0" applyBorder="0" applyAlignment="0" applyProtection="0"/>
    <xf numFmtId="166" fontId="28" fillId="0" borderId="0" applyFont="0" applyFill="0" applyBorder="0" applyAlignment="0" applyProtection="0"/>
    <xf numFmtId="9"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0" fontId="28" fillId="0" borderId="0"/>
    <xf numFmtId="166" fontId="28" fillId="0" borderId="0" applyFont="0" applyFill="0" applyBorder="0" applyAlignment="0" applyProtection="0"/>
    <xf numFmtId="166" fontId="28" fillId="0" borderId="0" applyFont="0" applyFill="0" applyBorder="0" applyAlignment="0" applyProtection="0"/>
    <xf numFmtId="0" fontId="28" fillId="0" borderId="0"/>
    <xf numFmtId="0" fontId="31" fillId="7" borderId="0" applyNumberFormat="0" applyBorder="0" applyAlignment="0" applyProtection="0"/>
    <xf numFmtId="0" fontId="31" fillId="8"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16" borderId="0" applyNumberFormat="0" applyBorder="0" applyAlignment="0" applyProtection="0"/>
    <xf numFmtId="0" fontId="32" fillId="17"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18" borderId="0" applyNumberFormat="0" applyBorder="0" applyAlignment="0" applyProtection="0"/>
    <xf numFmtId="0" fontId="32" fillId="18"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3" fillId="0" borderId="2">
      <alignment horizontal="center"/>
    </xf>
    <xf numFmtId="0" fontId="34" fillId="0" borderId="1">
      <alignment horizontal="left" wrapText="1" indent="2"/>
    </xf>
    <xf numFmtId="0" fontId="35" fillId="8" borderId="0" applyNumberFormat="0" applyBorder="0" applyAlignment="0" applyProtection="0"/>
    <xf numFmtId="0" fontId="36" fillId="25" borderId="18" applyNumberFormat="0" applyAlignment="0" applyProtection="0"/>
    <xf numFmtId="0" fontId="36" fillId="25" borderId="18" applyNumberFormat="0" applyAlignment="0" applyProtection="0"/>
    <xf numFmtId="0" fontId="36" fillId="25" borderId="18" applyNumberFormat="0" applyAlignment="0" applyProtection="0"/>
    <xf numFmtId="0" fontId="36" fillId="25" borderId="18" applyNumberFormat="0" applyAlignment="0" applyProtection="0"/>
    <xf numFmtId="0" fontId="37" fillId="0" borderId="0">
      <alignment wrapText="1"/>
    </xf>
    <xf numFmtId="0" fontId="38" fillId="26" borderId="19" applyNumberFormat="0" applyAlignment="0" applyProtection="0"/>
    <xf numFmtId="166" fontId="31"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39"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73" fontId="28" fillId="0" borderId="0" applyFont="0" applyFill="0" applyBorder="0" applyAlignment="0" applyProtection="0"/>
    <xf numFmtId="0" fontId="40" fillId="0" borderId="0" applyNumberFormat="0" applyFill="0" applyBorder="0" applyAlignment="0" applyProtection="0"/>
    <xf numFmtId="0" fontId="41" fillId="9" borderId="0" applyNumberFormat="0" applyBorder="0" applyAlignment="0" applyProtection="0"/>
    <xf numFmtId="0" fontId="42" fillId="0" borderId="20" applyNumberFormat="0" applyFill="0" applyAlignment="0" applyProtection="0"/>
    <xf numFmtId="0" fontId="43" fillId="0" borderId="21" applyNumberFormat="0" applyFill="0" applyAlignment="0" applyProtection="0"/>
    <xf numFmtId="0" fontId="44" fillId="0" borderId="22" applyNumberFormat="0" applyFill="0" applyAlignment="0" applyProtection="0"/>
    <xf numFmtId="0" fontId="44" fillId="0" borderId="0" applyNumberFormat="0" applyFill="0" applyBorder="0" applyAlignment="0" applyProtection="0"/>
    <xf numFmtId="0" fontId="45"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7" fillId="12" borderId="18" applyNumberFormat="0" applyAlignment="0" applyProtection="0"/>
    <xf numFmtId="0" fontId="47" fillId="12" borderId="18" applyNumberFormat="0" applyAlignment="0" applyProtection="0"/>
    <xf numFmtId="0" fontId="47" fillId="12" borderId="18" applyNumberFormat="0" applyAlignment="0" applyProtection="0"/>
    <xf numFmtId="0" fontId="47" fillId="12" borderId="18" applyNumberFormat="0" applyAlignment="0" applyProtection="0"/>
    <xf numFmtId="174" fontId="48" fillId="27" borderId="2" applyAlignment="0">
      <protection locked="0"/>
    </xf>
    <xf numFmtId="49" fontId="28" fillId="28" borderId="0" applyBorder="0">
      <alignment horizontal="left"/>
      <protection locked="0"/>
    </xf>
    <xf numFmtId="0" fontId="49" fillId="0" borderId="23" applyNumberFormat="0" applyFill="0" applyAlignment="0" applyProtection="0"/>
    <xf numFmtId="0" fontId="50" fillId="0" borderId="0"/>
    <xf numFmtId="0" fontId="51" fillId="29"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9" fillId="0" borderId="0"/>
    <xf numFmtId="0" fontId="39" fillId="0" borderId="0"/>
    <xf numFmtId="0" fontId="39" fillId="0" borderId="0"/>
    <xf numFmtId="0" fontId="39" fillId="0" borderId="0"/>
    <xf numFmtId="0" fontId="26" fillId="0" borderId="0"/>
    <xf numFmtId="0" fontId="26" fillId="0" borderId="0"/>
    <xf numFmtId="0" fontId="28" fillId="0" borderId="0"/>
    <xf numFmtId="0" fontId="28" fillId="0" borderId="0"/>
    <xf numFmtId="0" fontId="26" fillId="0" borderId="0"/>
    <xf numFmtId="0" fontId="39" fillId="0" borderId="0"/>
    <xf numFmtId="0" fontId="28" fillId="0" borderId="0"/>
    <xf numFmtId="0" fontId="39"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6" fillId="0" borderId="0"/>
    <xf numFmtId="0" fontId="39" fillId="0" borderId="0"/>
    <xf numFmtId="0" fontId="28" fillId="0" borderId="0"/>
    <xf numFmtId="0" fontId="26" fillId="0" borderId="0"/>
    <xf numFmtId="0" fontId="28" fillId="0" borderId="0"/>
    <xf numFmtId="0" fontId="28" fillId="0" borderId="0"/>
    <xf numFmtId="0" fontId="17" fillId="0" borderId="0"/>
    <xf numFmtId="0" fontId="17" fillId="0" borderId="0"/>
    <xf numFmtId="0" fontId="17" fillId="0" borderId="0"/>
    <xf numFmtId="0" fontId="17" fillId="0" borderId="0"/>
    <xf numFmtId="0" fontId="17" fillId="0" borderId="0"/>
    <xf numFmtId="167" fontId="21" fillId="0" borderId="0"/>
    <xf numFmtId="0" fontId="28" fillId="0" borderId="0"/>
    <xf numFmtId="0" fontId="28" fillId="0" borderId="0"/>
    <xf numFmtId="0" fontId="26" fillId="0" borderId="0"/>
    <xf numFmtId="0" fontId="26" fillId="0" borderId="0"/>
    <xf numFmtId="0" fontId="2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6"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1" fillId="30" borderId="24" applyNumberFormat="0" applyFont="0" applyAlignment="0" applyProtection="0"/>
    <xf numFmtId="0" fontId="21" fillId="30" borderId="24" applyNumberFormat="0" applyFont="0" applyAlignment="0" applyProtection="0"/>
    <xf numFmtId="0" fontId="21" fillId="30" borderId="24" applyNumberFormat="0" applyFont="0" applyAlignment="0" applyProtection="0"/>
    <xf numFmtId="0" fontId="52" fillId="30" borderId="24" applyNumberFormat="0" applyFont="0" applyAlignment="0" applyProtection="0"/>
    <xf numFmtId="0" fontId="53" fillId="0" borderId="25">
      <alignment horizontal="left" wrapText="1" indent="1"/>
    </xf>
    <xf numFmtId="0" fontId="54" fillId="25" borderId="26" applyNumberFormat="0" applyAlignment="0" applyProtection="0"/>
    <xf numFmtId="0" fontId="54" fillId="25" borderId="26" applyNumberFormat="0" applyAlignment="0" applyProtection="0"/>
    <xf numFmtId="0" fontId="54" fillId="25" borderId="26" applyNumberFormat="0" applyAlignment="0" applyProtection="0"/>
    <xf numFmtId="0" fontId="54" fillId="25" borderId="26" applyNumberFormat="0" applyAlignment="0" applyProtection="0"/>
    <xf numFmtId="0" fontId="54" fillId="25" borderId="26" applyNumberFormat="0" applyAlignment="0" applyProtection="0"/>
    <xf numFmtId="0" fontId="55" fillId="5" borderId="0">
      <alignment horizontal="right"/>
    </xf>
    <xf numFmtId="9" fontId="26" fillId="0" borderId="0" applyFont="0" applyFill="0" applyBorder="0" applyAlignment="0" applyProtection="0"/>
    <xf numFmtId="9" fontId="31"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6" fillId="0" borderId="0" applyFont="0" applyFill="0" applyBorder="0" applyAlignment="0" applyProtection="0"/>
    <xf numFmtId="9" fontId="39" fillId="0" borderId="0" applyFont="0" applyFill="0" applyBorder="0" applyAlignment="0" applyProtection="0"/>
    <xf numFmtId="9" fontId="28" fillId="0" borderId="0" applyFont="0" applyFill="0" applyBorder="0" applyAlignment="0" applyProtection="0"/>
    <xf numFmtId="1" fontId="56" fillId="31" borderId="0" applyNumberFormat="0" applyFont="0" applyBorder="0" applyAlignment="0"/>
    <xf numFmtId="0" fontId="28" fillId="28" borderId="2" applyNumberFormat="0" applyAlignment="0">
      <alignment horizontal="left"/>
    </xf>
    <xf numFmtId="0" fontId="18" fillId="5" borderId="27" applyNumberFormat="0" applyFill="0" applyAlignment="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28">
      <alignment vertical="center" wrapText="1"/>
    </xf>
    <xf numFmtId="0" fontId="59" fillId="0" borderId="0" applyNumberFormat="0" applyFill="0" applyBorder="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1" fillId="0" borderId="30">
      <alignment horizontal="center"/>
    </xf>
    <xf numFmtId="0" fontId="28" fillId="0" borderId="0" applyNumberFormat="0" applyFont="0" applyBorder="0">
      <alignment horizontal="right"/>
      <protection locked="0"/>
    </xf>
    <xf numFmtId="0" fontId="62" fillId="0" borderId="0" applyNumberFormat="0" applyFill="0" applyBorder="0" applyAlignment="0" applyProtection="0"/>
    <xf numFmtId="0" fontId="63" fillId="0" borderId="0" applyNumberFormat="0" applyFill="0" applyBorder="0" applyAlignment="0" applyProtection="0"/>
    <xf numFmtId="166" fontId="26"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49" fontId="28" fillId="28" borderId="0" applyBorder="0">
      <alignment horizontal="left"/>
      <protection locked="0"/>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8" fillId="28" borderId="2" applyNumberFormat="0" applyAlignment="0">
      <alignment horizontal="left"/>
    </xf>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52" fillId="30" borderId="33" applyNumberFormat="0" applyFon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79" fillId="0" borderId="0"/>
    <xf numFmtId="0" fontId="80" fillId="0" borderId="0"/>
    <xf numFmtId="0" fontId="28" fillId="0" borderId="0"/>
    <xf numFmtId="0" fontId="80" fillId="32" borderId="0" applyNumberFormat="0" applyBorder="0" applyAlignment="0" applyProtection="0"/>
    <xf numFmtId="166" fontId="81" fillId="0" borderId="0" applyFont="0" applyFill="0" applyBorder="0" applyAlignment="0" applyProtection="0"/>
    <xf numFmtId="165" fontId="81" fillId="0" borderId="0" applyFont="0" applyFill="0" applyBorder="0" applyAlignment="0" applyProtection="0"/>
    <xf numFmtId="9" fontId="81" fillId="0" borderId="0" applyFont="0" applyFill="0" applyBorder="0" applyAlignment="0" applyProtection="0"/>
    <xf numFmtId="0" fontId="14" fillId="0" borderId="0"/>
    <xf numFmtId="166" fontId="14" fillId="0" borderId="0" applyFont="0" applyFill="0" applyBorder="0" applyAlignment="0" applyProtection="0"/>
    <xf numFmtId="165" fontId="14" fillId="0" borderId="0" applyFont="0" applyFill="0" applyBorder="0" applyAlignment="0" applyProtection="0"/>
    <xf numFmtId="9" fontId="14" fillId="0" borderId="0" applyFont="0" applyFill="0" applyBorder="0" applyAlignment="0" applyProtection="0"/>
    <xf numFmtId="0" fontId="83" fillId="0" borderId="0"/>
    <xf numFmtId="166" fontId="28" fillId="0" borderId="0" applyFont="0" applyFill="0" applyBorder="0" applyAlignment="0" applyProtection="0"/>
    <xf numFmtId="9" fontId="28" fillId="0" borderId="0" applyFont="0" applyFill="0" applyBorder="0" applyAlignment="0" applyProtection="0"/>
    <xf numFmtId="0" fontId="28" fillId="0" borderId="0" applyFont="0" applyFill="0" applyBorder="0" applyAlignment="0" applyProtection="0"/>
    <xf numFmtId="40" fontId="82" fillId="5" borderId="0">
      <alignment horizontal="right"/>
    </xf>
    <xf numFmtId="0" fontId="84" fillId="5" borderId="39"/>
    <xf numFmtId="0" fontId="84" fillId="0" borderId="0" applyBorder="0">
      <alignment horizontal="centerContinuous"/>
    </xf>
    <xf numFmtId="0" fontId="85" fillId="0" borderId="0" applyBorder="0">
      <alignment horizontal="centerContinuous"/>
    </xf>
    <xf numFmtId="9" fontId="28" fillId="0" borderId="0" applyFont="0" applyFill="0" applyBorder="0" applyAlignment="0" applyProtection="0"/>
    <xf numFmtId="0" fontId="14" fillId="0" borderId="0"/>
    <xf numFmtId="166" fontId="14" fillId="0" borderId="0" applyFont="0" applyFill="0" applyBorder="0" applyAlignment="0" applyProtection="0"/>
    <xf numFmtId="0" fontId="14" fillId="0" borderId="0"/>
    <xf numFmtId="166" fontId="28" fillId="0" borderId="0" applyFont="0" applyFill="0" applyBorder="0" applyAlignment="0" applyProtection="0"/>
    <xf numFmtId="166" fontId="28" fillId="0" borderId="0" applyFont="0" applyFill="0" applyBorder="0" applyAlignment="0" applyProtection="0"/>
    <xf numFmtId="0" fontId="28" fillId="0" borderId="0">
      <alignment vertical="top"/>
    </xf>
    <xf numFmtId="0" fontId="28" fillId="0" borderId="0">
      <alignment vertical="top"/>
    </xf>
    <xf numFmtId="0" fontId="14" fillId="0" borderId="0"/>
    <xf numFmtId="0" fontId="84" fillId="5" borderId="39"/>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4" fillId="0" borderId="1">
      <alignment horizontal="left" wrapText="1" indent="2"/>
    </xf>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6" fillId="25" borderId="32" applyNumberFormat="0" applyAlignment="0" applyProtection="0"/>
    <xf numFmtId="0" fontId="38" fillId="26" borderId="19" applyNumberFormat="0" applyAlignment="0" applyProtection="0"/>
    <xf numFmtId="0" fontId="38" fillId="26" borderId="19" applyNumberFormat="0" applyAlignment="0" applyProtection="0"/>
    <xf numFmtId="0" fontId="38" fillId="26" borderId="19" applyNumberFormat="0" applyAlignment="0" applyProtection="0"/>
    <xf numFmtId="166" fontId="21" fillId="0" borderId="0" applyFont="0" applyFill="0" applyBorder="0" applyAlignment="0" applyProtection="0"/>
    <xf numFmtId="166" fontId="21"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7" fillId="12" borderId="32" applyNumberFormat="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49" fillId="0" borderId="23"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21" fillId="0" borderId="0"/>
    <xf numFmtId="167" fontId="21" fillId="0" borderId="0"/>
    <xf numFmtId="167" fontId="21" fillId="0" borderId="0"/>
    <xf numFmtId="167" fontId="21" fillId="0" borderId="0"/>
    <xf numFmtId="167" fontId="21" fillId="0" borderId="0"/>
    <xf numFmtId="167" fontId="21" fillId="0" borderId="0"/>
    <xf numFmtId="167" fontId="21" fillId="0" borderId="0"/>
    <xf numFmtId="167" fontId="21" fillId="0" borderId="0"/>
    <xf numFmtId="167" fontId="2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21" fillId="0" borderId="0"/>
    <xf numFmtId="167" fontId="21" fillId="0" borderId="0"/>
    <xf numFmtId="0" fontId="13" fillId="0" borderId="0"/>
    <xf numFmtId="167" fontId="21" fillId="0" borderId="0"/>
    <xf numFmtId="167" fontId="21" fillId="0" borderId="0"/>
    <xf numFmtId="167" fontId="21" fillId="0" borderId="0"/>
    <xf numFmtId="167" fontId="21" fillId="0" borderId="0"/>
    <xf numFmtId="167" fontId="21" fillId="0" borderId="0"/>
    <xf numFmtId="167" fontId="21" fillId="0" borderId="0"/>
    <xf numFmtId="167" fontId="2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21"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2" fillId="30" borderId="33" applyNumberFormat="0" applyFon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54" fillId="25" borderId="34" applyNumberFormat="0" applyAlignment="0" applyProtection="0"/>
    <xf numFmtId="0" fontId="84" fillId="5" borderId="39"/>
    <xf numFmtId="0" fontId="84" fillId="5" borderId="39"/>
    <xf numFmtId="0" fontId="84" fillId="5" borderId="39"/>
    <xf numFmtId="0" fontId="84" fillId="5" borderId="39"/>
    <xf numFmtId="0" fontId="84" fillId="5" borderId="39"/>
    <xf numFmtId="0" fontId="84" fillId="5" borderId="39"/>
    <xf numFmtId="0" fontId="84" fillId="5" borderId="39"/>
    <xf numFmtId="0" fontId="84" fillId="5" borderId="39"/>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8"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60" fillId="0" borderId="35" applyNumberFormat="0" applyFill="0" applyAlignment="0" applyProtection="0"/>
    <xf numFmtId="0" fontId="12" fillId="0" borderId="0"/>
    <xf numFmtId="166" fontId="12" fillId="0" borderId="0" applyFont="0" applyFill="0" applyBorder="0" applyAlignment="0" applyProtection="0"/>
    <xf numFmtId="0" fontId="12" fillId="0" borderId="0"/>
    <xf numFmtId="0" fontId="110" fillId="0" borderId="0" applyNumberFormat="0" applyFill="0" applyBorder="0" applyAlignment="0" applyProtection="0"/>
    <xf numFmtId="0" fontId="11" fillId="0" borderId="0"/>
    <xf numFmtId="167" fontId="21" fillId="0" borderId="0"/>
    <xf numFmtId="166" fontId="11" fillId="0" borderId="0" applyFont="0" applyFill="0" applyBorder="0" applyAlignment="0" applyProtection="0"/>
    <xf numFmtId="167" fontId="21" fillId="0" borderId="0"/>
    <xf numFmtId="0" fontId="10" fillId="0" borderId="0"/>
    <xf numFmtId="0" fontId="10" fillId="0" borderId="0"/>
    <xf numFmtId="167" fontId="21" fillId="0" borderId="0"/>
    <xf numFmtId="166" fontId="21" fillId="0" borderId="0" applyFont="0" applyFill="0" applyBorder="0" applyAlignment="0" applyProtection="0"/>
    <xf numFmtId="166" fontId="10" fillId="0" borderId="0" applyFont="0" applyFill="0" applyBorder="0" applyAlignment="0" applyProtection="0"/>
    <xf numFmtId="0" fontId="28" fillId="0" borderId="0"/>
    <xf numFmtId="0" fontId="10" fillId="0" borderId="0"/>
    <xf numFmtId="0" fontId="10" fillId="0" borderId="0"/>
    <xf numFmtId="0" fontId="9" fillId="0" borderId="0"/>
    <xf numFmtId="0" fontId="9" fillId="0" borderId="0"/>
    <xf numFmtId="166" fontId="9" fillId="0" borderId="0" applyFont="0" applyFill="0" applyBorder="0" applyAlignment="0" applyProtection="0"/>
    <xf numFmtId="166" fontId="9"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0" fontId="33" fillId="0" borderId="93">
      <alignment horizontal="center"/>
    </xf>
    <xf numFmtId="166" fontId="31"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39"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74" fontId="48" fillId="27" borderId="93" applyAlignment="0">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28" borderId="93" applyNumberFormat="0" applyAlignment="0">
      <alignment horizontal="left"/>
    </xf>
    <xf numFmtId="166" fontId="26"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28" borderId="93" applyNumberFormat="0" applyAlignment="0">
      <alignment horizontal="left"/>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166" fontId="81" fillId="0" borderId="0" applyFont="0" applyFill="0" applyBorder="0" applyAlignment="0" applyProtection="0"/>
    <xf numFmtId="165" fontId="81" fillId="0" borderId="0" applyFont="0" applyFill="0" applyBorder="0" applyAlignment="0" applyProtection="0"/>
    <xf numFmtId="0" fontId="7" fillId="0" borderId="0"/>
    <xf numFmtId="166" fontId="7" fillId="0" borderId="0" applyFont="0" applyFill="0" applyBorder="0" applyAlignment="0" applyProtection="0"/>
    <xf numFmtId="165" fontId="7" fillId="0" borderId="0" applyFont="0" applyFill="0" applyBorder="0" applyAlignment="0" applyProtection="0"/>
    <xf numFmtId="9" fontId="7" fillId="0" borderId="0" applyFont="0" applyFill="0" applyBorder="0" applyAlignment="0" applyProtection="0"/>
    <xf numFmtId="166" fontId="28"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28" fillId="0" borderId="0" applyFont="0" applyFill="0" applyBorder="0" applyAlignment="0" applyProtection="0"/>
    <xf numFmtId="166" fontId="28" fillId="0" borderId="0" applyFont="0" applyFill="0" applyBorder="0" applyAlignment="0" applyProtection="0"/>
    <xf numFmtId="0" fontId="7" fillId="0" borderId="0"/>
    <xf numFmtId="166" fontId="21" fillId="0" borderId="0" applyFont="0" applyFill="0" applyBorder="0" applyAlignment="0" applyProtection="0"/>
    <xf numFmtId="166" fontId="21"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0" fontId="7" fillId="0" borderId="0"/>
    <xf numFmtId="166" fontId="7" fillId="0" borderId="0" applyFont="0" applyFill="0" applyBorder="0" applyAlignment="0" applyProtection="0"/>
    <xf numFmtId="0" fontId="7" fillId="0" borderId="0"/>
    <xf numFmtId="0" fontId="7" fillId="0" borderId="0"/>
    <xf numFmtId="166" fontId="21"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0" fontId="7" fillId="0" borderId="0"/>
    <xf numFmtId="0" fontId="7" fillId="0" borderId="0"/>
    <xf numFmtId="166" fontId="7" fillId="0" borderId="0" applyFont="0" applyFill="0" applyBorder="0" applyAlignment="0" applyProtection="0"/>
    <xf numFmtId="166" fontId="7" fillId="0" borderId="0" applyFont="0" applyFill="0" applyBorder="0" applyAlignment="0" applyProtection="0"/>
    <xf numFmtId="0" fontId="6" fillId="0" borderId="0"/>
    <xf numFmtId="0" fontId="5" fillId="0" borderId="0"/>
    <xf numFmtId="166" fontId="5" fillId="0" borderId="0" applyFont="0" applyFill="0" applyBorder="0" applyAlignment="0" applyProtection="0"/>
    <xf numFmtId="9" fontId="5" fillId="0" borderId="0" applyFont="0" applyFill="0" applyBorder="0" applyAlignment="0" applyProtection="0"/>
    <xf numFmtId="0" fontId="21" fillId="0" borderId="0"/>
    <xf numFmtId="0" fontId="28" fillId="0" borderId="0"/>
    <xf numFmtId="181" fontId="28" fillId="0" borderId="0" applyFont="0" applyFill="0" applyBorder="0" applyAlignment="0" applyProtection="0"/>
    <xf numFmtId="0" fontId="2" fillId="0" borderId="0"/>
    <xf numFmtId="0" fontId="2" fillId="0" borderId="0"/>
  </cellStyleXfs>
  <cellXfs count="1177">
    <xf numFmtId="167" fontId="0" fillId="0" borderId="0" xfId="0"/>
    <xf numFmtId="3" fontId="27" fillId="2" borderId="0" xfId="5" applyNumberFormat="1" applyFont="1" applyFill="1" applyAlignment="1">
      <alignment horizontal="right"/>
    </xf>
    <xf numFmtId="167" fontId="28" fillId="2" borderId="2" xfId="0" applyFont="1" applyFill="1" applyBorder="1" applyAlignment="1">
      <alignment wrapText="1"/>
    </xf>
    <xf numFmtId="167" fontId="28" fillId="2" borderId="2" xfId="0" applyFont="1" applyFill="1" applyBorder="1"/>
    <xf numFmtId="167" fontId="21" fillId="0" borderId="0" xfId="0" applyFont="1"/>
    <xf numFmtId="167" fontId="30" fillId="2" borderId="0" xfId="0" applyFont="1" applyFill="1"/>
    <xf numFmtId="168" fontId="56" fillId="2" borderId="1" xfId="4" applyNumberFormat="1" applyFont="1" applyFill="1" applyBorder="1"/>
    <xf numFmtId="167" fontId="56" fillId="2" borderId="2" xfId="0" applyFont="1" applyFill="1" applyBorder="1" applyAlignment="1">
      <alignment horizontal="center"/>
    </xf>
    <xf numFmtId="167" fontId="56" fillId="2" borderId="2" xfId="0" applyFont="1" applyFill="1" applyBorder="1"/>
    <xf numFmtId="167" fontId="28" fillId="2" borderId="2" xfId="0" applyFont="1" applyFill="1" applyBorder="1" applyAlignment="1">
      <alignment horizontal="center"/>
    </xf>
    <xf numFmtId="167" fontId="28" fillId="2" borderId="2" xfId="0" applyFont="1" applyFill="1" applyBorder="1" applyAlignment="1">
      <alignment horizontal="left" indent="1"/>
    </xf>
    <xf numFmtId="169" fontId="28" fillId="3" borderId="2" xfId="1" applyNumberFormat="1" applyFont="1" applyFill="1" applyBorder="1" applyProtection="1"/>
    <xf numFmtId="167" fontId="56" fillId="2" borderId="2" xfId="0" applyFont="1" applyFill="1" applyBorder="1" applyAlignment="1">
      <alignment horizontal="left"/>
    </xf>
    <xf numFmtId="169" fontId="28" fillId="4" borderId="2" xfId="1" applyNumberFormat="1" applyFont="1" applyFill="1" applyBorder="1" applyProtection="1"/>
    <xf numFmtId="169" fontId="28" fillId="0" borderId="2" xfId="6" applyNumberFormat="1" applyFont="1" applyFill="1" applyBorder="1" applyProtection="1">
      <protection locked="0"/>
    </xf>
    <xf numFmtId="169" fontId="28" fillId="3" borderId="2" xfId="6" applyNumberFormat="1" applyFont="1" applyFill="1" applyBorder="1" applyProtection="1"/>
    <xf numFmtId="169" fontId="28" fillId="2" borderId="2" xfId="6" applyNumberFormat="1" applyFont="1" applyFill="1" applyBorder="1" applyProtection="1"/>
    <xf numFmtId="169" fontId="28" fillId="3" borderId="2" xfId="0" applyNumberFormat="1" applyFont="1" applyFill="1" applyBorder="1"/>
    <xf numFmtId="167" fontId="28" fillId="2" borderId="2" xfId="0" applyFont="1" applyFill="1" applyBorder="1" applyAlignment="1">
      <alignment horizontal="right"/>
    </xf>
    <xf numFmtId="169" fontId="28" fillId="4" borderId="2" xfId="0" applyNumberFormat="1" applyFont="1" applyFill="1" applyBorder="1"/>
    <xf numFmtId="169" fontId="28" fillId="2" borderId="2" xfId="0" applyNumberFormat="1" applyFont="1" applyFill="1" applyBorder="1"/>
    <xf numFmtId="169" fontId="28" fillId="0" borderId="2" xfId="6" applyNumberFormat="1" applyFont="1" applyBorder="1" applyProtection="1">
      <protection locked="0"/>
    </xf>
    <xf numFmtId="169" fontId="28" fillId="4" borderId="2" xfId="6" applyNumberFormat="1" applyFont="1" applyFill="1" applyBorder="1" applyProtection="1"/>
    <xf numFmtId="167" fontId="56" fillId="2" borderId="2" xfId="0" applyFont="1" applyFill="1" applyBorder="1" applyAlignment="1">
      <alignment wrapText="1"/>
    </xf>
    <xf numFmtId="167" fontId="28" fillId="2" borderId="5" xfId="0" applyFont="1" applyFill="1" applyBorder="1"/>
    <xf numFmtId="167" fontId="28" fillId="2" borderId="7" xfId="0" applyFont="1" applyFill="1" applyBorder="1"/>
    <xf numFmtId="167" fontId="28" fillId="2" borderId="2" xfId="0" applyFont="1" applyFill="1" applyBorder="1" applyAlignment="1">
      <alignment horizontal="left" indent="2"/>
    </xf>
    <xf numFmtId="169" fontId="28" fillId="0" borderId="2" xfId="0" applyNumberFormat="1" applyFont="1" applyBorder="1" applyProtection="1">
      <protection locked="0"/>
    </xf>
    <xf numFmtId="167" fontId="28" fillId="2" borderId="2" xfId="0" applyFont="1" applyFill="1" applyBorder="1" applyAlignment="1">
      <alignment horizontal="left"/>
    </xf>
    <xf numFmtId="167" fontId="28" fillId="2" borderId="14" xfId="0" applyFont="1" applyFill="1" applyBorder="1"/>
    <xf numFmtId="9" fontId="28" fillId="2" borderId="2" xfId="8" applyFont="1" applyFill="1" applyBorder="1" applyProtection="1"/>
    <xf numFmtId="3" fontId="28" fillId="2" borderId="2" xfId="0" applyNumberFormat="1" applyFont="1" applyFill="1" applyBorder="1"/>
    <xf numFmtId="3" fontId="28" fillId="2" borderId="2" xfId="8" applyNumberFormat="1" applyFont="1" applyFill="1" applyBorder="1" applyProtection="1"/>
    <xf numFmtId="3" fontId="28" fillId="2" borderId="2" xfId="2" applyNumberFormat="1" applyFont="1" applyFill="1" applyBorder="1" applyProtection="1"/>
    <xf numFmtId="9" fontId="28" fillId="2" borderId="2" xfId="8" applyFont="1" applyFill="1" applyBorder="1" applyAlignment="1" applyProtection="1">
      <alignment horizontal="center"/>
    </xf>
    <xf numFmtId="3" fontId="28" fillId="0" borderId="2" xfId="0" applyNumberFormat="1" applyFont="1" applyBorder="1" applyProtection="1">
      <protection locked="0"/>
    </xf>
    <xf numFmtId="169" fontId="28" fillId="3" borderId="2" xfId="9" applyNumberFormat="1" applyFont="1" applyFill="1" applyBorder="1" applyProtection="1"/>
    <xf numFmtId="169" fontId="28" fillId="0" borderId="2" xfId="1" applyNumberFormat="1" applyFont="1" applyBorder="1" applyProtection="1">
      <protection locked="0"/>
    </xf>
    <xf numFmtId="169" fontId="28" fillId="3" borderId="2" xfId="7" applyNumberFormat="1" applyFont="1" applyFill="1" applyBorder="1" applyProtection="1"/>
    <xf numFmtId="3" fontId="28" fillId="2" borderId="14" xfId="0" applyNumberFormat="1" applyFont="1" applyFill="1" applyBorder="1"/>
    <xf numFmtId="169" fontId="28" fillId="4" borderId="2" xfId="9" applyNumberFormat="1" applyFont="1" applyFill="1" applyBorder="1" applyProtection="1"/>
    <xf numFmtId="169" fontId="28" fillId="2" borderId="2" xfId="9" applyNumberFormat="1" applyFont="1" applyFill="1" applyBorder="1" applyProtection="1"/>
    <xf numFmtId="169" fontId="28" fillId="2" borderId="2" xfId="1" applyNumberFormat="1" applyFont="1" applyFill="1" applyBorder="1" applyProtection="1"/>
    <xf numFmtId="169" fontId="28" fillId="2" borderId="2" xfId="7" applyNumberFormat="1" applyFont="1" applyFill="1" applyBorder="1" applyProtection="1"/>
    <xf numFmtId="169" fontId="28" fillId="0" borderId="2" xfId="1" applyNumberFormat="1" applyFont="1" applyFill="1" applyBorder="1" applyProtection="1">
      <protection locked="0"/>
    </xf>
    <xf numFmtId="167" fontId="28" fillId="0" borderId="2" xfId="0" applyFont="1" applyBorder="1" applyAlignment="1" applyProtection="1">
      <alignment horizontal="left" indent="1"/>
      <protection locked="0"/>
    </xf>
    <xf numFmtId="10" fontId="56" fillId="2" borderId="2" xfId="8" applyNumberFormat="1" applyFont="1" applyFill="1" applyBorder="1" applyAlignment="1" applyProtection="1">
      <alignment wrapText="1"/>
    </xf>
    <xf numFmtId="9" fontId="28" fillId="0" borderId="2" xfId="8" applyFont="1" applyFill="1" applyBorder="1" applyProtection="1">
      <protection locked="0"/>
    </xf>
    <xf numFmtId="169" fontId="56" fillId="4" borderId="2" xfId="6" applyNumberFormat="1" applyFont="1" applyFill="1" applyBorder="1" applyProtection="1"/>
    <xf numFmtId="169" fontId="56" fillId="4" borderId="2" xfId="1" applyNumberFormat="1" applyFont="1" applyFill="1" applyBorder="1" applyProtection="1"/>
    <xf numFmtId="167" fontId="56" fillId="2" borderId="2" xfId="0" applyFont="1" applyFill="1" applyBorder="1" applyAlignment="1">
      <alignment horizontal="center" wrapText="1"/>
    </xf>
    <xf numFmtId="169" fontId="56" fillId="2" borderId="2" xfId="7" applyNumberFormat="1" applyFont="1" applyFill="1" applyBorder="1" applyAlignment="1" applyProtection="1">
      <alignment horizontal="center" wrapText="1"/>
    </xf>
    <xf numFmtId="167" fontId="71" fillId="2" borderId="11" xfId="0" applyFont="1" applyFill="1" applyBorder="1" applyAlignment="1">
      <alignment horizontal="center" wrapText="1"/>
    </xf>
    <xf numFmtId="169" fontId="56" fillId="2" borderId="2" xfId="7" applyNumberFormat="1" applyFont="1" applyFill="1" applyBorder="1" applyAlignment="1" applyProtection="1">
      <alignment horizontal="center"/>
    </xf>
    <xf numFmtId="167" fontId="72" fillId="2" borderId="11" xfId="0" applyFont="1" applyFill="1" applyBorder="1" applyAlignment="1">
      <alignment horizontal="right"/>
    </xf>
    <xf numFmtId="10" fontId="56" fillId="2" borderId="2" xfId="8" applyNumberFormat="1" applyFont="1" applyFill="1" applyBorder="1" applyProtection="1"/>
    <xf numFmtId="10" fontId="28" fillId="2" borderId="2" xfId="8" applyNumberFormat="1" applyFont="1" applyFill="1" applyBorder="1" applyProtection="1"/>
    <xf numFmtId="169" fontId="28" fillId="0" borderId="2" xfId="7" applyNumberFormat="1" applyFont="1" applyFill="1" applyBorder="1" applyProtection="1">
      <protection locked="0"/>
    </xf>
    <xf numFmtId="169" fontId="28" fillId="0" borderId="2" xfId="7" applyNumberFormat="1" applyFont="1" applyBorder="1" applyProtection="1">
      <protection locked="0"/>
    </xf>
    <xf numFmtId="167" fontId="28" fillId="2" borderId="2" xfId="0" applyFont="1" applyFill="1" applyBorder="1" applyAlignment="1">
      <alignment horizontal="left" vertical="center" wrapText="1"/>
    </xf>
    <xf numFmtId="169" fontId="28" fillId="4" borderId="2" xfId="7" applyNumberFormat="1" applyFont="1" applyFill="1" applyBorder="1" applyProtection="1"/>
    <xf numFmtId="3" fontId="28" fillId="2" borderId="11" xfId="0" applyNumberFormat="1" applyFont="1" applyFill="1" applyBorder="1"/>
    <xf numFmtId="167" fontId="28" fillId="2" borderId="11" xfId="0" applyFont="1" applyFill="1" applyBorder="1"/>
    <xf numFmtId="167" fontId="56" fillId="0" borderId="2" xfId="0" applyFont="1" applyBorder="1" applyProtection="1">
      <protection locked="0"/>
    </xf>
    <xf numFmtId="10" fontId="28" fillId="0" borderId="2" xfId="8" applyNumberFormat="1" applyFont="1" applyFill="1" applyBorder="1" applyProtection="1">
      <protection locked="0"/>
    </xf>
    <xf numFmtId="10" fontId="28" fillId="2" borderId="11" xfId="8" applyNumberFormat="1" applyFont="1" applyFill="1" applyBorder="1" applyProtection="1"/>
    <xf numFmtId="10" fontId="28" fillId="2" borderId="2" xfId="0" applyNumberFormat="1" applyFont="1" applyFill="1" applyBorder="1"/>
    <xf numFmtId="10" fontId="68" fillId="2" borderId="2" xfId="8" applyNumberFormat="1" applyFont="1" applyFill="1" applyBorder="1" applyProtection="1"/>
    <xf numFmtId="167" fontId="28" fillId="0" borderId="2" xfId="0" applyFont="1" applyBorder="1" applyProtection="1">
      <protection locked="0"/>
    </xf>
    <xf numFmtId="10" fontId="28" fillId="0" borderId="2" xfId="0" applyNumberFormat="1" applyFont="1" applyBorder="1" applyProtection="1">
      <protection locked="0"/>
    </xf>
    <xf numFmtId="3" fontId="56" fillId="2" borderId="2" xfId="0" applyNumberFormat="1" applyFont="1" applyFill="1" applyBorder="1"/>
    <xf numFmtId="169" fontId="28" fillId="2" borderId="11" xfId="7" applyNumberFormat="1" applyFont="1" applyFill="1" applyBorder="1" applyProtection="1"/>
    <xf numFmtId="169" fontId="28" fillId="2" borderId="2" xfId="8" applyNumberFormat="1" applyFont="1" applyFill="1" applyBorder="1" applyProtection="1"/>
    <xf numFmtId="169" fontId="56" fillId="2" borderId="2" xfId="8" applyNumberFormat="1" applyFont="1" applyFill="1" applyBorder="1" applyProtection="1"/>
    <xf numFmtId="169" fontId="56" fillId="4" borderId="2" xfId="7" applyNumberFormat="1" applyFont="1" applyFill="1" applyBorder="1" applyProtection="1"/>
    <xf numFmtId="167" fontId="28" fillId="0" borderId="0" xfId="0" applyFont="1"/>
    <xf numFmtId="167" fontId="28" fillId="2" borderId="0" xfId="0" applyFont="1" applyFill="1"/>
    <xf numFmtId="49" fontId="73" fillId="2" borderId="0" xfId="0" quotePrefix="1" applyNumberFormat="1" applyFont="1" applyFill="1" applyAlignment="1">
      <alignment horizontal="center"/>
    </xf>
    <xf numFmtId="167" fontId="56" fillId="2" borderId="0" xfId="0" applyFont="1" applyFill="1" applyAlignment="1">
      <alignment horizontal="center"/>
    </xf>
    <xf numFmtId="167" fontId="74" fillId="2" borderId="0" xfId="0" applyFont="1" applyFill="1" applyAlignment="1">
      <alignment horizontal="left"/>
    </xf>
    <xf numFmtId="167" fontId="56" fillId="2" borderId="0" xfId="0" quotePrefix="1" applyFont="1" applyFill="1" applyAlignment="1">
      <alignment horizontal="left"/>
    </xf>
    <xf numFmtId="167" fontId="56" fillId="2" borderId="0" xfId="0" applyFont="1" applyFill="1"/>
    <xf numFmtId="167" fontId="28" fillId="2" borderId="0" xfId="0" quotePrefix="1" applyFont="1" applyFill="1" applyAlignment="1">
      <alignment horizontal="left"/>
    </xf>
    <xf numFmtId="167" fontId="76" fillId="2" borderId="0" xfId="0" applyFont="1" applyFill="1" applyAlignment="1">
      <alignment horizontal="center"/>
    </xf>
    <xf numFmtId="3" fontId="56" fillId="2" borderId="2" xfId="0" applyNumberFormat="1" applyFont="1" applyFill="1" applyBorder="1" applyAlignment="1">
      <alignment horizontal="center" wrapText="1"/>
    </xf>
    <xf numFmtId="3" fontId="56" fillId="2" borderId="2" xfId="0" applyNumberFormat="1" applyFont="1" applyFill="1" applyBorder="1" applyAlignment="1">
      <alignment horizontal="center"/>
    </xf>
    <xf numFmtId="167" fontId="28" fillId="2" borderId="9" xfId="0" applyFont="1" applyFill="1" applyBorder="1"/>
    <xf numFmtId="0" fontId="56" fillId="2" borderId="0" xfId="122" applyFont="1" applyFill="1"/>
    <xf numFmtId="3" fontId="28" fillId="0" borderId="0" xfId="5" applyNumberFormat="1" applyAlignment="1">
      <alignment horizontal="left"/>
    </xf>
    <xf numFmtId="167" fontId="28" fillId="2" borderId="0" xfId="0" applyFont="1" applyFill="1" applyAlignment="1">
      <alignment horizontal="center"/>
    </xf>
    <xf numFmtId="167" fontId="28" fillId="0" borderId="0" xfId="0" applyFont="1" applyAlignment="1">
      <alignment horizontal="center"/>
    </xf>
    <xf numFmtId="167" fontId="56" fillId="0" borderId="0" xfId="0" applyFont="1"/>
    <xf numFmtId="167" fontId="56" fillId="2" borderId="15" xfId="0" quotePrefix="1" applyFont="1" applyFill="1" applyBorder="1" applyAlignment="1">
      <alignment horizontal="left"/>
    </xf>
    <xf numFmtId="169" fontId="56" fillId="2" borderId="2" xfId="10" applyNumberFormat="1" applyFont="1" applyFill="1" applyBorder="1" applyAlignment="1" applyProtection="1">
      <alignment horizontal="center"/>
    </xf>
    <xf numFmtId="167" fontId="28" fillId="2" borderId="2" xfId="0" applyFont="1" applyFill="1" applyBorder="1" applyAlignment="1">
      <alignment horizontal="left" indent="3"/>
    </xf>
    <xf numFmtId="169" fontId="28" fillId="3" borderId="2" xfId="10" applyNumberFormat="1" applyFont="1" applyFill="1" applyBorder="1" applyProtection="1"/>
    <xf numFmtId="167" fontId="28" fillId="0" borderId="2" xfId="0" applyFont="1" applyBorder="1" applyAlignment="1" applyProtection="1">
      <alignment horizontal="left" indent="2"/>
      <protection locked="0"/>
    </xf>
    <xf numFmtId="167" fontId="28" fillId="0" borderId="2" xfId="0" applyFont="1" applyBorder="1" applyAlignment="1" applyProtection="1">
      <alignment horizontal="left" indent="3"/>
      <protection locked="0"/>
    </xf>
    <xf numFmtId="167" fontId="28" fillId="0" borderId="0" xfId="0" quotePrefix="1" applyFont="1" applyAlignment="1">
      <alignment horizontal="center"/>
    </xf>
    <xf numFmtId="167" fontId="28" fillId="2" borderId="0" xfId="0" quotePrefix="1" applyFont="1" applyFill="1" applyAlignment="1">
      <alignment horizontal="center"/>
    </xf>
    <xf numFmtId="3" fontId="28" fillId="0" borderId="0" xfId="0" applyNumberFormat="1" applyFont="1"/>
    <xf numFmtId="167" fontId="56" fillId="0" borderId="0" xfId="0" applyFont="1" applyAlignment="1">
      <alignment horizontal="right"/>
    </xf>
    <xf numFmtId="3" fontId="28" fillId="2" borderId="0" xfId="0" applyNumberFormat="1" applyFont="1" applyFill="1" applyAlignment="1">
      <alignment horizontal="center"/>
    </xf>
    <xf numFmtId="3" fontId="68" fillId="0" borderId="0" xfId="0" applyNumberFormat="1" applyFont="1" applyAlignment="1">
      <alignment horizontal="center"/>
    </xf>
    <xf numFmtId="167" fontId="76" fillId="0" borderId="0" xfId="0" applyFont="1" applyAlignment="1">
      <alignment horizontal="center"/>
    </xf>
    <xf numFmtId="3" fontId="28" fillId="0" borderId="0" xfId="0" quotePrefix="1" applyNumberFormat="1" applyFont="1" applyAlignment="1">
      <alignment horizontal="right"/>
    </xf>
    <xf numFmtId="167" fontId="77" fillId="0" borderId="0" xfId="0" quotePrefix="1" applyFont="1" applyAlignment="1">
      <alignment horizontal="left"/>
    </xf>
    <xf numFmtId="167" fontId="56" fillId="2" borderId="3" xfId="0" applyFont="1" applyFill="1" applyBorder="1" applyAlignment="1">
      <alignment vertical="center"/>
    </xf>
    <xf numFmtId="167" fontId="56" fillId="2" borderId="13" xfId="0" applyFont="1" applyFill="1" applyBorder="1" applyAlignment="1">
      <alignment horizontal="center" vertical="center"/>
    </xf>
    <xf numFmtId="167" fontId="28" fillId="2" borderId="13" xfId="0" applyFont="1" applyFill="1" applyBorder="1" applyAlignment="1">
      <alignment horizontal="center" vertical="center"/>
    </xf>
    <xf numFmtId="167" fontId="56" fillId="2" borderId="0" xfId="0" applyFont="1" applyFill="1" applyAlignment="1">
      <alignment vertical="center"/>
    </xf>
    <xf numFmtId="167" fontId="56" fillId="2" borderId="0" xfId="0" applyFont="1" applyFill="1" applyAlignment="1">
      <alignment horizontal="center" vertical="center"/>
    </xf>
    <xf numFmtId="167" fontId="28" fillId="2" borderId="0" xfId="0" applyFont="1" applyFill="1" applyAlignment="1">
      <alignment horizontal="center" vertical="center"/>
    </xf>
    <xf numFmtId="169" fontId="28" fillId="2" borderId="0" xfId="7" applyNumberFormat="1" applyFont="1" applyFill="1" applyBorder="1" applyAlignment="1" applyProtection="1">
      <alignment horizontal="center" vertical="center"/>
    </xf>
    <xf numFmtId="169" fontId="56" fillId="6" borderId="2" xfId="7" applyNumberFormat="1" applyFont="1" applyFill="1" applyBorder="1" applyAlignment="1" applyProtection="1">
      <alignment horizontal="center" vertical="center"/>
    </xf>
    <xf numFmtId="167" fontId="28" fillId="2" borderId="0" xfId="0" applyFont="1" applyFill="1" applyAlignment="1">
      <alignment vertical="center"/>
    </xf>
    <xf numFmtId="167" fontId="56" fillId="2" borderId="12" xfId="0" applyFont="1" applyFill="1" applyBorder="1" applyAlignment="1">
      <alignment vertical="center"/>
    </xf>
    <xf numFmtId="167" fontId="56" fillId="2" borderId="2" xfId="0" applyFont="1" applyFill="1" applyBorder="1" applyAlignment="1">
      <alignment horizontal="center" vertical="center" wrapText="1"/>
    </xf>
    <xf numFmtId="0" fontId="78" fillId="2" borderId="2" xfId="14" applyFont="1" applyFill="1" applyBorder="1" applyAlignment="1">
      <alignment horizontal="center" vertical="center" wrapText="1"/>
    </xf>
    <xf numFmtId="169" fontId="78" fillId="2" borderId="2" xfId="7" applyNumberFormat="1" applyFont="1" applyFill="1" applyBorder="1" applyAlignment="1" applyProtection="1">
      <alignment horizontal="center" vertical="center" wrapText="1"/>
    </xf>
    <xf numFmtId="167" fontId="28" fillId="2" borderId="2" xfId="0" applyFont="1" applyFill="1" applyBorder="1" applyAlignment="1">
      <alignment vertical="center" wrapText="1"/>
    </xf>
    <xf numFmtId="9" fontId="28" fillId="2" borderId="2" xfId="0" applyNumberFormat="1" applyFont="1" applyFill="1" applyBorder="1" applyAlignment="1">
      <alignment horizontal="center" vertical="center" wrapText="1"/>
    </xf>
    <xf numFmtId="167" fontId="28" fillId="2" borderId="10" xfId="0" applyFont="1" applyFill="1" applyBorder="1" applyAlignment="1">
      <alignment vertical="center" wrapText="1"/>
    </xf>
    <xf numFmtId="9" fontId="28" fillId="2" borderId="10" xfId="0" applyNumberFormat="1" applyFont="1" applyFill="1" applyBorder="1" applyAlignment="1">
      <alignment horizontal="center" vertical="center" wrapText="1"/>
    </xf>
    <xf numFmtId="0" fontId="56" fillId="6" borderId="3" xfId="14" applyFont="1" applyFill="1" applyBorder="1" applyAlignment="1">
      <alignment horizontal="left" vertical="center"/>
    </xf>
    <xf numFmtId="0" fontId="56" fillId="6" borderId="13" xfId="14" applyFont="1" applyFill="1" applyBorder="1" applyAlignment="1">
      <alignment horizontal="center" vertical="center"/>
    </xf>
    <xf numFmtId="3" fontId="28" fillId="2" borderId="0" xfId="0" applyNumberFormat="1" applyFont="1" applyFill="1"/>
    <xf numFmtId="167" fontId="56" fillId="2" borderId="0" xfId="0" applyFont="1" applyFill="1" applyAlignment="1">
      <alignment horizontal="right"/>
    </xf>
    <xf numFmtId="3" fontId="68" fillId="2" borderId="0" xfId="0" applyNumberFormat="1" applyFont="1" applyFill="1" applyAlignment="1">
      <alignment horizontal="center"/>
    </xf>
    <xf numFmtId="167" fontId="56" fillId="2" borderId="9" xfId="0" applyFont="1" applyFill="1" applyBorder="1"/>
    <xf numFmtId="167" fontId="28" fillId="2" borderId="8" xfId="0" applyFont="1" applyFill="1" applyBorder="1"/>
    <xf numFmtId="167" fontId="56" fillId="2" borderId="2" xfId="0" applyFont="1" applyFill="1" applyBorder="1" applyAlignment="1">
      <alignment horizontal="center" vertical="center"/>
    </xf>
    <xf numFmtId="169" fontId="28" fillId="3" borderId="2" xfId="13" applyNumberFormat="1" applyFont="1" applyFill="1" applyBorder="1" applyProtection="1"/>
    <xf numFmtId="169" fontId="56" fillId="4" borderId="2" xfId="13" applyNumberFormat="1" applyFont="1" applyFill="1" applyBorder="1" applyProtection="1"/>
    <xf numFmtId="169" fontId="56" fillId="4" borderId="2" xfId="9" applyNumberFormat="1" applyFont="1" applyFill="1" applyBorder="1" applyProtection="1"/>
    <xf numFmtId="167" fontId="28" fillId="2" borderId="17" xfId="0" applyFont="1" applyFill="1" applyBorder="1"/>
    <xf numFmtId="166" fontId="28" fillId="3" borderId="2" xfId="9" applyFont="1" applyFill="1" applyBorder="1" applyProtection="1"/>
    <xf numFmtId="0" fontId="28" fillId="0" borderId="0" xfId="122" applyFont="1" applyAlignment="1">
      <alignment horizontal="center"/>
    </xf>
    <xf numFmtId="0" fontId="28" fillId="0" borderId="0" xfId="122" applyFont="1"/>
    <xf numFmtId="0" fontId="28" fillId="2" borderId="0" xfId="122" quotePrefix="1" applyFont="1" applyFill="1" applyAlignment="1">
      <alignment horizontal="center"/>
    </xf>
    <xf numFmtId="0" fontId="28" fillId="2" borderId="0" xfId="122" applyFont="1" applyFill="1" applyAlignment="1">
      <alignment horizontal="center"/>
    </xf>
    <xf numFmtId="0" fontId="28" fillId="2" borderId="0" xfId="122" applyFont="1" applyFill="1"/>
    <xf numFmtId="0" fontId="56" fillId="2" borderId="0" xfId="122" quotePrefix="1" applyFont="1" applyFill="1" applyAlignment="1">
      <alignment horizontal="left"/>
    </xf>
    <xf numFmtId="14" fontId="56" fillId="0" borderId="0" xfId="4" applyNumberFormat="1" applyFont="1"/>
    <xf numFmtId="0" fontId="56" fillId="2" borderId="0" xfId="122" applyFont="1" applyFill="1" applyAlignment="1">
      <alignment horizontal="center"/>
    </xf>
    <xf numFmtId="0" fontId="28" fillId="0" borderId="0" xfId="122" applyFont="1" applyAlignment="1">
      <alignment horizontal="left"/>
    </xf>
    <xf numFmtId="0" fontId="28" fillId="2" borderId="2" xfId="14" applyFill="1" applyBorder="1"/>
    <xf numFmtId="0" fontId="56" fillId="2" borderId="31" xfId="14" applyFont="1" applyFill="1" applyBorder="1" applyAlignment="1">
      <alignment horizontal="center"/>
    </xf>
    <xf numFmtId="0" fontId="28" fillId="2" borderId="2" xfId="14" applyFill="1" applyBorder="1" applyAlignment="1">
      <alignment horizontal="left" indent="1"/>
    </xf>
    <xf numFmtId="169" fontId="28" fillId="0" borderId="2" xfId="14" applyNumberFormat="1" applyBorder="1" applyProtection="1">
      <protection locked="0"/>
    </xf>
    <xf numFmtId="0" fontId="28" fillId="2" borderId="0" xfId="14" applyFill="1"/>
    <xf numFmtId="169" fontId="28" fillId="2" borderId="0" xfId="14" applyNumberFormat="1" applyFill="1"/>
    <xf numFmtId="9" fontId="28" fillId="0" borderId="2" xfId="8" applyFont="1" applyBorder="1" applyProtection="1">
      <protection locked="0"/>
    </xf>
    <xf numFmtId="0" fontId="28" fillId="2" borderId="0" xfId="14" applyFill="1" applyAlignment="1">
      <alignment horizontal="left" indent="1"/>
    </xf>
    <xf numFmtId="0" fontId="56" fillId="2" borderId="3" xfId="14" applyFont="1" applyFill="1" applyBorder="1"/>
    <xf numFmtId="169" fontId="28" fillId="6" borderId="2" xfId="9" applyNumberFormat="1" applyFont="1" applyFill="1" applyBorder="1" applyProtection="1"/>
    <xf numFmtId="0" fontId="28" fillId="2" borderId="0" xfId="14" applyFill="1" applyAlignment="1">
      <alignment horizontal="center"/>
    </xf>
    <xf numFmtId="0" fontId="28" fillId="2" borderId="0" xfId="14" applyFill="1" applyAlignment="1">
      <alignment horizontal="left" vertical="distributed"/>
    </xf>
    <xf numFmtId="0" fontId="28" fillId="2" borderId="0" xfId="14" applyFill="1" applyAlignment="1">
      <alignment horizontal="center" vertical="distributed"/>
    </xf>
    <xf numFmtId="168" fontId="56" fillId="2" borderId="0" xfId="4" applyNumberFormat="1" applyFont="1" applyFill="1"/>
    <xf numFmtId="0" fontId="56" fillId="2" borderId="31" xfId="122" applyFont="1" applyFill="1" applyBorder="1" applyAlignment="1">
      <alignment horizontal="center" wrapText="1"/>
    </xf>
    <xf numFmtId="0" fontId="56" fillId="2" borderId="16" xfId="122" applyFont="1" applyFill="1" applyBorder="1" applyAlignment="1">
      <alignment horizontal="center" wrapText="1"/>
    </xf>
    <xf numFmtId="0" fontId="56" fillId="2" borderId="12" xfId="122" applyFont="1" applyFill="1" applyBorder="1" applyAlignment="1">
      <alignment horizontal="center" wrapText="1"/>
    </xf>
    <xf numFmtId="0" fontId="56" fillId="2" borderId="2" xfId="122" applyFont="1" applyFill="1" applyBorder="1" applyAlignment="1">
      <alignment horizontal="center" wrapText="1"/>
    </xf>
    <xf numFmtId="0" fontId="28" fillId="2" borderId="2" xfId="122" applyFont="1" applyFill="1" applyBorder="1"/>
    <xf numFmtId="169" fontId="28" fillId="6" borderId="2" xfId="7" applyNumberFormat="1" applyFont="1" applyFill="1" applyBorder="1" applyProtection="1"/>
    <xf numFmtId="169" fontId="28" fillId="0" borderId="2" xfId="9" applyNumberFormat="1" applyFont="1" applyBorder="1" applyProtection="1">
      <protection locked="0"/>
    </xf>
    <xf numFmtId="0" fontId="56" fillId="2" borderId="3" xfId="122" applyFont="1" applyFill="1" applyBorder="1"/>
    <xf numFmtId="169" fontId="28" fillId="2" borderId="0" xfId="7" applyNumberFormat="1" applyFont="1" applyFill="1" applyBorder="1" applyProtection="1"/>
    <xf numFmtId="169" fontId="56" fillId="2" borderId="0" xfId="7" applyNumberFormat="1" applyFont="1" applyFill="1" applyBorder="1" applyProtection="1"/>
    <xf numFmtId="9" fontId="28" fillId="2" borderId="0" xfId="122" applyNumberFormat="1" applyFont="1" applyFill="1" applyAlignment="1">
      <alignment horizontal="left" indent="1"/>
    </xf>
    <xf numFmtId="0" fontId="76" fillId="2" borderId="0" xfId="122" applyFont="1" applyFill="1" applyAlignment="1">
      <alignment horizontal="center"/>
    </xf>
    <xf numFmtId="169" fontId="28" fillId="0" borderId="2" xfId="219" applyNumberFormat="1" applyFont="1" applyBorder="1" applyProtection="1">
      <protection locked="0"/>
    </xf>
    <xf numFmtId="169" fontId="28" fillId="2" borderId="2" xfId="219" applyNumberFormat="1" applyFont="1" applyFill="1" applyBorder="1" applyProtection="1"/>
    <xf numFmtId="169" fontId="28" fillId="6" borderId="2" xfId="219" applyNumberFormat="1" applyFont="1" applyFill="1" applyBorder="1" applyProtection="1"/>
    <xf numFmtId="0" fontId="28" fillId="2" borderId="0" xfId="122" applyFont="1" applyFill="1" applyAlignment="1">
      <alignment horizontal="left"/>
    </xf>
    <xf numFmtId="167" fontId="56" fillId="0" borderId="0" xfId="0" quotePrefix="1" applyFont="1" applyAlignment="1">
      <alignment horizontal="center"/>
    </xf>
    <xf numFmtId="169" fontId="28" fillId="2" borderId="2" xfId="13" applyNumberFormat="1" applyFont="1" applyFill="1" applyBorder="1" applyProtection="1"/>
    <xf numFmtId="9" fontId="28" fillId="2" borderId="0" xfId="8" applyFont="1" applyFill="1" applyBorder="1" applyProtection="1"/>
    <xf numFmtId="169" fontId="28" fillId="2" borderId="0" xfId="13" applyNumberFormat="1" applyFont="1" applyFill="1" applyBorder="1" applyProtection="1"/>
    <xf numFmtId="167" fontId="74" fillId="2" borderId="0" xfId="0" applyFont="1" applyFill="1"/>
    <xf numFmtId="0" fontId="56" fillId="2" borderId="2" xfId="11" applyFont="1" applyFill="1" applyBorder="1" applyAlignment="1">
      <alignment horizontal="center" wrapText="1"/>
    </xf>
    <xf numFmtId="0" fontId="56" fillId="2" borderId="2" xfId="11" applyFont="1" applyFill="1" applyBorder="1" applyAlignment="1">
      <alignment horizontal="center"/>
    </xf>
    <xf numFmtId="167" fontId="28" fillId="2" borderId="2" xfId="0" applyFont="1" applyFill="1" applyBorder="1" applyAlignment="1">
      <alignment vertical="top" wrapText="1"/>
    </xf>
    <xf numFmtId="167" fontId="28" fillId="2" borderId="2" xfId="0" applyFont="1" applyFill="1" applyBorder="1" applyAlignment="1">
      <alignment horizontal="left" vertical="top"/>
    </xf>
    <xf numFmtId="169" fontId="28" fillId="0" borderId="2" xfId="9" applyNumberFormat="1" applyFont="1" applyFill="1" applyBorder="1" applyProtection="1">
      <protection locked="0"/>
    </xf>
    <xf numFmtId="169" fontId="56" fillId="4" borderId="2" xfId="0" applyNumberFormat="1" applyFont="1" applyFill="1" applyBorder="1"/>
    <xf numFmtId="167" fontId="56" fillId="2" borderId="2" xfId="0" applyFont="1" applyFill="1" applyBorder="1" applyAlignment="1">
      <alignment horizontal="left" wrapText="1"/>
    </xf>
    <xf numFmtId="167" fontId="56" fillId="2" borderId="0" xfId="0" quotePrefix="1" applyFont="1" applyFill="1" applyAlignment="1">
      <alignment horizontal="center"/>
    </xf>
    <xf numFmtId="3" fontId="56" fillId="2" borderId="0" xfId="0" applyNumberFormat="1" applyFont="1" applyFill="1" applyAlignment="1">
      <alignment horizontal="center"/>
    </xf>
    <xf numFmtId="9" fontId="56" fillId="2" borderId="2" xfId="8" applyFont="1" applyFill="1" applyBorder="1" applyAlignment="1" applyProtection="1">
      <alignment horizontal="center"/>
    </xf>
    <xf numFmtId="169" fontId="56" fillId="3" borderId="2" xfId="9" applyNumberFormat="1" applyFont="1" applyFill="1" applyBorder="1" applyAlignment="1" applyProtection="1">
      <alignment horizontal="center"/>
    </xf>
    <xf numFmtId="170" fontId="56" fillId="2" borderId="2" xfId="0" applyNumberFormat="1" applyFont="1" applyFill="1" applyBorder="1" applyAlignment="1">
      <alignment horizontal="center"/>
    </xf>
    <xf numFmtId="169" fontId="56" fillId="3" borderId="2" xfId="9" applyNumberFormat="1" applyFont="1" applyFill="1" applyBorder="1" applyAlignment="1" applyProtection="1">
      <alignment horizontal="left" wrapText="1"/>
    </xf>
    <xf numFmtId="169" fontId="56" fillId="4" borderId="2" xfId="0" applyNumberFormat="1" applyFont="1" applyFill="1" applyBorder="1" applyAlignment="1">
      <alignment horizontal="left" wrapText="1"/>
    </xf>
    <xf numFmtId="169" fontId="56" fillId="2" borderId="2" xfId="9" applyNumberFormat="1" applyFont="1" applyFill="1" applyBorder="1" applyAlignment="1" applyProtection="1">
      <alignment horizontal="center"/>
    </xf>
    <xf numFmtId="169" fontId="56" fillId="4" borderId="2" xfId="1" applyNumberFormat="1" applyFont="1" applyFill="1" applyBorder="1" applyAlignment="1" applyProtection="1">
      <alignment horizontal="center"/>
    </xf>
    <xf numFmtId="167" fontId="28" fillId="2" borderId="2" xfId="0" applyFont="1" applyFill="1" applyBorder="1" applyAlignment="1">
      <alignment horizontal="left" wrapText="1" indent="1"/>
    </xf>
    <xf numFmtId="167" fontId="28" fillId="2" borderId="11" xfId="0" applyFont="1" applyFill="1" applyBorder="1" applyAlignment="1">
      <alignment horizontal="right"/>
    </xf>
    <xf numFmtId="9" fontId="28" fillId="2" borderId="37" xfId="0" applyNumberFormat="1" applyFont="1" applyFill="1" applyBorder="1" applyAlignment="1">
      <alignment horizontal="center" vertical="center" wrapText="1"/>
    </xf>
    <xf numFmtId="167" fontId="28" fillId="2" borderId="36" xfId="0" applyFont="1" applyFill="1" applyBorder="1" applyAlignment="1">
      <alignment vertical="center" wrapText="1"/>
    </xf>
    <xf numFmtId="167" fontId="28" fillId="2" borderId="0" xfId="0" applyFont="1" applyFill="1" applyAlignment="1">
      <alignment wrapText="1"/>
    </xf>
    <xf numFmtId="169" fontId="28" fillId="2" borderId="2" xfId="7" applyNumberFormat="1" applyFont="1" applyFill="1" applyBorder="1" applyProtection="1">
      <protection locked="0"/>
    </xf>
    <xf numFmtId="167" fontId="69" fillId="2" borderId="0" xfId="0" applyFont="1" applyFill="1"/>
    <xf numFmtId="167" fontId="48" fillId="2" borderId="2" xfId="0" applyFont="1" applyFill="1" applyBorder="1"/>
    <xf numFmtId="167" fontId="28" fillId="2" borderId="38" xfId="0" applyFont="1" applyFill="1" applyBorder="1"/>
    <xf numFmtId="167" fontId="28" fillId="2" borderId="2" xfId="0" applyFont="1" applyFill="1" applyBorder="1" applyAlignment="1">
      <alignment horizontal="left" wrapText="1" indent="4"/>
    </xf>
    <xf numFmtId="167" fontId="28" fillId="0" borderId="2" xfId="0" applyFont="1" applyBorder="1" applyAlignment="1" applyProtection="1">
      <alignment horizontal="left" indent="4"/>
      <protection locked="0"/>
    </xf>
    <xf numFmtId="169" fontId="28" fillId="0" borderId="2" xfId="7" applyNumberFormat="1" applyFont="1" applyBorder="1" applyAlignment="1" applyProtection="1">
      <alignment horizontal="center"/>
      <protection locked="0"/>
    </xf>
    <xf numFmtId="169" fontId="56" fillId="0" borderId="2" xfId="1" applyNumberFormat="1" applyFont="1" applyFill="1" applyBorder="1" applyAlignment="1" applyProtection="1">
      <alignment horizontal="center" vertical="center"/>
      <protection locked="0"/>
    </xf>
    <xf numFmtId="168" fontId="28" fillId="0" borderId="2" xfId="14" applyNumberFormat="1" applyBorder="1" applyAlignment="1" applyProtection="1">
      <alignment horizontal="right"/>
      <protection locked="0"/>
    </xf>
    <xf numFmtId="167" fontId="56" fillId="2" borderId="10" xfId="0" applyFont="1" applyFill="1" applyBorder="1" applyAlignment="1">
      <alignment horizontal="center" vertical="center" wrapText="1"/>
    </xf>
    <xf numFmtId="167" fontId="56" fillId="2" borderId="0" xfId="0" applyFont="1" applyFill="1" applyAlignment="1">
      <alignment horizontal="center" wrapText="1"/>
    </xf>
    <xf numFmtId="169" fontId="56" fillId="2" borderId="0" xfId="9" applyNumberFormat="1" applyFont="1" applyFill="1" applyBorder="1" applyAlignment="1" applyProtection="1">
      <alignment horizontal="center"/>
    </xf>
    <xf numFmtId="170" fontId="56" fillId="2" borderId="0" xfId="0" applyNumberFormat="1" applyFont="1" applyFill="1" applyAlignment="1">
      <alignment horizontal="center"/>
    </xf>
    <xf numFmtId="167" fontId="69" fillId="2" borderId="0" xfId="0" applyFont="1" applyFill="1" applyAlignment="1">
      <alignment horizontal="left"/>
    </xf>
    <xf numFmtId="167" fontId="28" fillId="2" borderId="40" xfId="0" applyFont="1" applyFill="1" applyBorder="1"/>
    <xf numFmtId="166" fontId="28" fillId="3" borderId="2" xfId="7" applyFont="1" applyFill="1" applyBorder="1" applyProtection="1"/>
    <xf numFmtId="167" fontId="72" fillId="2" borderId="14" xfId="0" applyFont="1" applyFill="1" applyBorder="1" applyAlignment="1">
      <alignment horizontal="right"/>
    </xf>
    <xf numFmtId="169" fontId="28" fillId="2" borderId="2" xfId="10" applyNumberFormat="1" applyFont="1" applyFill="1" applyBorder="1" applyProtection="1"/>
    <xf numFmtId="169" fontId="56" fillId="4" borderId="2" xfId="10" applyNumberFormat="1" applyFont="1" applyFill="1" applyBorder="1" applyProtection="1"/>
    <xf numFmtId="172" fontId="56" fillId="2" borderId="2" xfId="9" applyNumberFormat="1" applyFont="1" applyFill="1" applyBorder="1" applyAlignment="1" applyProtection="1">
      <alignment horizontal="center"/>
    </xf>
    <xf numFmtId="167" fontId="56" fillId="2" borderId="10" xfId="0" applyFont="1" applyFill="1" applyBorder="1" applyAlignment="1">
      <alignment horizontal="center" vertical="center"/>
    </xf>
    <xf numFmtId="169" fontId="28" fillId="0" borderId="2" xfId="1" applyNumberFormat="1" applyFont="1" applyFill="1" applyBorder="1" applyAlignment="1" applyProtection="1">
      <alignment horizontal="right"/>
      <protection locked="0"/>
    </xf>
    <xf numFmtId="169" fontId="28" fillId="5" borderId="2" xfId="1" applyNumberFormat="1" applyFont="1" applyFill="1" applyBorder="1" applyProtection="1">
      <protection locked="0"/>
    </xf>
    <xf numFmtId="169" fontId="28" fillId="0" borderId="2" xfId="1" applyNumberFormat="1" applyFont="1" applyFill="1" applyBorder="1" applyAlignment="1" applyProtection="1">
      <alignment horizontal="left"/>
      <protection locked="0"/>
    </xf>
    <xf numFmtId="3" fontId="56" fillId="4" borderId="2" xfId="0" applyNumberFormat="1" applyFont="1" applyFill="1" applyBorder="1" applyAlignment="1">
      <alignment horizontal="center"/>
    </xf>
    <xf numFmtId="167" fontId="56" fillId="4" borderId="2" xfId="0" applyFont="1" applyFill="1" applyBorder="1" applyAlignment="1">
      <alignment horizontal="center"/>
    </xf>
    <xf numFmtId="167" fontId="56" fillId="0" borderId="0" xfId="0" applyFont="1" applyAlignment="1">
      <alignment horizontal="center"/>
    </xf>
    <xf numFmtId="171" fontId="56" fillId="4" borderId="2" xfId="0" applyNumberFormat="1" applyFont="1" applyFill="1" applyBorder="1" applyAlignment="1">
      <alignment horizontal="center"/>
    </xf>
    <xf numFmtId="167" fontId="28" fillId="4" borderId="2" xfId="0" applyFont="1" applyFill="1" applyBorder="1" applyAlignment="1">
      <alignment horizontal="center"/>
    </xf>
    <xf numFmtId="167" fontId="56" fillId="2" borderId="12" xfId="0" applyFont="1" applyFill="1" applyBorder="1" applyAlignment="1">
      <alignment horizontal="center" vertical="center"/>
    </xf>
    <xf numFmtId="0" fontId="56" fillId="2" borderId="10" xfId="14" applyFont="1" applyFill="1" applyBorder="1" applyAlignment="1">
      <alignment horizontal="center" vertical="center" wrapText="1"/>
    </xf>
    <xf numFmtId="9" fontId="56" fillId="0" borderId="2" xfId="8" applyFont="1" applyFill="1" applyBorder="1" applyProtection="1">
      <protection locked="0"/>
    </xf>
    <xf numFmtId="169" fontId="56" fillId="2" borderId="0" xfId="122" applyNumberFormat="1" applyFont="1" applyFill="1" applyAlignment="1">
      <alignment horizontal="center"/>
    </xf>
    <xf numFmtId="2" fontId="56" fillId="2" borderId="4" xfId="122" applyNumberFormat="1" applyFont="1" applyFill="1" applyBorder="1" applyAlignment="1">
      <alignment horizontal="center"/>
    </xf>
    <xf numFmtId="0" fontId="56" fillId="2" borderId="4" xfId="122" applyFont="1" applyFill="1" applyBorder="1" applyAlignment="1">
      <alignment horizontal="center"/>
    </xf>
    <xf numFmtId="0" fontId="56" fillId="2" borderId="0" xfId="122" applyFont="1" applyFill="1" applyAlignment="1">
      <alignment horizontal="left"/>
    </xf>
    <xf numFmtId="0" fontId="56" fillId="0" borderId="0" xfId="122" applyFont="1"/>
    <xf numFmtId="0" fontId="56" fillId="2" borderId="2" xfId="122" applyFont="1" applyFill="1" applyBorder="1" applyAlignment="1">
      <alignment horizontal="center"/>
    </xf>
    <xf numFmtId="169" fontId="56" fillId="2" borderId="2" xfId="1" applyNumberFormat="1" applyFont="1" applyFill="1" applyBorder="1" applyProtection="1"/>
    <xf numFmtId="169" fontId="56" fillId="4" borderId="2" xfId="1" applyNumberFormat="1" applyFont="1" applyFill="1" applyBorder="1" applyAlignment="1" applyProtection="1">
      <alignment horizontal="center"/>
      <protection locked="0"/>
    </xf>
    <xf numFmtId="169" fontId="28" fillId="0" borderId="2" xfId="1" applyNumberFormat="1" applyFont="1" applyFill="1" applyBorder="1" applyAlignment="1" applyProtection="1">
      <alignment horizontal="center"/>
      <protection locked="0"/>
    </xf>
    <xf numFmtId="9" fontId="28" fillId="0" borderId="2" xfId="2" applyFont="1" applyBorder="1" applyAlignment="1" applyProtection="1">
      <alignment horizontal="left" indent="3"/>
      <protection locked="0"/>
    </xf>
    <xf numFmtId="9" fontId="28" fillId="0" borderId="2" xfId="2" applyFont="1" applyBorder="1" applyProtection="1">
      <protection locked="0"/>
    </xf>
    <xf numFmtId="167" fontId="28" fillId="2" borderId="46" xfId="0" applyFont="1" applyFill="1" applyBorder="1"/>
    <xf numFmtId="167" fontId="28" fillId="2" borderId="47" xfId="0" applyFont="1" applyFill="1" applyBorder="1"/>
    <xf numFmtId="167" fontId="56" fillId="2" borderId="0" xfId="0" applyFont="1" applyFill="1" applyAlignment="1">
      <alignment horizontal="left"/>
    </xf>
    <xf numFmtId="167" fontId="56" fillId="2" borderId="3" xfId="0" applyFont="1" applyFill="1" applyBorder="1" applyAlignment="1">
      <alignment horizontal="left" vertical="center" indent="2"/>
    </xf>
    <xf numFmtId="169" fontId="28" fillId="0" borderId="2" xfId="1" applyNumberFormat="1" applyFont="1" applyBorder="1" applyAlignment="1" applyProtection="1">
      <alignment horizontal="center"/>
      <protection locked="0"/>
    </xf>
    <xf numFmtId="167" fontId="28" fillId="0" borderId="2" xfId="0" applyFont="1" applyBorder="1" applyAlignment="1" applyProtection="1">
      <alignment horizontal="left" wrapText="1"/>
      <protection locked="0"/>
    </xf>
    <xf numFmtId="167" fontId="28" fillId="0" borderId="2" xfId="0" applyFont="1" applyBorder="1" applyAlignment="1" applyProtection="1">
      <alignment wrapText="1"/>
      <protection locked="0"/>
    </xf>
    <xf numFmtId="167" fontId="28" fillId="0" borderId="2" xfId="0" applyFont="1" applyBorder="1" applyAlignment="1" applyProtection="1">
      <alignment horizontal="left"/>
      <protection locked="0"/>
    </xf>
    <xf numFmtId="169" fontId="28" fillId="0" borderId="2" xfId="1" applyNumberFormat="1" applyFont="1" applyBorder="1" applyAlignment="1" applyProtection="1">
      <alignment horizontal="left" wrapText="1"/>
      <protection locked="0"/>
    </xf>
    <xf numFmtId="14" fontId="26" fillId="0" borderId="2" xfId="348" applyNumberFormat="1" applyFont="1" applyBorder="1" applyProtection="1">
      <protection locked="0"/>
    </xf>
    <xf numFmtId="0" fontId="26" fillId="0" borderId="2" xfId="348" applyFont="1" applyBorder="1" applyProtection="1">
      <protection locked="0"/>
    </xf>
    <xf numFmtId="166" fontId="26" fillId="0" borderId="2" xfId="348" applyNumberFormat="1" applyFont="1" applyBorder="1" applyProtection="1">
      <protection locked="0"/>
    </xf>
    <xf numFmtId="0" fontId="26" fillId="0" borderId="2" xfId="124" applyFont="1" applyBorder="1" applyProtection="1">
      <protection locked="0"/>
    </xf>
    <xf numFmtId="0" fontId="26" fillId="0" borderId="3" xfId="124" applyFont="1" applyBorder="1" applyProtection="1">
      <protection locked="0"/>
    </xf>
    <xf numFmtId="167" fontId="0" fillId="2" borderId="48" xfId="0" applyFill="1" applyBorder="1"/>
    <xf numFmtId="167" fontId="0" fillId="2" borderId="0" xfId="0" applyFill="1"/>
    <xf numFmtId="167" fontId="0" fillId="2" borderId="49" xfId="0" applyFill="1" applyBorder="1"/>
    <xf numFmtId="167" fontId="87" fillId="2" borderId="49" xfId="0" quotePrefix="1" applyFont="1" applyFill="1" applyBorder="1" applyAlignment="1">
      <alignment horizontal="left"/>
    </xf>
    <xf numFmtId="167" fontId="88" fillId="0" borderId="0" xfId="0" applyFont="1"/>
    <xf numFmtId="167" fontId="0" fillId="3" borderId="0" xfId="0" applyFill="1"/>
    <xf numFmtId="167" fontId="30" fillId="0" borderId="0" xfId="0" applyFont="1"/>
    <xf numFmtId="167" fontId="0" fillId="2" borderId="0" xfId="0" quotePrefix="1" applyFill="1" applyAlignment="1">
      <alignment horizontal="left"/>
    </xf>
    <xf numFmtId="167" fontId="95" fillId="2" borderId="0" xfId="0" applyFont="1" applyFill="1"/>
    <xf numFmtId="167" fontId="76" fillId="2" borderId="0" xfId="0" quotePrefix="1" applyFont="1" applyFill="1" applyAlignment="1">
      <alignment horizontal="left"/>
    </xf>
    <xf numFmtId="167" fontId="96" fillId="2" borderId="0" xfId="0" applyFont="1" applyFill="1"/>
    <xf numFmtId="167" fontId="0" fillId="2" borderId="0" xfId="0" applyFill="1" applyAlignment="1">
      <alignment horizontal="centerContinuous" vertical="top"/>
    </xf>
    <xf numFmtId="167" fontId="97" fillId="0" borderId="0" xfId="0" quotePrefix="1" applyFont="1" applyAlignment="1">
      <alignment horizontal="left"/>
    </xf>
    <xf numFmtId="167" fontId="97" fillId="0" borderId="0" xfId="0" quotePrefix="1" applyFont="1"/>
    <xf numFmtId="0" fontId="27" fillId="2" borderId="0" xfId="0" applyNumberFormat="1" applyFont="1" applyFill="1" applyAlignment="1">
      <alignment horizontal="right"/>
    </xf>
    <xf numFmtId="167" fontId="27" fillId="2" borderId="0" xfId="0" applyFont="1" applyFill="1"/>
    <xf numFmtId="167" fontId="27" fillId="0" borderId="0" xfId="0" applyFont="1"/>
    <xf numFmtId="167" fontId="98" fillId="2" borderId="0" xfId="0" applyFont="1" applyFill="1"/>
    <xf numFmtId="0" fontId="27" fillId="2" borderId="0" xfId="122" applyFont="1" applyFill="1"/>
    <xf numFmtId="0" fontId="98" fillId="2" borderId="0" xfId="122" applyFont="1" applyFill="1"/>
    <xf numFmtId="0" fontId="27" fillId="2" borderId="0" xfId="122" quotePrefix="1" applyFont="1" applyFill="1" applyAlignment="1">
      <alignment horizontal="right"/>
    </xf>
    <xf numFmtId="0" fontId="27" fillId="2" borderId="0" xfId="14" applyFont="1" applyFill="1" applyAlignment="1">
      <alignment horizontal="left"/>
    </xf>
    <xf numFmtId="169" fontId="28" fillId="0" borderId="2" xfId="7" applyNumberFormat="1" applyFont="1" applyFill="1" applyBorder="1" applyAlignment="1" applyProtection="1">
      <alignment horizontal="center" vertical="center" wrapText="1"/>
      <protection locked="0"/>
    </xf>
    <xf numFmtId="167" fontId="86" fillId="2" borderId="51" xfId="0" applyFont="1" applyFill="1" applyBorder="1"/>
    <xf numFmtId="167" fontId="0" fillId="2" borderId="52" xfId="0" applyFill="1" applyBorder="1"/>
    <xf numFmtId="176" fontId="23" fillId="2" borderId="53" xfId="0" applyNumberFormat="1" applyFont="1" applyFill="1" applyBorder="1"/>
    <xf numFmtId="167" fontId="21" fillId="2" borderId="55" xfId="0" applyFont="1" applyFill="1" applyBorder="1"/>
    <xf numFmtId="167" fontId="0" fillId="2" borderId="56" xfId="0" applyFill="1" applyBorder="1"/>
    <xf numFmtId="167" fontId="0" fillId="2" borderId="54" xfId="0" applyFill="1" applyBorder="1"/>
    <xf numFmtId="167" fontId="21" fillId="2" borderId="57" xfId="0" applyFont="1" applyFill="1" applyBorder="1"/>
    <xf numFmtId="167" fontId="0" fillId="3" borderId="54" xfId="0" applyFill="1" applyBorder="1"/>
    <xf numFmtId="167" fontId="21" fillId="3" borderId="57" xfId="0" applyFont="1" applyFill="1" applyBorder="1"/>
    <xf numFmtId="167" fontId="0" fillId="2" borderId="59" xfId="0" applyFill="1" applyBorder="1"/>
    <xf numFmtId="167" fontId="21" fillId="2" borderId="58" xfId="0" applyFont="1" applyFill="1" applyBorder="1"/>
    <xf numFmtId="167" fontId="76" fillId="2" borderId="54" xfId="0" quotePrefix="1" applyFont="1" applyFill="1" applyBorder="1"/>
    <xf numFmtId="167" fontId="0" fillId="2" borderId="62" xfId="0" applyFill="1" applyBorder="1"/>
    <xf numFmtId="167" fontId="0" fillId="2" borderId="27" xfId="0" applyFill="1" applyBorder="1"/>
    <xf numFmtId="167" fontId="0" fillId="2" borderId="63" xfId="0" applyFill="1" applyBorder="1" applyAlignment="1">
      <alignment horizontal="right"/>
    </xf>
    <xf numFmtId="49" fontId="73" fillId="2" borderId="0" xfId="0" quotePrefix="1" applyNumberFormat="1" applyFont="1" applyFill="1" applyAlignment="1">
      <alignment horizontal="right"/>
    </xf>
    <xf numFmtId="167" fontId="29" fillId="0" borderId="58" xfId="0" applyFont="1" applyBorder="1" applyProtection="1">
      <protection locked="0"/>
    </xf>
    <xf numFmtId="167" fontId="56" fillId="0" borderId="0" xfId="0" quotePrefix="1" applyFont="1" applyAlignment="1" applyProtection="1">
      <alignment horizontal="center"/>
      <protection locked="0"/>
    </xf>
    <xf numFmtId="167" fontId="69" fillId="0" borderId="0" xfId="0" applyFont="1" applyProtection="1">
      <protection locked="0"/>
    </xf>
    <xf numFmtId="167" fontId="28" fillId="0" borderId="0" xfId="0" applyFont="1" applyProtection="1">
      <protection locked="0"/>
    </xf>
    <xf numFmtId="167" fontId="27" fillId="0" borderId="0" xfId="0" applyFont="1" applyProtection="1">
      <protection locked="0"/>
    </xf>
    <xf numFmtId="0" fontId="27" fillId="0" borderId="0" xfId="0" applyNumberFormat="1" applyFont="1" applyAlignment="1" applyProtection="1">
      <alignment horizontal="right"/>
      <protection locked="0"/>
    </xf>
    <xf numFmtId="3" fontId="27" fillId="0" borderId="0" xfId="5" applyNumberFormat="1" applyFont="1" applyAlignment="1" applyProtection="1">
      <alignment horizontal="right"/>
      <protection locked="0"/>
    </xf>
    <xf numFmtId="167" fontId="20" fillId="2" borderId="0" xfId="3" applyNumberFormat="1" applyFont="1" applyFill="1" applyAlignment="1" applyProtection="1"/>
    <xf numFmtId="167" fontId="0" fillId="33" borderId="0" xfId="0" applyFill="1"/>
    <xf numFmtId="167" fontId="0" fillId="34" borderId="0" xfId="0" applyFill="1"/>
    <xf numFmtId="167" fontId="28" fillId="34" borderId="2" xfId="0" applyFont="1" applyFill="1" applyBorder="1"/>
    <xf numFmtId="0" fontId="24" fillId="2" borderId="0" xfId="18700" applyFont="1" applyFill="1"/>
    <xf numFmtId="166" fontId="100" fillId="0" borderId="68" xfId="1" applyFont="1" applyFill="1" applyBorder="1" applyProtection="1">
      <protection locked="0"/>
    </xf>
    <xf numFmtId="166" fontId="100" fillId="2" borderId="68" xfId="1" applyFont="1" applyFill="1" applyBorder="1" applyProtection="1">
      <protection locked="0"/>
    </xf>
    <xf numFmtId="167" fontId="99" fillId="2" borderId="2" xfId="0" applyFont="1" applyFill="1" applyBorder="1" applyAlignment="1">
      <alignment horizontal="center" vertical="center" wrapText="1"/>
    </xf>
    <xf numFmtId="169" fontId="28" fillId="3" borderId="2" xfId="6" applyNumberFormat="1" applyFont="1" applyFill="1" applyBorder="1" applyProtection="1">
      <protection locked="0"/>
    </xf>
    <xf numFmtId="167" fontId="102" fillId="2" borderId="2" xfId="0" applyFont="1" applyFill="1" applyBorder="1"/>
    <xf numFmtId="10" fontId="102" fillId="2" borderId="2" xfId="8" applyNumberFormat="1" applyFont="1" applyFill="1" applyBorder="1" applyProtection="1"/>
    <xf numFmtId="167" fontId="56" fillId="2" borderId="31" xfId="0" applyFont="1" applyFill="1" applyBorder="1" applyAlignment="1">
      <alignment horizontal="center"/>
    </xf>
    <xf numFmtId="166" fontId="100" fillId="2" borderId="75" xfId="1" applyFont="1" applyFill="1" applyBorder="1" applyProtection="1">
      <protection locked="0"/>
    </xf>
    <xf numFmtId="166" fontId="100" fillId="2" borderId="2" xfId="1" applyFont="1" applyFill="1" applyBorder="1" applyProtection="1">
      <protection locked="0"/>
    </xf>
    <xf numFmtId="166" fontId="100" fillId="0" borderId="2" xfId="1" applyFont="1" applyFill="1" applyBorder="1" applyProtection="1">
      <protection locked="0"/>
    </xf>
    <xf numFmtId="0" fontId="24" fillId="2" borderId="0" xfId="131" applyFont="1" applyFill="1" applyAlignment="1">
      <alignment horizontal="center"/>
    </xf>
    <xf numFmtId="0" fontId="110" fillId="35" borderId="0" xfId="18703" applyFill="1"/>
    <xf numFmtId="0" fontId="111" fillId="2" borderId="0" xfId="18703" applyFont="1" applyFill="1"/>
    <xf numFmtId="0" fontId="110" fillId="35" borderId="0" xfId="18703" applyFill="1" applyAlignment="1">
      <alignment vertical="top"/>
    </xf>
    <xf numFmtId="0" fontId="11" fillId="35" borderId="0" xfId="18704" applyFill="1" applyAlignment="1">
      <alignment vertical="top" wrapText="1"/>
    </xf>
    <xf numFmtId="0" fontId="11" fillId="35" borderId="0" xfId="18704" applyFill="1" applyAlignment="1">
      <alignment horizontal="center" vertical="top" wrapText="1"/>
    </xf>
    <xf numFmtId="0" fontId="11" fillId="35" borderId="2" xfId="18704" applyFill="1" applyBorder="1" applyAlignment="1">
      <alignment vertical="top" wrapText="1"/>
    </xf>
    <xf numFmtId="0" fontId="11" fillId="35" borderId="2" xfId="18704" applyFill="1" applyBorder="1" applyAlignment="1">
      <alignment horizontal="center" vertical="top" wrapText="1"/>
    </xf>
    <xf numFmtId="0" fontId="56" fillId="2" borderId="3" xfId="122" applyFont="1" applyFill="1" applyBorder="1" applyAlignment="1">
      <alignment wrapText="1"/>
    </xf>
    <xf numFmtId="167" fontId="103" fillId="0" borderId="0" xfId="18707" applyFont="1"/>
    <xf numFmtId="0" fontId="30" fillId="0" borderId="0" xfId="18709" applyFont="1"/>
    <xf numFmtId="49" fontId="30" fillId="0" borderId="0" xfId="18713" applyNumberFormat="1" applyFont="1"/>
    <xf numFmtId="0" fontId="106" fillId="0" borderId="0" xfId="18714" applyFont="1"/>
    <xf numFmtId="49" fontId="21" fillId="0" borderId="0" xfId="18715" applyNumberFormat="1" applyFont="1"/>
    <xf numFmtId="49" fontId="24" fillId="0" borderId="0" xfId="18713" applyNumberFormat="1" applyFont="1" applyAlignment="1">
      <alignment horizontal="center" vertical="center" wrapText="1"/>
    </xf>
    <xf numFmtId="49" fontId="30" fillId="0" borderId="0" xfId="18713" quotePrefix="1" applyNumberFormat="1" applyFont="1" applyAlignment="1">
      <alignment horizontal="center" vertical="center" wrapText="1"/>
    </xf>
    <xf numFmtId="49" fontId="30" fillId="0" borderId="0" xfId="18713" quotePrefix="1" applyNumberFormat="1" applyFont="1" applyAlignment="1">
      <alignment horizontal="center"/>
    </xf>
    <xf numFmtId="49" fontId="30" fillId="0" borderId="0" xfId="18713" applyNumberFormat="1" applyFont="1" applyAlignment="1">
      <alignment horizontal="center"/>
    </xf>
    <xf numFmtId="0" fontId="27" fillId="0" borderId="0" xfId="131" applyFont="1" applyAlignment="1">
      <alignment horizontal="right"/>
    </xf>
    <xf numFmtId="0" fontId="27" fillId="0" borderId="0" xfId="131" quotePrefix="1" applyFont="1" applyAlignment="1">
      <alignment horizontal="right"/>
    </xf>
    <xf numFmtId="0" fontId="21" fillId="0" borderId="0" xfId="18709" applyFont="1"/>
    <xf numFmtId="49" fontId="30" fillId="0" borderId="0" xfId="18709" applyNumberFormat="1" applyFont="1" applyAlignment="1">
      <alignment horizontal="center"/>
    </xf>
    <xf numFmtId="167" fontId="103" fillId="2" borderId="0" xfId="18707" applyFont="1" applyFill="1"/>
    <xf numFmtId="0" fontId="21" fillId="2" borderId="0" xfId="18709" applyFont="1" applyFill="1"/>
    <xf numFmtId="49" fontId="21" fillId="2" borderId="0" xfId="18709" applyNumberFormat="1" applyFont="1" applyFill="1" applyAlignment="1">
      <alignment horizontal="center"/>
    </xf>
    <xf numFmtId="0" fontId="25" fillId="2" borderId="0" xfId="18709" applyFont="1" applyFill="1" applyAlignment="1">
      <alignment horizontal="center"/>
    </xf>
    <xf numFmtId="49" fontId="25" fillId="2" borderId="0" xfId="18709" applyNumberFormat="1" applyFont="1" applyFill="1" applyAlignment="1">
      <alignment horizontal="center"/>
    </xf>
    <xf numFmtId="0" fontId="74" fillId="2" borderId="0" xfId="122" applyFont="1" applyFill="1"/>
    <xf numFmtId="167" fontId="103" fillId="2" borderId="0" xfId="18707" applyFont="1" applyFill="1" applyAlignment="1">
      <alignment horizontal="center" wrapText="1"/>
    </xf>
    <xf numFmtId="0" fontId="103" fillId="2" borderId="0" xfId="123" applyFont="1" applyFill="1"/>
    <xf numFmtId="0" fontId="30" fillId="2" borderId="39" xfId="18709" applyFont="1" applyFill="1" applyBorder="1"/>
    <xf numFmtId="0" fontId="30" fillId="2" borderId="15" xfId="18709" applyFont="1" applyFill="1" applyBorder="1"/>
    <xf numFmtId="166" fontId="30" fillId="2" borderId="91" xfId="18712" applyFont="1" applyFill="1" applyBorder="1" applyProtection="1">
      <protection locked="0"/>
    </xf>
    <xf numFmtId="0" fontId="30" fillId="2" borderId="82" xfId="18709" applyFont="1" applyFill="1" applyBorder="1"/>
    <xf numFmtId="0" fontId="65" fillId="2" borderId="0" xfId="18709" applyFont="1" applyFill="1"/>
    <xf numFmtId="166" fontId="30" fillId="2" borderId="83" xfId="18712" applyFont="1" applyFill="1" applyBorder="1" applyProtection="1">
      <protection locked="0"/>
    </xf>
    <xf numFmtId="166" fontId="30" fillId="0" borderId="83" xfId="18712" applyFont="1" applyFill="1" applyBorder="1" applyProtection="1">
      <protection locked="0"/>
    </xf>
    <xf numFmtId="166" fontId="30" fillId="0" borderId="92" xfId="18712" applyFont="1" applyFill="1" applyBorder="1" applyProtection="1">
      <protection locked="0"/>
    </xf>
    <xf numFmtId="166" fontId="24" fillId="3" borderId="93" xfId="18712" applyFont="1" applyFill="1" applyBorder="1" applyProtection="1"/>
    <xf numFmtId="49" fontId="30" fillId="2" borderId="0" xfId="18713" applyNumberFormat="1" applyFont="1" applyFill="1"/>
    <xf numFmtId="49" fontId="21" fillId="2" borderId="0" xfId="18713" applyNumberFormat="1" applyFont="1" applyFill="1"/>
    <xf numFmtId="0" fontId="30" fillId="2" borderId="69" xfId="18709" applyFont="1" applyFill="1" applyBorder="1"/>
    <xf numFmtId="166" fontId="30" fillId="2" borderId="71" xfId="18712" applyFont="1" applyFill="1" applyBorder="1" applyProtection="1">
      <protection locked="0"/>
    </xf>
    <xf numFmtId="49" fontId="24" fillId="2" borderId="0" xfId="18713" applyNumberFormat="1" applyFont="1" applyFill="1"/>
    <xf numFmtId="49" fontId="21" fillId="2" borderId="0" xfId="18715" applyNumberFormat="1" applyFont="1" applyFill="1"/>
    <xf numFmtId="49" fontId="30" fillId="2" borderId="12" xfId="18713" quotePrefix="1" applyNumberFormat="1" applyFont="1" applyFill="1" applyBorder="1" applyAlignment="1">
      <alignment horizontal="center"/>
    </xf>
    <xf numFmtId="49" fontId="30" fillId="2" borderId="44" xfId="18713" quotePrefix="1" applyNumberFormat="1" applyFont="1" applyFill="1" applyBorder="1" applyAlignment="1">
      <alignment horizontal="center"/>
    </xf>
    <xf numFmtId="49" fontId="24" fillId="2" borderId="16" xfId="18713" applyNumberFormat="1" applyFont="1" applyFill="1" applyBorder="1" applyAlignment="1">
      <alignment horizontal="center"/>
    </xf>
    <xf numFmtId="0" fontId="30" fillId="2" borderId="0" xfId="18715" applyFont="1" applyFill="1" applyAlignment="1">
      <alignment horizontal="left"/>
    </xf>
    <xf numFmtId="49" fontId="30" fillId="2" borderId="0" xfId="18713" applyNumberFormat="1" applyFont="1" applyFill="1" applyAlignment="1">
      <alignment horizontal="left" wrapText="1"/>
    </xf>
    <xf numFmtId="49" fontId="30" fillId="2" borderId="0" xfId="18715" applyNumberFormat="1" applyFont="1" applyFill="1" applyAlignment="1">
      <alignment horizontal="center"/>
    </xf>
    <xf numFmtId="49" fontId="30" fillId="2" borderId="0" xfId="18713" applyNumberFormat="1" applyFont="1" applyFill="1" applyAlignment="1">
      <alignment horizontal="center"/>
    </xf>
    <xf numFmtId="49" fontId="30" fillId="2" borderId="89" xfId="18713" applyNumberFormat="1" applyFont="1" applyFill="1" applyBorder="1" applyAlignment="1">
      <alignment horizontal="center"/>
    </xf>
    <xf numFmtId="0" fontId="112" fillId="0" borderId="0" xfId="18709" applyFont="1" applyAlignment="1">
      <alignment vertical="center"/>
    </xf>
    <xf numFmtId="167" fontId="19" fillId="2" borderId="0" xfId="3" applyNumberFormat="1" applyFill="1" applyAlignment="1" applyProtection="1"/>
    <xf numFmtId="167" fontId="20" fillId="2" borderId="0" xfId="3" quotePrefix="1" applyNumberFormat="1" applyFont="1" applyFill="1" applyAlignment="1" applyProtection="1"/>
    <xf numFmtId="167" fontId="0" fillId="2" borderId="0" xfId="0" quotePrefix="1" applyFill="1"/>
    <xf numFmtId="167" fontId="30" fillId="2" borderId="0" xfId="0" applyFont="1" applyFill="1" applyAlignment="1">
      <alignment horizontal="center"/>
    </xf>
    <xf numFmtId="0" fontId="9" fillId="35" borderId="0" xfId="18717" applyFill="1"/>
    <xf numFmtId="0" fontId="100" fillId="0" borderId="73" xfId="18717" applyFont="1" applyBorder="1" applyAlignment="1">
      <alignment horizontal="right"/>
    </xf>
    <xf numFmtId="0" fontId="100" fillId="0" borderId="78" xfId="18717" applyFont="1" applyBorder="1" applyAlignment="1">
      <alignment horizontal="right"/>
    </xf>
    <xf numFmtId="167" fontId="108" fillId="2" borderId="2" xfId="0" applyFont="1" applyFill="1" applyBorder="1" applyAlignment="1">
      <alignment horizontal="center" wrapText="1"/>
    </xf>
    <xf numFmtId="0" fontId="11" fillId="35" borderId="93" xfId="18704" applyFill="1" applyBorder="1" applyAlignment="1">
      <alignment vertical="top" wrapText="1"/>
    </xf>
    <xf numFmtId="0" fontId="110" fillId="0" borderId="93" xfId="18703" applyBorder="1" applyAlignment="1">
      <alignment horizontal="center" vertical="top" wrapText="1"/>
    </xf>
    <xf numFmtId="0" fontId="19" fillId="0" borderId="93" xfId="3" applyBorder="1" applyAlignment="1" applyProtection="1">
      <alignment horizontal="center" vertical="top" wrapText="1"/>
    </xf>
    <xf numFmtId="49" fontId="105" fillId="2" borderId="0" xfId="18713" applyNumberFormat="1" applyFont="1" applyFill="1"/>
    <xf numFmtId="0" fontId="8" fillId="35" borderId="0" xfId="18717" applyFont="1" applyFill="1"/>
    <xf numFmtId="167" fontId="28" fillId="0" borderId="93" xfId="0" applyFont="1" applyBorder="1" applyProtection="1">
      <protection locked="0"/>
    </xf>
    <xf numFmtId="179" fontId="28" fillId="0" borderId="93" xfId="0" applyNumberFormat="1" applyFont="1" applyBorder="1" applyProtection="1">
      <protection locked="0"/>
    </xf>
    <xf numFmtId="169" fontId="28" fillId="0" borderId="93" xfId="7" applyNumberFormat="1" applyFont="1" applyFill="1" applyBorder="1" applyAlignment="1" applyProtection="1">
      <alignment horizontal="center" vertical="center"/>
      <protection locked="0"/>
    </xf>
    <xf numFmtId="166" fontId="26" fillId="0" borderId="93" xfId="348" applyNumberFormat="1" applyFont="1" applyBorder="1" applyProtection="1">
      <protection locked="0"/>
    </xf>
    <xf numFmtId="3" fontId="28" fillId="0" borderId="93" xfId="0" applyNumberFormat="1" applyFont="1" applyBorder="1" applyProtection="1">
      <protection locked="0"/>
    </xf>
    <xf numFmtId="167" fontId="28" fillId="0" borderId="93" xfId="0" applyFont="1" applyBorder="1" applyAlignment="1" applyProtection="1">
      <alignment horizontal="left" indent="1"/>
      <protection locked="0"/>
    </xf>
    <xf numFmtId="9" fontId="28" fillId="0" borderId="93" xfId="8" applyFont="1" applyFill="1" applyBorder="1" applyProtection="1">
      <protection locked="0"/>
    </xf>
    <xf numFmtId="169" fontId="28" fillId="0" borderId="93" xfId="9" applyNumberFormat="1" applyFont="1" applyBorder="1" applyProtection="1">
      <protection locked="0"/>
    </xf>
    <xf numFmtId="14" fontId="28" fillId="0" borderId="93" xfId="0" applyNumberFormat="1" applyFont="1" applyBorder="1" applyProtection="1">
      <protection locked="0"/>
    </xf>
    <xf numFmtId="0" fontId="26" fillId="0" borderId="93" xfId="125" applyFont="1" applyBorder="1" applyProtection="1">
      <protection locked="0"/>
    </xf>
    <xf numFmtId="0" fontId="26" fillId="0" borderId="93" xfId="348" applyFont="1" applyBorder="1" applyProtection="1">
      <protection locked="0"/>
    </xf>
    <xf numFmtId="14" fontId="26" fillId="0" borderId="93" xfId="348" applyNumberFormat="1" applyFont="1" applyBorder="1" applyProtection="1">
      <protection locked="0"/>
    </xf>
    <xf numFmtId="169" fontId="28" fillId="0" borderId="31" xfId="7" applyNumberFormat="1" applyFont="1" applyFill="1" applyBorder="1" applyAlignment="1" applyProtection="1">
      <alignment horizontal="center" vertical="center"/>
      <protection locked="0"/>
    </xf>
    <xf numFmtId="169" fontId="56" fillId="0" borderId="93" xfId="1" applyNumberFormat="1" applyFont="1" applyFill="1" applyBorder="1" applyAlignment="1" applyProtection="1">
      <alignment horizontal="center" vertical="center"/>
      <protection locked="0"/>
    </xf>
    <xf numFmtId="178" fontId="24" fillId="3" borderId="93" xfId="18712" applyNumberFormat="1" applyFont="1" applyFill="1" applyBorder="1" applyProtection="1"/>
    <xf numFmtId="0" fontId="100" fillId="0" borderId="73" xfId="19353" applyFont="1" applyBorder="1"/>
    <xf numFmtId="0" fontId="100" fillId="0" borderId="72" xfId="19353" applyFont="1" applyBorder="1"/>
    <xf numFmtId="0" fontId="100" fillId="0" borderId="73" xfId="19353" applyFont="1" applyBorder="1" applyAlignment="1">
      <alignment horizontal="right"/>
    </xf>
    <xf numFmtId="0" fontId="21" fillId="2" borderId="0" xfId="18715" applyFont="1" applyFill="1"/>
    <xf numFmtId="167" fontId="28" fillId="2" borderId="93" xfId="0" applyFont="1" applyFill="1" applyBorder="1"/>
    <xf numFmtId="0" fontId="28" fillId="2" borderId="0" xfId="2" applyNumberFormat="1" applyFont="1" applyFill="1"/>
    <xf numFmtId="175" fontId="56" fillId="2" borderId="0" xfId="1" applyNumberFormat="1" applyFont="1" applyFill="1"/>
    <xf numFmtId="167" fontId="68" fillId="2" borderId="0" xfId="0" applyFont="1" applyFill="1" applyAlignment="1">
      <alignment wrapText="1"/>
    </xf>
    <xf numFmtId="169" fontId="28" fillId="2" borderId="0" xfId="1" applyNumberFormat="1" applyFont="1" applyFill="1"/>
    <xf numFmtId="10" fontId="28" fillId="2" borderId="93" xfId="2" applyNumberFormat="1" applyFont="1" applyFill="1" applyBorder="1"/>
    <xf numFmtId="10" fontId="28" fillId="0" borderId="93" xfId="2" applyNumberFormat="1" applyFont="1" applyFill="1" applyBorder="1"/>
    <xf numFmtId="10" fontId="28" fillId="0" borderId="2" xfId="8" applyNumberFormat="1" applyFont="1" applyFill="1" applyBorder="1" applyProtection="1"/>
    <xf numFmtId="10" fontId="28" fillId="0" borderId="2" xfId="8" applyNumberFormat="1" applyFont="1" applyFill="1" applyBorder="1" applyAlignment="1" applyProtection="1">
      <alignment horizontal="right"/>
    </xf>
    <xf numFmtId="10" fontId="28" fillId="0" borderId="2" xfId="0" applyNumberFormat="1" applyFont="1" applyBorder="1" applyAlignment="1">
      <alignment horizontal="right" vertical="center" wrapText="1"/>
    </xf>
    <xf numFmtId="10" fontId="28" fillId="0" borderId="2" xfId="0" applyNumberFormat="1" applyFont="1" applyBorder="1" applyAlignment="1">
      <alignment vertical="center" wrapText="1"/>
    </xf>
    <xf numFmtId="170" fontId="56" fillId="2" borderId="93" xfId="0" applyNumberFormat="1" applyFont="1" applyFill="1" applyBorder="1" applyAlignment="1">
      <alignment horizontal="center"/>
    </xf>
    <xf numFmtId="170" fontId="56" fillId="0" borderId="2" xfId="0" applyNumberFormat="1" applyFont="1" applyBorder="1" applyAlignment="1">
      <alignment horizontal="center"/>
    </xf>
    <xf numFmtId="166" fontId="28" fillId="0" borderId="0" xfId="1" applyFont="1" applyFill="1"/>
    <xf numFmtId="2" fontId="28" fillId="0" borderId="0" xfId="122" applyNumberFormat="1" applyFont="1"/>
    <xf numFmtId="167" fontId="68" fillId="2" borderId="93" xfId="0" applyFont="1" applyFill="1" applyBorder="1" applyAlignment="1">
      <alignment horizontal="left" indent="1"/>
    </xf>
    <xf numFmtId="167" fontId="68" fillId="2" borderId="2" xfId="0" applyFont="1" applyFill="1" applyBorder="1" applyAlignment="1">
      <alignment horizontal="left" indent="1"/>
    </xf>
    <xf numFmtId="0" fontId="73" fillId="2" borderId="93" xfId="122" applyFont="1" applyFill="1" applyBorder="1" applyAlignment="1">
      <alignment horizontal="center" wrapText="1"/>
    </xf>
    <xf numFmtId="169" fontId="56" fillId="4" borderId="93" xfId="1" applyNumberFormat="1" applyFont="1" applyFill="1" applyBorder="1" applyProtection="1"/>
    <xf numFmtId="169" fontId="56" fillId="2" borderId="13" xfId="1" applyNumberFormat="1" applyFont="1" applyFill="1" applyBorder="1" applyProtection="1"/>
    <xf numFmtId="169" fontId="56" fillId="2" borderId="4" xfId="1" applyNumberFormat="1" applyFont="1" applyFill="1" applyBorder="1" applyProtection="1"/>
    <xf numFmtId="169" fontId="56" fillId="2" borderId="39" xfId="1" applyNumberFormat="1" applyFont="1" applyFill="1" applyBorder="1" applyProtection="1"/>
    <xf numFmtId="169" fontId="28" fillId="2" borderId="0" xfId="1" applyNumberFormat="1" applyFont="1" applyFill="1" applyProtection="1"/>
    <xf numFmtId="167" fontId="56" fillId="2" borderId="93" xfId="0" applyFont="1" applyFill="1" applyBorder="1" applyAlignment="1">
      <alignment horizontal="center"/>
    </xf>
    <xf numFmtId="169" fontId="56" fillId="4" borderId="93" xfId="12" applyNumberFormat="1" applyFont="1" applyFill="1" applyBorder="1" applyProtection="1"/>
    <xf numFmtId="0" fontId="28" fillId="0" borderId="43" xfId="122" applyFont="1" applyBorder="1"/>
    <xf numFmtId="2" fontId="56" fillId="0" borderId="43" xfId="122" applyNumberFormat="1" applyFont="1" applyBorder="1" applyAlignment="1">
      <alignment horizontal="center"/>
    </xf>
    <xf numFmtId="0" fontId="56" fillId="0" borderId="43" xfId="122" applyFont="1" applyBorder="1" applyAlignment="1">
      <alignment horizontal="center"/>
    </xf>
    <xf numFmtId="166" fontId="56" fillId="2" borderId="2" xfId="1" applyFont="1" applyFill="1" applyBorder="1"/>
    <xf numFmtId="166" fontId="56" fillId="4" borderId="2" xfId="1" applyFont="1" applyFill="1" applyBorder="1" applyProtection="1"/>
    <xf numFmtId="167" fontId="21" fillId="2" borderId="0" xfId="0" applyFont="1" applyFill="1"/>
    <xf numFmtId="167" fontId="24" fillId="2" borderId="0" xfId="0" quotePrefix="1" applyFont="1" applyFill="1" applyAlignment="1">
      <alignment horizontal="left"/>
    </xf>
    <xf numFmtId="167" fontId="114" fillId="2" borderId="0" xfId="0" applyFont="1" applyFill="1" applyAlignment="1">
      <alignment horizontal="left"/>
    </xf>
    <xf numFmtId="167" fontId="24" fillId="2" borderId="0" xfId="0" applyFont="1" applyFill="1"/>
    <xf numFmtId="167" fontId="24" fillId="2" borderId="0" xfId="0" applyFont="1" applyFill="1" applyAlignment="1">
      <alignment horizontal="center"/>
    </xf>
    <xf numFmtId="167" fontId="30" fillId="2" borderId="0" xfId="0" quotePrefix="1" applyFont="1" applyFill="1" applyAlignment="1">
      <alignment horizontal="left"/>
    </xf>
    <xf numFmtId="167" fontId="65" fillId="2" borderId="0" xfId="0" applyFont="1" applyFill="1" applyAlignment="1">
      <alignment horizontal="center"/>
    </xf>
    <xf numFmtId="167" fontId="21" fillId="2" borderId="0" xfId="0" applyFont="1" applyFill="1" applyAlignment="1">
      <alignment vertical="center" wrapText="1"/>
    </xf>
    <xf numFmtId="167" fontId="21" fillId="0" borderId="0" xfId="0" applyFont="1" applyAlignment="1">
      <alignment vertical="center" wrapText="1"/>
    </xf>
    <xf numFmtId="167" fontId="56" fillId="2" borderId="93" xfId="0" applyFont="1" applyFill="1" applyBorder="1"/>
    <xf numFmtId="10" fontId="56" fillId="0" borderId="2" xfId="8" applyNumberFormat="1" applyFont="1" applyFill="1" applyBorder="1" applyAlignment="1" applyProtection="1">
      <alignment horizontal="center"/>
    </xf>
    <xf numFmtId="10" fontId="68" fillId="2" borderId="93" xfId="2" applyNumberFormat="1" applyFont="1" applyFill="1" applyBorder="1"/>
    <xf numFmtId="175" fontId="73" fillId="2" borderId="0" xfId="1" applyNumberFormat="1" applyFont="1" applyFill="1"/>
    <xf numFmtId="167" fontId="73" fillId="2" borderId="2" xfId="0" applyFont="1" applyFill="1" applyBorder="1" applyAlignment="1">
      <alignment horizontal="center"/>
    </xf>
    <xf numFmtId="175" fontId="73" fillId="2" borderId="93" xfId="1" applyNumberFormat="1" applyFont="1" applyFill="1" applyBorder="1"/>
    <xf numFmtId="175" fontId="56" fillId="2" borderId="93" xfId="1" applyNumberFormat="1" applyFont="1" applyFill="1" applyBorder="1"/>
    <xf numFmtId="2" fontId="73" fillId="2" borderId="2" xfId="122" applyNumberFormat="1" applyFont="1" applyFill="1" applyBorder="1" applyAlignment="1">
      <alignment horizontal="center"/>
    </xf>
    <xf numFmtId="0" fontId="73" fillId="2" borderId="2" xfId="122" applyFont="1" applyFill="1" applyBorder="1" applyAlignment="1">
      <alignment horizontal="center"/>
    </xf>
    <xf numFmtId="171" fontId="56" fillId="2" borderId="93" xfId="1" applyNumberFormat="1" applyFont="1" applyFill="1" applyBorder="1" applyAlignment="1" applyProtection="1">
      <alignment horizontal="center"/>
    </xf>
    <xf numFmtId="171" fontId="73" fillId="2" borderId="93" xfId="1" applyNumberFormat="1" applyFont="1" applyFill="1" applyBorder="1" applyAlignment="1" applyProtection="1">
      <alignment horizontal="center"/>
    </xf>
    <xf numFmtId="169" fontId="28" fillId="0" borderId="93" xfId="1" applyNumberFormat="1" applyFont="1" applyFill="1" applyBorder="1" applyProtection="1">
      <protection locked="0"/>
    </xf>
    <xf numFmtId="169" fontId="28" fillId="0" borderId="93" xfId="11" applyNumberFormat="1" applyBorder="1" applyProtection="1">
      <protection locked="0"/>
    </xf>
    <xf numFmtId="166" fontId="30" fillId="0" borderId="83" xfId="18712" applyFont="1" applyFill="1" applyBorder="1" applyProtection="1"/>
    <xf numFmtId="49" fontId="30" fillId="0" borderId="93" xfId="18713" applyNumberFormat="1" applyFont="1" applyBorder="1" applyAlignment="1" applyProtection="1">
      <alignment horizontal="center"/>
      <protection locked="0"/>
    </xf>
    <xf numFmtId="167" fontId="0" fillId="0" borderId="0" xfId="0" applyAlignment="1">
      <alignment vertical="center"/>
    </xf>
    <xf numFmtId="167" fontId="29" fillId="0" borderId="64" xfId="0" quotePrefix="1" applyFont="1" applyBorder="1" applyAlignment="1" applyProtection="1">
      <alignment horizontal="center"/>
      <protection locked="0"/>
    </xf>
    <xf numFmtId="0" fontId="4" fillId="35" borderId="0" xfId="18704" applyFont="1" applyFill="1" applyAlignment="1">
      <alignment horizontal="center" vertical="top" wrapText="1"/>
    </xf>
    <xf numFmtId="167" fontId="121" fillId="2" borderId="93" xfId="0" applyFont="1" applyFill="1" applyBorder="1" applyAlignment="1">
      <alignment horizontal="center" vertical="center" wrapText="1"/>
    </xf>
    <xf numFmtId="167" fontId="30" fillId="2" borderId="0" xfId="0" applyFont="1" applyFill="1" applyAlignment="1">
      <alignment horizontal="left"/>
    </xf>
    <xf numFmtId="49" fontId="105" fillId="2" borderId="0" xfId="0" quotePrefix="1" applyNumberFormat="1" applyFont="1" applyFill="1" applyAlignment="1">
      <alignment horizontal="center"/>
    </xf>
    <xf numFmtId="0" fontId="114" fillId="2" borderId="0" xfId="19360" applyFont="1" applyFill="1"/>
    <xf numFmtId="167" fontId="123" fillId="2" borderId="0" xfId="0" applyFont="1" applyFill="1"/>
    <xf numFmtId="49" fontId="30" fillId="2" borderId="0" xfId="0" applyNumberFormat="1" applyFont="1" applyFill="1"/>
    <xf numFmtId="167" fontId="24" fillId="2" borderId="0" xfId="0" applyFont="1" applyFill="1" applyAlignment="1">
      <alignment horizontal="centerContinuous"/>
    </xf>
    <xf numFmtId="167" fontId="30" fillId="2" borderId="0" xfId="0" applyFont="1" applyFill="1" applyAlignment="1">
      <alignment horizontal="centerContinuous"/>
    </xf>
    <xf numFmtId="167" fontId="30" fillId="2" borderId="95" xfId="0" applyFont="1" applyFill="1" applyBorder="1" applyAlignment="1">
      <alignment wrapText="1"/>
    </xf>
    <xf numFmtId="167" fontId="124" fillId="2" borderId="96" xfId="0" applyFont="1" applyFill="1" applyBorder="1" applyAlignment="1">
      <alignment wrapText="1"/>
    </xf>
    <xf numFmtId="167" fontId="124" fillId="2" borderId="97" xfId="0" applyFont="1" applyFill="1" applyBorder="1"/>
    <xf numFmtId="167" fontId="124" fillId="2" borderId="97" xfId="0" applyFont="1" applyFill="1" applyBorder="1" applyAlignment="1">
      <alignment horizontal="center"/>
    </xf>
    <xf numFmtId="167" fontId="24" fillId="2" borderId="97" xfId="0" applyFont="1" applyFill="1" applyBorder="1" applyAlignment="1">
      <alignment horizontal="center" wrapText="1"/>
    </xf>
    <xf numFmtId="167" fontId="30" fillId="2" borderId="99" xfId="0" applyFont="1" applyFill="1" applyBorder="1"/>
    <xf numFmtId="167" fontId="124" fillId="2" borderId="4" xfId="0" applyFont="1" applyFill="1" applyBorder="1" applyAlignment="1">
      <alignment wrapText="1"/>
    </xf>
    <xf numFmtId="167" fontId="124" fillId="2" borderId="93" xfId="0" applyFont="1" applyFill="1" applyBorder="1"/>
    <xf numFmtId="167" fontId="24" fillId="2" borderId="45" xfId="0" applyFont="1" applyFill="1" applyBorder="1" applyAlignment="1">
      <alignment horizontal="center"/>
    </xf>
    <xf numFmtId="167" fontId="30" fillId="2" borderId="45" xfId="0" applyFont="1" applyFill="1" applyBorder="1" applyAlignment="1">
      <alignment horizontal="center"/>
    </xf>
    <xf numFmtId="167" fontId="30" fillId="2" borderId="44" xfId="0" applyFont="1" applyFill="1" applyBorder="1"/>
    <xf numFmtId="167" fontId="30" fillId="0" borderId="12" xfId="0" applyFont="1" applyBorder="1" applyProtection="1">
      <protection locked="0"/>
    </xf>
    <xf numFmtId="169" fontId="30" fillId="2" borderId="100" xfId="1" quotePrefix="1" applyNumberFormat="1" applyFont="1" applyFill="1" applyBorder="1" applyAlignment="1" applyProtection="1">
      <alignment horizontal="center"/>
      <protection locked="0"/>
    </xf>
    <xf numFmtId="167" fontId="30" fillId="2" borderId="102" xfId="0" quotePrefix="1" applyFont="1" applyFill="1" applyBorder="1"/>
    <xf numFmtId="49" fontId="30" fillId="2" borderId="39" xfId="0" quotePrefix="1" applyNumberFormat="1" applyFont="1" applyFill="1" applyBorder="1" applyAlignment="1">
      <alignment horizontal="center"/>
    </xf>
    <xf numFmtId="167" fontId="30" fillId="2" borderId="81" xfId="18705" quotePrefix="1" applyFont="1" applyFill="1" applyBorder="1" applyAlignment="1">
      <alignment horizontal="left"/>
    </xf>
    <xf numFmtId="49" fontId="30" fillId="0" borderId="80" xfId="0" applyNumberFormat="1" applyFont="1" applyBorder="1" applyAlignment="1" applyProtection="1">
      <alignment horizontal="center"/>
      <protection locked="0"/>
    </xf>
    <xf numFmtId="167" fontId="30" fillId="2" borderId="102" xfId="0" applyFont="1" applyFill="1" applyBorder="1"/>
    <xf numFmtId="167" fontId="30" fillId="2" borderId="84" xfId="0" quotePrefix="1" applyFont="1" applyFill="1" applyBorder="1" applyAlignment="1">
      <alignment horizontal="left"/>
    </xf>
    <xf numFmtId="49" fontId="30" fillId="0" borderId="83" xfId="0" applyNumberFormat="1" applyFont="1" applyBorder="1" applyAlignment="1" applyProtection="1">
      <alignment horizontal="center"/>
      <protection locked="0"/>
    </xf>
    <xf numFmtId="169" fontId="30" fillId="2" borderId="104" xfId="1" applyNumberFormat="1" applyFont="1" applyFill="1" applyBorder="1" applyProtection="1"/>
    <xf numFmtId="167" fontId="30" fillId="2" borderId="43" xfId="0" quotePrefix="1" applyFont="1" applyFill="1" applyBorder="1" applyAlignment="1">
      <alignment horizontal="left"/>
    </xf>
    <xf numFmtId="167" fontId="30" fillId="2" borderId="84" xfId="0" applyFont="1" applyFill="1" applyBorder="1"/>
    <xf numFmtId="167" fontId="30" fillId="2" borderId="84" xfId="18705" applyFont="1" applyFill="1" applyBorder="1" applyAlignment="1">
      <alignment horizontal="left"/>
    </xf>
    <xf numFmtId="167" fontId="100" fillId="2" borderId="84" xfId="18705" applyFont="1" applyFill="1" applyBorder="1" applyAlignment="1">
      <alignment horizontal="left"/>
    </xf>
    <xf numFmtId="169" fontId="30" fillId="0" borderId="104" xfId="1" applyNumberFormat="1" applyFont="1" applyFill="1" applyBorder="1" applyProtection="1">
      <protection locked="0"/>
    </xf>
    <xf numFmtId="49" fontId="24" fillId="0" borderId="83" xfId="0" quotePrefix="1" applyNumberFormat="1" applyFont="1" applyBorder="1" applyAlignment="1" applyProtection="1">
      <alignment horizontal="center"/>
      <protection locked="0"/>
    </xf>
    <xf numFmtId="167" fontId="30" fillId="2" borderId="84" xfId="0" applyFont="1" applyFill="1" applyBorder="1" applyAlignment="1">
      <alignment horizontal="left"/>
    </xf>
    <xf numFmtId="169" fontId="30" fillId="0" borderId="105" xfId="1" applyNumberFormat="1" applyFont="1" applyFill="1" applyBorder="1" applyProtection="1">
      <protection locked="0"/>
    </xf>
    <xf numFmtId="49" fontId="30" fillId="0" borderId="86" xfId="0" applyNumberFormat="1" applyFont="1" applyBorder="1" applyAlignment="1" applyProtection="1">
      <alignment horizontal="center"/>
      <protection locked="0"/>
    </xf>
    <xf numFmtId="49" fontId="30" fillId="0" borderId="16" xfId="0" applyNumberFormat="1" applyFont="1" applyBorder="1" applyAlignment="1" applyProtection="1">
      <alignment horizontal="center"/>
      <protection locked="0"/>
    </xf>
    <xf numFmtId="167" fontId="30" fillId="2" borderId="43" xfId="0" applyFont="1" applyFill="1" applyBorder="1" applyAlignment="1">
      <alignment horizontal="left" wrapText="1"/>
    </xf>
    <xf numFmtId="169" fontId="30" fillId="0" borderId="39" xfId="1" applyNumberFormat="1" applyFont="1" applyFill="1" applyBorder="1" applyProtection="1">
      <protection locked="0"/>
    </xf>
    <xf numFmtId="167" fontId="24" fillId="2" borderId="94" xfId="0" applyFont="1" applyFill="1" applyBorder="1" applyAlignment="1">
      <alignment horizontal="left"/>
    </xf>
    <xf numFmtId="49" fontId="24" fillId="0" borderId="93" xfId="0" applyNumberFormat="1" applyFont="1" applyBorder="1" applyAlignment="1" applyProtection="1">
      <alignment horizontal="center"/>
      <protection locked="0"/>
    </xf>
    <xf numFmtId="169" fontId="24" fillId="3" borderId="106" xfId="1" applyNumberFormat="1" applyFont="1" applyFill="1" applyBorder="1" applyProtection="1"/>
    <xf numFmtId="167" fontId="30" fillId="0" borderId="43" xfId="0" applyFont="1" applyBorder="1" applyAlignment="1" applyProtection="1">
      <alignment horizontal="left"/>
      <protection locked="0"/>
    </xf>
    <xf numFmtId="169" fontId="30" fillId="0" borderId="103" xfId="1" applyNumberFormat="1" applyFont="1" applyFill="1" applyBorder="1" applyProtection="1">
      <protection locked="0"/>
    </xf>
    <xf numFmtId="167" fontId="30" fillId="0" borderId="107" xfId="0" applyFont="1" applyBorder="1" applyAlignment="1" applyProtection="1">
      <alignment horizontal="left"/>
      <protection locked="0"/>
    </xf>
    <xf numFmtId="49" fontId="30" fillId="2" borderId="82" xfId="0" applyNumberFormat="1" applyFont="1" applyFill="1" applyBorder="1" applyAlignment="1">
      <alignment horizontal="center"/>
    </xf>
    <xf numFmtId="167" fontId="30" fillId="2" borderId="39" xfId="0" applyFont="1" applyFill="1" applyBorder="1"/>
    <xf numFmtId="169" fontId="30" fillId="0" borderId="108" xfId="1" applyNumberFormat="1" applyFont="1" applyFill="1" applyBorder="1" applyProtection="1">
      <protection locked="0"/>
    </xf>
    <xf numFmtId="167" fontId="30" fillId="2" borderId="109" xfId="0" applyFont="1" applyFill="1" applyBorder="1"/>
    <xf numFmtId="167" fontId="124" fillId="2" borderId="110" xfId="0" applyFont="1" applyFill="1" applyBorder="1"/>
    <xf numFmtId="167" fontId="124" fillId="31" borderId="111" xfId="0" applyFont="1" applyFill="1" applyBorder="1"/>
    <xf numFmtId="167" fontId="124" fillId="0" borderId="110" xfId="0" applyFont="1" applyBorder="1" applyProtection="1">
      <protection locked="0"/>
    </xf>
    <xf numFmtId="169" fontId="124" fillId="41" borderId="111" xfId="1" applyNumberFormat="1" applyFont="1" applyFill="1" applyBorder="1" applyProtection="1"/>
    <xf numFmtId="167" fontId="30" fillId="2" borderId="0" xfId="0" quotePrefix="1" applyFont="1" applyFill="1" applyAlignment="1">
      <alignment horizontal="right"/>
    </xf>
    <xf numFmtId="169" fontId="0" fillId="0" borderId="0" xfId="1" applyNumberFormat="1" applyFont="1" applyProtection="1"/>
    <xf numFmtId="49" fontId="30" fillId="2" borderId="102" xfId="0" applyNumberFormat="1" applyFont="1" applyFill="1" applyBorder="1" applyAlignment="1">
      <alignment horizontal="center"/>
    </xf>
    <xf numFmtId="167" fontId="30" fillId="2" borderId="77" xfId="18705" applyFont="1" applyFill="1" applyBorder="1" applyAlignment="1">
      <alignment horizontal="left"/>
    </xf>
    <xf numFmtId="49" fontId="30" fillId="0" borderId="80" xfId="18705" quotePrefix="1" applyNumberFormat="1" applyFont="1" applyBorder="1" applyAlignment="1" applyProtection="1">
      <alignment horizontal="center"/>
      <protection locked="0"/>
    </xf>
    <xf numFmtId="169" fontId="30" fillId="0" borderId="100" xfId="1" applyNumberFormat="1" applyFont="1" applyFill="1" applyBorder="1" applyProtection="1">
      <protection locked="0"/>
    </xf>
    <xf numFmtId="167" fontId="100" fillId="2" borderId="77" xfId="18705" applyFont="1" applyFill="1" applyBorder="1" applyAlignment="1">
      <alignment horizontal="left"/>
    </xf>
    <xf numFmtId="49" fontId="30" fillId="2" borderId="102" xfId="0" quotePrefix="1" applyNumberFormat="1" applyFont="1" applyFill="1" applyBorder="1" applyAlignment="1">
      <alignment horizontal="center"/>
    </xf>
    <xf numFmtId="167" fontId="30" fillId="2" borderId="74" xfId="18705" applyFont="1" applyFill="1" applyBorder="1"/>
    <xf numFmtId="169" fontId="30" fillId="2" borderId="112" xfId="1" applyNumberFormat="1" applyFont="1" applyFill="1" applyBorder="1" applyProtection="1"/>
    <xf numFmtId="167" fontId="30" fillId="2" borderId="74" xfId="0" quotePrefix="1" applyFont="1" applyFill="1" applyBorder="1" applyAlignment="1">
      <alignment horizontal="left"/>
    </xf>
    <xf numFmtId="169" fontId="30" fillId="0" borderId="112" xfId="1" applyNumberFormat="1" applyFont="1" applyFill="1" applyBorder="1" applyProtection="1">
      <protection locked="0"/>
    </xf>
    <xf numFmtId="167" fontId="30" fillId="2" borderId="74" xfId="18705" quotePrefix="1" applyFont="1" applyFill="1" applyBorder="1" applyAlignment="1">
      <alignment horizontal="left"/>
    </xf>
    <xf numFmtId="167" fontId="30" fillId="2" borderId="74" xfId="0" applyFont="1" applyFill="1" applyBorder="1" applyAlignment="1">
      <alignment horizontal="left"/>
    </xf>
    <xf numFmtId="167" fontId="30" fillId="2" borderId="74" xfId="0" applyFont="1" applyFill="1" applyBorder="1" applyAlignment="1">
      <alignment horizontal="left" wrapText="1"/>
    </xf>
    <xf numFmtId="167" fontId="30" fillId="2" borderId="74" xfId="18705" applyFont="1" applyFill="1" applyBorder="1" applyAlignment="1">
      <alignment horizontal="left"/>
    </xf>
    <xf numFmtId="169" fontId="30" fillId="0" borderId="112" xfId="1" applyNumberFormat="1" applyFont="1" applyFill="1" applyBorder="1" applyAlignment="1" applyProtection="1">
      <alignment wrapText="1"/>
      <protection locked="0"/>
    </xf>
    <xf numFmtId="167" fontId="30" fillId="2" borderId="15" xfId="0" quotePrefix="1" applyFont="1" applyFill="1" applyBorder="1" applyAlignment="1">
      <alignment horizontal="left"/>
    </xf>
    <xf numFmtId="169" fontId="30" fillId="2" borderId="113" xfId="1" applyNumberFormat="1" applyFont="1" applyFill="1" applyBorder="1" applyProtection="1"/>
    <xf numFmtId="49" fontId="30" fillId="2" borderId="114" xfId="0" applyNumberFormat="1" applyFont="1" applyFill="1" applyBorder="1" applyAlignment="1">
      <alignment horizontal="center"/>
    </xf>
    <xf numFmtId="167" fontId="24" fillId="2" borderId="115" xfId="0" applyFont="1" applyFill="1" applyBorder="1" applyAlignment="1">
      <alignment horizontal="left"/>
    </xf>
    <xf numFmtId="49" fontId="30" fillId="0" borderId="116" xfId="0" applyNumberFormat="1" applyFont="1" applyBorder="1" applyAlignment="1" applyProtection="1">
      <alignment horizontal="center"/>
      <protection locked="0"/>
    </xf>
    <xf numFmtId="169" fontId="124" fillId="41" borderId="116" xfId="1" applyNumberFormat="1" applyFont="1" applyFill="1" applyBorder="1" applyProtection="1"/>
    <xf numFmtId="167" fontId="24" fillId="2" borderId="0" xfId="0" applyFont="1" applyFill="1" applyAlignment="1">
      <alignment horizontal="left"/>
    </xf>
    <xf numFmtId="180" fontId="30" fillId="2" borderId="117" xfId="0" applyNumberFormat="1" applyFont="1" applyFill="1" applyBorder="1"/>
    <xf numFmtId="167" fontId="24" fillId="2" borderId="105" xfId="0" applyFont="1" applyFill="1" applyBorder="1" applyAlignment="1">
      <alignment horizontal="left"/>
    </xf>
    <xf numFmtId="49" fontId="30" fillId="0" borderId="105" xfId="0" applyNumberFormat="1" applyFont="1" applyBorder="1" applyAlignment="1" applyProtection="1">
      <alignment horizontal="center"/>
      <protection locked="0"/>
    </xf>
    <xf numFmtId="167" fontId="30" fillId="2" borderId="104" xfId="0" quotePrefix="1" applyFont="1" applyFill="1" applyBorder="1" applyAlignment="1">
      <alignment horizontal="left"/>
    </xf>
    <xf numFmtId="49" fontId="24" fillId="0" borderId="105" xfId="0" quotePrefix="1" applyNumberFormat="1" applyFont="1" applyBorder="1" applyAlignment="1" applyProtection="1">
      <alignment horizontal="center"/>
      <protection locked="0"/>
    </xf>
    <xf numFmtId="169" fontId="30" fillId="0" borderId="94" xfId="1" applyNumberFormat="1" applyFont="1" applyFill="1" applyBorder="1" applyProtection="1">
      <protection locked="0"/>
    </xf>
    <xf numFmtId="167" fontId="30" fillId="2" borderId="104" xfId="18705" applyFont="1" applyFill="1" applyBorder="1" applyAlignment="1">
      <alignment horizontal="left"/>
    </xf>
    <xf numFmtId="167" fontId="30" fillId="2" borderId="108" xfId="18705" applyFont="1" applyFill="1" applyBorder="1" applyAlignment="1">
      <alignment horizontal="left"/>
    </xf>
    <xf numFmtId="49" fontId="24" fillId="0" borderId="118" xfId="0" applyNumberFormat="1" applyFont="1" applyBorder="1" applyAlignment="1" applyProtection="1">
      <alignment horizontal="center"/>
      <protection locked="0"/>
    </xf>
    <xf numFmtId="180" fontId="30" fillId="2" borderId="0" xfId="0" applyNumberFormat="1" applyFont="1" applyFill="1"/>
    <xf numFmtId="0" fontId="24" fillId="2" borderId="115" xfId="19361" quotePrefix="1" applyFont="1" applyFill="1" applyBorder="1" applyAlignment="1">
      <alignment horizontal="left"/>
    </xf>
    <xf numFmtId="49" fontId="24" fillId="0" borderId="116" xfId="0" applyNumberFormat="1" applyFont="1" applyBorder="1" applyAlignment="1" applyProtection="1">
      <alignment horizontal="center"/>
      <protection locked="0"/>
    </xf>
    <xf numFmtId="169" fontId="125" fillId="41" borderId="115" xfId="1" applyNumberFormat="1" applyFont="1" applyFill="1" applyBorder="1" applyProtection="1"/>
    <xf numFmtId="0" fontId="24" fillId="2" borderId="0" xfId="19361" quotePrefix="1" applyFont="1" applyFill="1" applyAlignment="1">
      <alignment horizontal="left"/>
    </xf>
    <xf numFmtId="169" fontId="30" fillId="2" borderId="94" xfId="1" applyNumberFormat="1" applyFont="1" applyFill="1" applyBorder="1" applyProtection="1"/>
    <xf numFmtId="49" fontId="30" fillId="2" borderId="119" xfId="0" applyNumberFormat="1" applyFont="1" applyFill="1" applyBorder="1" applyAlignment="1">
      <alignment horizontal="center"/>
    </xf>
    <xf numFmtId="167" fontId="30" fillId="2" borderId="87" xfId="0" quotePrefix="1" applyFont="1" applyFill="1" applyBorder="1" applyAlignment="1">
      <alignment horizontal="left"/>
    </xf>
    <xf numFmtId="49" fontId="24" fillId="0" borderId="120" xfId="0" applyNumberFormat="1" applyFont="1" applyBorder="1" applyAlignment="1" applyProtection="1">
      <alignment horizontal="center"/>
      <protection locked="0"/>
    </xf>
    <xf numFmtId="49" fontId="24" fillId="0" borderId="120" xfId="0" quotePrefix="1" applyNumberFormat="1" applyFont="1" applyBorder="1" applyAlignment="1" applyProtection="1">
      <alignment horizontal="center"/>
      <protection locked="0"/>
    </xf>
    <xf numFmtId="49" fontId="30" fillId="0" borderId="120" xfId="0" applyNumberFormat="1" applyFont="1" applyBorder="1" applyAlignment="1" applyProtection="1">
      <alignment horizontal="center"/>
      <protection locked="0"/>
    </xf>
    <xf numFmtId="167" fontId="30" fillId="2" borderId="87" xfId="18705" applyFont="1" applyFill="1" applyBorder="1" applyAlignment="1">
      <alignment horizontal="left"/>
    </xf>
    <xf numFmtId="49" fontId="24" fillId="0" borderId="120" xfId="18705" applyNumberFormat="1" applyFont="1" applyBorder="1" applyAlignment="1" applyProtection="1">
      <alignment horizontal="center"/>
      <protection locked="0"/>
    </xf>
    <xf numFmtId="49" fontId="30" fillId="2" borderId="102" xfId="18705" applyNumberFormat="1" applyFont="1" applyFill="1" applyBorder="1" applyAlignment="1">
      <alignment horizontal="center"/>
    </xf>
    <xf numFmtId="167" fontId="30" fillId="2" borderId="0" xfId="18705" applyFont="1" applyFill="1" applyAlignment="1">
      <alignment horizontal="left"/>
    </xf>
    <xf numFmtId="169" fontId="30" fillId="2" borderId="0" xfId="1" applyNumberFormat="1" applyFont="1" applyFill="1" applyBorder="1" applyProtection="1"/>
    <xf numFmtId="169" fontId="124" fillId="41" borderId="115" xfId="1" applyNumberFormat="1" applyFont="1" applyFill="1" applyBorder="1" applyProtection="1"/>
    <xf numFmtId="167" fontId="124" fillId="2" borderId="121" xfId="0" applyFont="1" applyFill="1" applyBorder="1"/>
    <xf numFmtId="169" fontId="124" fillId="41" borderId="122" xfId="1" applyNumberFormat="1" applyFont="1" applyFill="1" applyBorder="1" applyProtection="1"/>
    <xf numFmtId="167" fontId="124" fillId="2" borderId="0" xfId="0" applyFont="1" applyFill="1"/>
    <xf numFmtId="167" fontId="124" fillId="31" borderId="0" xfId="0" applyFont="1" applyFill="1"/>
    <xf numFmtId="49" fontId="30" fillId="0" borderId="123" xfId="0" applyNumberFormat="1" applyFont="1" applyBorder="1" applyAlignment="1" applyProtection="1">
      <alignment horizontal="center"/>
      <protection locked="0"/>
    </xf>
    <xf numFmtId="180" fontId="30" fillId="2" borderId="113" xfId="0" applyNumberFormat="1" applyFont="1" applyFill="1" applyBorder="1"/>
    <xf numFmtId="49" fontId="24" fillId="0" borderId="123" xfId="0" applyNumberFormat="1" applyFont="1" applyBorder="1" applyAlignment="1" applyProtection="1">
      <alignment horizontal="center"/>
      <protection locked="0"/>
    </xf>
    <xf numFmtId="49" fontId="24" fillId="0" borderId="123" xfId="0" quotePrefix="1" applyNumberFormat="1" applyFont="1" applyBorder="1" applyAlignment="1" applyProtection="1">
      <alignment horizontal="center"/>
      <protection locked="0"/>
    </xf>
    <xf numFmtId="49" fontId="30" fillId="0" borderId="123" xfId="18705" applyNumberFormat="1" applyFont="1" applyBorder="1" applyAlignment="1" applyProtection="1">
      <alignment horizontal="center"/>
      <protection locked="0"/>
    </xf>
    <xf numFmtId="167" fontId="30" fillId="2" borderId="93" xfId="0" applyFont="1" applyFill="1" applyBorder="1"/>
    <xf numFmtId="167" fontId="24" fillId="2" borderId="93" xfId="0" applyFont="1" applyFill="1" applyBorder="1"/>
    <xf numFmtId="167" fontId="30" fillId="0" borderId="93" xfId="0" applyFont="1" applyBorder="1" applyAlignment="1" applyProtection="1">
      <alignment horizontal="centerContinuous"/>
      <protection locked="0"/>
    </xf>
    <xf numFmtId="167" fontId="24" fillId="2" borderId="93" xfId="0" applyFont="1" applyFill="1" applyBorder="1" applyAlignment="1">
      <alignment horizontal="center"/>
    </xf>
    <xf numFmtId="167" fontId="124" fillId="2" borderId="10" xfId="0" applyFont="1" applyFill="1" applyBorder="1"/>
    <xf numFmtId="167" fontId="124" fillId="2" borderId="123" xfId="0" applyFont="1" applyFill="1" applyBorder="1"/>
    <xf numFmtId="0" fontId="24" fillId="2" borderId="124" xfId="19361" quotePrefix="1" applyFont="1" applyFill="1" applyBorder="1" applyAlignment="1">
      <alignment horizontal="left"/>
    </xf>
    <xf numFmtId="0" fontId="30" fillId="2" borderId="0" xfId="19361" quotePrefix="1" applyFont="1" applyFill="1" applyAlignment="1">
      <alignment horizontal="left"/>
    </xf>
    <xf numFmtId="167" fontId="30" fillId="2" borderId="125" xfId="0" applyFont="1" applyFill="1" applyBorder="1"/>
    <xf numFmtId="167" fontId="73" fillId="2" borderId="2" xfId="0" applyFont="1" applyFill="1" applyBorder="1" applyAlignment="1">
      <alignment horizontal="center" vertical="center" wrapText="1"/>
    </xf>
    <xf numFmtId="14" fontId="28" fillId="33" borderId="93" xfId="0" applyNumberFormat="1" applyFont="1" applyFill="1" applyBorder="1" applyProtection="1">
      <protection locked="0"/>
    </xf>
    <xf numFmtId="167" fontId="56" fillId="33" borderId="93" xfId="0" applyFont="1" applyFill="1" applyBorder="1" applyProtection="1">
      <protection locked="0"/>
    </xf>
    <xf numFmtId="0" fontId="26" fillId="0" borderId="93" xfId="124" applyFont="1" applyBorder="1" applyProtection="1">
      <protection locked="0"/>
    </xf>
    <xf numFmtId="0" fontId="3" fillId="35" borderId="0" xfId="18704" applyFont="1" applyFill="1" applyAlignment="1">
      <alignment horizontal="center" vertical="top" wrapText="1"/>
    </xf>
    <xf numFmtId="167" fontId="56" fillId="2" borderId="0" xfId="0" quotePrefix="1" applyFont="1" applyFill="1"/>
    <xf numFmtId="167" fontId="56" fillId="37" borderId="130" xfId="0" applyFont="1" applyFill="1" applyBorder="1" applyAlignment="1">
      <alignment horizontal="centerContinuous"/>
    </xf>
    <xf numFmtId="182" fontId="56" fillId="37" borderId="109" xfId="19362" applyNumberFormat="1" applyFont="1" applyFill="1" applyBorder="1" applyAlignment="1">
      <alignment horizontal="center" vertical="center" wrapText="1"/>
    </xf>
    <xf numFmtId="182" fontId="56" fillId="37" borderId="126" xfId="19362" applyNumberFormat="1" applyFont="1" applyFill="1" applyBorder="1" applyAlignment="1">
      <alignment horizontal="center" vertical="center" wrapText="1"/>
    </xf>
    <xf numFmtId="182" fontId="56" fillId="37" borderId="127" xfId="19362" applyNumberFormat="1" applyFont="1" applyFill="1" applyBorder="1" applyAlignment="1">
      <alignment horizontal="center" vertical="center" wrapText="1"/>
    </xf>
    <xf numFmtId="182" fontId="56" fillId="37" borderId="128" xfId="19362" applyNumberFormat="1" applyFont="1" applyFill="1" applyBorder="1" applyAlignment="1">
      <alignment horizontal="center" vertical="center" wrapText="1"/>
    </xf>
    <xf numFmtId="167" fontId="56" fillId="40" borderId="130" xfId="0" applyFont="1" applyFill="1" applyBorder="1" applyAlignment="1">
      <alignment horizontal="centerContinuous"/>
    </xf>
    <xf numFmtId="182" fontId="56" fillId="40" borderId="109" xfId="19362" applyNumberFormat="1" applyFont="1" applyFill="1" applyBorder="1" applyAlignment="1">
      <alignment horizontal="center" vertical="center" wrapText="1"/>
    </xf>
    <xf numFmtId="182" fontId="56" fillId="40" borderId="126" xfId="19362" applyNumberFormat="1" applyFont="1" applyFill="1" applyBorder="1" applyAlignment="1">
      <alignment horizontal="center" vertical="center" wrapText="1"/>
    </xf>
    <xf numFmtId="182" fontId="56" fillId="40" borderId="127" xfId="19362" applyNumberFormat="1" applyFont="1" applyFill="1" applyBorder="1" applyAlignment="1">
      <alignment horizontal="center" vertical="center" wrapText="1"/>
    </xf>
    <xf numFmtId="182" fontId="56" fillId="40" borderId="128" xfId="19362" applyNumberFormat="1" applyFont="1" applyFill="1" applyBorder="1" applyAlignment="1">
      <alignment horizontal="center" vertical="center" wrapText="1"/>
    </xf>
    <xf numFmtId="167" fontId="56" fillId="40" borderId="65" xfId="0" applyFont="1" applyFill="1" applyBorder="1"/>
    <xf numFmtId="167" fontId="56" fillId="40" borderId="50" xfId="0" applyFont="1" applyFill="1" applyBorder="1" applyAlignment="1">
      <alignment horizontal="centerContinuous" vertical="distributed"/>
    </xf>
    <xf numFmtId="166" fontId="28" fillId="3" borderId="2" xfId="1" applyFont="1" applyFill="1" applyBorder="1" applyProtection="1"/>
    <xf numFmtId="167" fontId="56" fillId="37" borderId="50" xfId="0" applyFont="1" applyFill="1" applyBorder="1" applyAlignment="1">
      <alignment horizontal="centerContinuous" vertical="distributed"/>
    </xf>
    <xf numFmtId="167" fontId="56" fillId="37" borderId="65" xfId="0" applyFont="1" applyFill="1" applyBorder="1"/>
    <xf numFmtId="167" fontId="56" fillId="37" borderId="130" xfId="0" applyFont="1" applyFill="1" applyBorder="1" applyAlignment="1">
      <alignment horizontal="centerContinuous" vertical="distributed"/>
    </xf>
    <xf numFmtId="169" fontId="56" fillId="2" borderId="0" xfId="1" applyNumberFormat="1" applyFont="1" applyFill="1" applyBorder="1" applyProtection="1"/>
    <xf numFmtId="167" fontId="56" fillId="42" borderId="130" xfId="0" applyFont="1" applyFill="1" applyBorder="1" applyAlignment="1">
      <alignment horizontal="centerContinuous"/>
    </xf>
    <xf numFmtId="167" fontId="56" fillId="42" borderId="50" xfId="0" applyFont="1" applyFill="1" applyBorder="1" applyAlignment="1">
      <alignment horizontal="centerContinuous"/>
    </xf>
    <xf numFmtId="169" fontId="56" fillId="4" borderId="94" xfId="1" applyNumberFormat="1" applyFont="1" applyFill="1" applyBorder="1" applyProtection="1"/>
    <xf numFmtId="169" fontId="28" fillId="0" borderId="4" xfId="1" applyNumberFormat="1" applyFont="1" applyFill="1" applyBorder="1" applyProtection="1">
      <protection locked="0"/>
    </xf>
    <xf numFmtId="169" fontId="56" fillId="4" borderId="4" xfId="1" applyNumberFormat="1" applyFont="1" applyFill="1" applyBorder="1" applyProtection="1"/>
    <xf numFmtId="169" fontId="28" fillId="0" borderId="99" xfId="1" applyNumberFormat="1" applyFont="1" applyFill="1" applyBorder="1" applyProtection="1">
      <protection locked="0"/>
    </xf>
    <xf numFmtId="169" fontId="28" fillId="0" borderId="101" xfId="1" applyNumberFormat="1" applyFont="1" applyFill="1" applyBorder="1" applyProtection="1">
      <protection locked="0"/>
    </xf>
    <xf numFmtId="169" fontId="56" fillId="4" borderId="99" xfId="1" applyNumberFormat="1" applyFont="1" applyFill="1" applyBorder="1" applyProtection="1"/>
    <xf numFmtId="169" fontId="56" fillId="4" borderId="101" xfId="1" applyNumberFormat="1" applyFont="1" applyFill="1" applyBorder="1" applyProtection="1"/>
    <xf numFmtId="169" fontId="56" fillId="2" borderId="102" xfId="1" applyNumberFormat="1" applyFont="1" applyFill="1" applyBorder="1" applyProtection="1"/>
    <xf numFmtId="169" fontId="56" fillId="2" borderId="134" xfId="1" applyNumberFormat="1" applyFont="1" applyFill="1" applyBorder="1" applyProtection="1"/>
    <xf numFmtId="169" fontId="56" fillId="2" borderId="99" xfId="1" applyNumberFormat="1" applyFont="1" applyFill="1" applyBorder="1" applyProtection="1"/>
    <xf numFmtId="169" fontId="56" fillId="2" borderId="135" xfId="1" applyNumberFormat="1" applyFont="1" applyFill="1" applyBorder="1" applyProtection="1"/>
    <xf numFmtId="169" fontId="28" fillId="3" borderId="101" xfId="1" applyNumberFormat="1" applyFont="1" applyFill="1" applyBorder="1" applyProtection="1">
      <protection locked="0"/>
    </xf>
    <xf numFmtId="9" fontId="28" fillId="3" borderId="99" xfId="2" applyFont="1" applyFill="1" applyBorder="1" applyProtection="1"/>
    <xf numFmtId="9" fontId="28" fillId="3" borderId="101" xfId="2" applyFont="1" applyFill="1" applyBorder="1" applyProtection="1">
      <protection locked="0"/>
    </xf>
    <xf numFmtId="167" fontId="56" fillId="2" borderId="133" xfId="0" applyFont="1" applyFill="1" applyBorder="1"/>
    <xf numFmtId="167" fontId="56" fillId="2" borderId="134" xfId="0" applyFont="1" applyFill="1" applyBorder="1"/>
    <xf numFmtId="3" fontId="28" fillId="2" borderId="2" xfId="0" applyNumberFormat="1" applyFont="1" applyFill="1" applyBorder="1" applyAlignment="1">
      <alignment vertical="top" wrapText="1"/>
    </xf>
    <xf numFmtId="170" fontId="28" fillId="2" borderId="0" xfId="2" applyNumberFormat="1" applyFont="1" applyFill="1" applyBorder="1" applyProtection="1">
      <protection locked="0"/>
    </xf>
    <xf numFmtId="167" fontId="73" fillId="2" borderId="0" xfId="0" applyFont="1" applyFill="1" applyAlignment="1">
      <alignment horizontal="right"/>
    </xf>
    <xf numFmtId="167" fontId="56" fillId="2" borderId="99" xfId="0" applyFont="1" applyFill="1" applyBorder="1"/>
    <xf numFmtId="167" fontId="56" fillId="2" borderId="101" xfId="0" applyFont="1" applyFill="1" applyBorder="1"/>
    <xf numFmtId="167" fontId="56" fillId="2" borderId="95" xfId="0" applyFont="1" applyFill="1" applyBorder="1" applyAlignment="1">
      <alignment horizontal="center"/>
    </xf>
    <xf numFmtId="167" fontId="56" fillId="2" borderId="97" xfId="0" applyFont="1" applyFill="1" applyBorder="1" applyAlignment="1">
      <alignment horizontal="center"/>
    </xf>
    <xf numFmtId="167" fontId="56" fillId="2" borderId="98" xfId="0" applyFont="1" applyFill="1" applyBorder="1" applyAlignment="1">
      <alignment horizontal="center"/>
    </xf>
    <xf numFmtId="167" fontId="56" fillId="0" borderId="0" xfId="0" applyFont="1" applyAlignment="1">
      <alignment horizontal="center" vertical="center"/>
    </xf>
    <xf numFmtId="169" fontId="56" fillId="2" borderId="0" xfId="1" applyNumberFormat="1" applyFont="1" applyFill="1" applyBorder="1" applyAlignment="1" applyProtection="1">
      <alignment horizontal="right" indent="1"/>
    </xf>
    <xf numFmtId="169" fontId="118" fillId="2" borderId="0" xfId="0" applyNumberFormat="1" applyFont="1" applyFill="1" applyAlignment="1">
      <alignment horizontal="left"/>
    </xf>
    <xf numFmtId="169" fontId="68" fillId="2" borderId="0" xfId="0" applyNumberFormat="1" applyFont="1" applyFill="1" applyAlignment="1">
      <alignment horizontal="center"/>
    </xf>
    <xf numFmtId="167" fontId="104" fillId="2" borderId="0" xfId="0" applyFont="1" applyFill="1"/>
    <xf numFmtId="167" fontId="127" fillId="2" borderId="0" xfId="0" applyFont="1" applyFill="1" applyAlignment="1">
      <alignment horizontal="left"/>
    </xf>
    <xf numFmtId="169" fontId="28" fillId="3" borderId="93" xfId="6" applyNumberFormat="1" applyFont="1" applyFill="1" applyBorder="1" applyProtection="1">
      <protection locked="0"/>
    </xf>
    <xf numFmtId="169" fontId="28" fillId="2" borderId="0" xfId="1" applyNumberFormat="1" applyFont="1" applyFill="1" applyBorder="1" applyProtection="1"/>
    <xf numFmtId="169" fontId="56" fillId="3" borderId="0" xfId="1" applyNumberFormat="1" applyFont="1" applyFill="1" applyBorder="1" applyProtection="1"/>
    <xf numFmtId="169" fontId="56" fillId="43" borderId="136" xfId="1" applyNumberFormat="1" applyFont="1" applyFill="1" applyBorder="1" applyProtection="1"/>
    <xf numFmtId="167" fontId="28" fillId="2" borderId="0" xfId="0" applyFont="1" applyFill="1" applyAlignment="1">
      <alignment horizontal="right"/>
    </xf>
    <xf numFmtId="9" fontId="28" fillId="2" borderId="0" xfId="2" applyFont="1" applyFill="1"/>
    <xf numFmtId="166" fontId="28" fillId="2" borderId="0" xfId="1" applyFont="1" applyFill="1"/>
    <xf numFmtId="167" fontId="105" fillId="2" borderId="0" xfId="0" applyFont="1" applyFill="1"/>
    <xf numFmtId="169" fontId="56" fillId="4" borderId="136" xfId="1" applyNumberFormat="1" applyFont="1" applyFill="1" applyBorder="1" applyProtection="1"/>
    <xf numFmtId="167" fontId="56" fillId="2" borderId="137" xfId="0" applyFont="1" applyFill="1" applyBorder="1" applyAlignment="1">
      <alignment horizontal="center"/>
    </xf>
    <xf numFmtId="167" fontId="56" fillId="2" borderId="13" xfId="0" applyFont="1" applyFill="1" applyBorder="1"/>
    <xf numFmtId="169" fontId="28" fillId="0" borderId="13" xfId="1" applyNumberFormat="1" applyFont="1" applyFill="1" applyBorder="1" applyProtection="1">
      <protection locked="0"/>
    </xf>
    <xf numFmtId="167" fontId="30" fillId="2" borderId="0" xfId="0" applyFont="1" applyFill="1"/>
    <xf numFmtId="182" fontId="56" fillId="40" borderId="130" xfId="19362" quotePrefix="1" applyNumberFormat="1" applyFont="1" applyFill="1" applyBorder="1" applyAlignment="1">
      <alignment horizontal="centerContinuous" vertical="center" wrapText="1"/>
    </xf>
    <xf numFmtId="182" fontId="56" fillId="40" borderId="50" xfId="19362" quotePrefix="1" applyNumberFormat="1" applyFont="1" applyFill="1" applyBorder="1" applyAlignment="1">
      <alignment horizontal="centerContinuous" vertical="center" wrapText="1"/>
    </xf>
    <xf numFmtId="182" fontId="56" fillId="40" borderId="65" xfId="19362" quotePrefix="1" applyNumberFormat="1" applyFont="1" applyFill="1" applyBorder="1" applyAlignment="1">
      <alignment horizontal="centerContinuous" vertical="center" wrapText="1"/>
    </xf>
    <xf numFmtId="167" fontId="56" fillId="2" borderId="0" xfId="0" applyFont="1" applyFill="1" applyBorder="1"/>
    <xf numFmtId="182" fontId="56" fillId="37" borderId="130" xfId="19362" quotePrefix="1" applyNumberFormat="1" applyFont="1" applyFill="1" applyBorder="1" applyAlignment="1">
      <alignment horizontal="centerContinuous" vertical="center" wrapText="1"/>
    </xf>
    <xf numFmtId="182" fontId="56" fillId="37" borderId="50" xfId="19362" quotePrefix="1" applyNumberFormat="1" applyFont="1" applyFill="1" applyBorder="1" applyAlignment="1">
      <alignment horizontal="centerContinuous" vertical="center" wrapText="1"/>
    </xf>
    <xf numFmtId="182" fontId="56" fillId="37" borderId="65" xfId="19362" quotePrefix="1" applyNumberFormat="1" applyFont="1" applyFill="1" applyBorder="1" applyAlignment="1">
      <alignment horizontal="centerContinuous" vertical="center" wrapText="1"/>
    </xf>
    <xf numFmtId="0" fontId="24" fillId="2" borderId="0" xfId="131" applyFont="1" applyFill="1" applyAlignment="1">
      <alignment horizontal="center"/>
    </xf>
    <xf numFmtId="167" fontId="30" fillId="2" borderId="0" xfId="0" applyFont="1" applyFill="1"/>
    <xf numFmtId="167" fontId="28" fillId="2" borderId="0" xfId="0" applyFont="1" applyFill="1" applyAlignment="1">
      <alignment wrapText="1"/>
    </xf>
    <xf numFmtId="167" fontId="56" fillId="2" borderId="0" xfId="0" applyFont="1" applyFill="1" applyAlignment="1">
      <alignment horizontal="center"/>
    </xf>
    <xf numFmtId="167" fontId="28" fillId="2" borderId="0" xfId="0" applyFont="1" applyFill="1"/>
    <xf numFmtId="167" fontId="56" fillId="2" borderId="0" xfId="0" applyFont="1" applyFill="1"/>
    <xf numFmtId="167" fontId="56" fillId="2" borderId="2" xfId="0" applyFont="1" applyFill="1" applyBorder="1" applyAlignment="1">
      <alignment horizontal="center"/>
    </xf>
    <xf numFmtId="167" fontId="56" fillId="2" borderId="2" xfId="0" applyFont="1" applyFill="1" applyBorder="1" applyAlignment="1">
      <alignment horizontal="center" wrapText="1"/>
    </xf>
    <xf numFmtId="0" fontId="74" fillId="2" borderId="0" xfId="122" applyFont="1" applyFill="1" applyAlignment="1">
      <alignment horizontal="left"/>
    </xf>
    <xf numFmtId="0" fontId="56" fillId="2" borderId="0" xfId="122" applyFont="1" applyFill="1" applyAlignment="1">
      <alignment horizontal="center"/>
    </xf>
    <xf numFmtId="49" fontId="30" fillId="2" borderId="31" xfId="18713" quotePrefix="1" applyNumberFormat="1" applyFont="1" applyFill="1" applyBorder="1" applyAlignment="1">
      <alignment horizontal="center" vertical="center" wrapText="1"/>
    </xf>
    <xf numFmtId="49" fontId="30" fillId="2" borderId="16" xfId="18713" quotePrefix="1" applyNumberFormat="1" applyFont="1" applyFill="1" applyBorder="1" applyAlignment="1">
      <alignment horizontal="center" vertical="center" wrapText="1"/>
    </xf>
    <xf numFmtId="167" fontId="24" fillId="2" borderId="44" xfId="0" applyFont="1" applyFill="1" applyBorder="1" applyAlignment="1">
      <alignment horizontal="center"/>
    </xf>
    <xf numFmtId="169" fontId="30" fillId="2" borderId="94" xfId="1" applyNumberFormat="1" applyFont="1" applyFill="1" applyBorder="1" applyProtection="1">
      <protection locked="0"/>
    </xf>
    <xf numFmtId="169" fontId="30" fillId="0" borderId="104" xfId="1" applyNumberFormat="1" applyFont="1" applyBorder="1" applyProtection="1">
      <protection locked="0"/>
    </xf>
    <xf numFmtId="169" fontId="30" fillId="0" borderId="44" xfId="1" applyNumberFormat="1" applyFont="1" applyBorder="1" applyProtection="1">
      <protection locked="0"/>
    </xf>
    <xf numFmtId="169" fontId="30" fillId="3" borderId="94" xfId="1" applyNumberFormat="1" applyFont="1" applyFill="1" applyBorder="1" applyProtection="1"/>
    <xf numFmtId="169" fontId="30" fillId="0" borderId="103" xfId="1" applyNumberFormat="1" applyFont="1" applyBorder="1" applyProtection="1">
      <protection locked="0"/>
    </xf>
    <xf numFmtId="169" fontId="30" fillId="0" borderId="108" xfId="1" applyNumberFormat="1" applyFont="1" applyBorder="1" applyProtection="1">
      <protection locked="0"/>
    </xf>
    <xf numFmtId="167" fontId="24" fillId="2" borderId="94" xfId="0" applyFont="1" applyFill="1" applyBorder="1" applyAlignment="1">
      <alignment horizontal="center"/>
    </xf>
    <xf numFmtId="169" fontId="30" fillId="0" borderId="44" xfId="1" applyNumberFormat="1" applyFont="1" applyFill="1" applyBorder="1" applyProtection="1">
      <protection locked="0"/>
    </xf>
    <xf numFmtId="167" fontId="30" fillId="2" borderId="117" xfId="0" applyFont="1" applyFill="1" applyBorder="1"/>
    <xf numFmtId="167" fontId="30" fillId="2" borderId="94" xfId="0" applyFont="1" applyFill="1" applyBorder="1"/>
    <xf numFmtId="169" fontId="30" fillId="2" borderId="44" xfId="1" applyNumberFormat="1" applyFont="1" applyFill="1" applyBorder="1" applyProtection="1"/>
    <xf numFmtId="167" fontId="24" fillId="2" borderId="12" xfId="0" applyFont="1" applyFill="1" applyBorder="1" applyAlignment="1">
      <alignment horizontal="center"/>
    </xf>
    <xf numFmtId="169" fontId="30" fillId="2" borderId="136" xfId="1" applyNumberFormat="1" applyFont="1" applyFill="1" applyBorder="1" applyProtection="1">
      <protection locked="0"/>
    </xf>
    <xf numFmtId="169" fontId="30" fillId="2" borderId="138" xfId="1" applyNumberFormat="1" applyFont="1" applyFill="1" applyBorder="1" applyProtection="1"/>
    <xf numFmtId="169" fontId="30" fillId="3" borderId="136" xfId="1" applyNumberFormat="1" applyFont="1" applyFill="1" applyBorder="1" applyProtection="1"/>
    <xf numFmtId="167" fontId="124" fillId="31" borderId="123" xfId="0" applyFont="1" applyFill="1" applyBorder="1"/>
    <xf numFmtId="167" fontId="24" fillId="2" borderId="136" xfId="0" applyFont="1" applyFill="1" applyBorder="1" applyAlignment="1">
      <alignment horizontal="center"/>
    </xf>
    <xf numFmtId="169" fontId="30" fillId="2" borderId="136" xfId="1" applyNumberFormat="1" applyFont="1" applyFill="1" applyBorder="1" applyProtection="1"/>
    <xf numFmtId="167" fontId="30" fillId="2" borderId="141" xfId="0" applyFont="1" applyFill="1" applyBorder="1"/>
    <xf numFmtId="167" fontId="30" fillId="2" borderId="12" xfId="0" applyFont="1" applyFill="1" applyBorder="1"/>
    <xf numFmtId="167" fontId="30" fillId="2" borderId="136" xfId="0" applyFont="1" applyFill="1" applyBorder="1"/>
    <xf numFmtId="169" fontId="125" fillId="41" borderId="116" xfId="1" applyNumberFormat="1" applyFont="1" applyFill="1" applyBorder="1" applyProtection="1"/>
    <xf numFmtId="169" fontId="30" fillId="2" borderId="12" xfId="1" applyNumberFormat="1" applyFont="1" applyFill="1" applyBorder="1" applyProtection="1"/>
    <xf numFmtId="169" fontId="124" fillId="41" borderId="136" xfId="1" applyNumberFormat="1" applyFont="1" applyFill="1" applyBorder="1" applyProtection="1"/>
    <xf numFmtId="169" fontId="30" fillId="3" borderId="138" xfId="1" applyNumberFormat="1" applyFont="1" applyFill="1" applyBorder="1" applyProtection="1">
      <protection locked="0"/>
    </xf>
    <xf numFmtId="169" fontId="30" fillId="3" borderId="12" xfId="1" applyNumberFormat="1" applyFont="1" applyFill="1" applyBorder="1" applyProtection="1">
      <protection locked="0"/>
    </xf>
    <xf numFmtId="169" fontId="30" fillId="3" borderId="139" xfId="1" applyNumberFormat="1" applyFont="1" applyFill="1" applyBorder="1" applyProtection="1">
      <protection locked="0"/>
    </xf>
    <xf numFmtId="169" fontId="30" fillId="3" borderId="118" xfId="1" applyNumberFormat="1" applyFont="1" applyFill="1" applyBorder="1" applyProtection="1">
      <protection locked="0"/>
    </xf>
    <xf numFmtId="169" fontId="30" fillId="3" borderId="140" xfId="1" applyNumberFormat="1" applyFont="1" applyFill="1" applyBorder="1" applyProtection="1">
      <protection locked="0"/>
    </xf>
    <xf numFmtId="169" fontId="30" fillId="3" borderId="136" xfId="1" applyNumberFormat="1" applyFont="1" applyFill="1" applyBorder="1" applyProtection="1">
      <protection locked="0"/>
    </xf>
    <xf numFmtId="169" fontId="30" fillId="3" borderId="140" xfId="1" applyNumberFormat="1" applyFont="1" applyFill="1" applyBorder="1" applyProtection="1"/>
    <xf numFmtId="169" fontId="125" fillId="3" borderId="123" xfId="1" applyNumberFormat="1" applyFont="1" applyFill="1" applyBorder="1" applyProtection="1"/>
    <xf numFmtId="167" fontId="122" fillId="0" borderId="0" xfId="3" applyNumberFormat="1" applyFont="1" applyFill="1" applyAlignment="1" applyProtection="1"/>
    <xf numFmtId="167" fontId="121" fillId="2" borderId="142" xfId="0" applyFont="1" applyFill="1" applyBorder="1" applyAlignment="1">
      <alignment horizontal="center" vertical="center" wrapText="1"/>
    </xf>
    <xf numFmtId="167" fontId="121" fillId="2" borderId="97" xfId="0" applyFont="1" applyFill="1" applyBorder="1" applyAlignment="1">
      <alignment horizontal="center" vertical="center" wrapText="1"/>
    </xf>
    <xf numFmtId="168" fontId="24" fillId="2" borderId="0" xfId="0" applyNumberFormat="1" applyFont="1" applyFill="1" applyBorder="1"/>
    <xf numFmtId="167" fontId="122" fillId="2" borderId="0" xfId="3" quotePrefix="1" applyNumberFormat="1" applyFont="1" applyFill="1" applyAlignment="1" applyProtection="1"/>
    <xf numFmtId="167" fontId="122" fillId="2" borderId="0" xfId="3" applyNumberFormat="1" applyFont="1" applyFill="1" applyAlignment="1" applyProtection="1"/>
    <xf numFmtId="0" fontId="30" fillId="2" borderId="69" xfId="18700" applyFont="1" applyFill="1" applyBorder="1" applyAlignment="1">
      <alignment horizontal="left" vertical="center"/>
    </xf>
    <xf numFmtId="167" fontId="122" fillId="2" borderId="70" xfId="3" applyNumberFormat="1" applyFont="1" applyFill="1" applyBorder="1" applyAlignment="1" applyProtection="1"/>
    <xf numFmtId="167" fontId="122" fillId="2" borderId="0" xfId="3" applyNumberFormat="1" applyFont="1" applyFill="1" applyBorder="1" applyAlignment="1" applyProtection="1"/>
    <xf numFmtId="167" fontId="28" fillId="2" borderId="0" xfId="0" applyFont="1" applyFill="1"/>
    <xf numFmtId="167" fontId="56" fillId="2" borderId="136" xfId="0" applyFont="1" applyFill="1" applyBorder="1"/>
    <xf numFmtId="167" fontId="56" fillId="2" borderId="136" xfId="0" applyFont="1" applyFill="1" applyBorder="1" applyAlignment="1">
      <alignment horizontal="center"/>
    </xf>
    <xf numFmtId="167" fontId="28" fillId="2" borderId="136" xfId="0" applyFont="1" applyFill="1" applyBorder="1" applyAlignment="1">
      <alignment horizontal="center"/>
    </xf>
    <xf numFmtId="167" fontId="28" fillId="2" borderId="136" xfId="0" applyFont="1" applyFill="1" applyBorder="1"/>
    <xf numFmtId="167" fontId="19" fillId="2" borderId="136" xfId="3" applyNumberFormat="1" applyFill="1" applyBorder="1" applyAlignment="1" applyProtection="1">
      <alignment horizontal="left" indent="1"/>
    </xf>
    <xf numFmtId="167" fontId="28" fillId="2" borderId="136" xfId="0" quotePrefix="1" applyFont="1" applyFill="1" applyBorder="1" applyAlignment="1">
      <alignment horizontal="center"/>
    </xf>
    <xf numFmtId="169" fontId="28" fillId="3" borderId="136" xfId="1" applyNumberFormat="1" applyFont="1" applyFill="1" applyBorder="1" applyProtection="1"/>
    <xf numFmtId="167" fontId="56" fillId="2" borderId="136" xfId="0" applyFont="1" applyFill="1" applyBorder="1" applyAlignment="1">
      <alignment horizontal="left"/>
    </xf>
    <xf numFmtId="169" fontId="28" fillId="2" borderId="136" xfId="1" applyNumberFormat="1" applyFont="1" applyFill="1" applyBorder="1" applyProtection="1"/>
    <xf numFmtId="167" fontId="115" fillId="2" borderId="136" xfId="3" applyNumberFormat="1" applyFont="1" applyFill="1" applyBorder="1" applyAlignment="1" applyProtection="1">
      <alignment horizontal="left" indent="1"/>
    </xf>
    <xf numFmtId="169" fontId="28" fillId="4" borderId="136" xfId="1" applyNumberFormat="1" applyFont="1" applyFill="1" applyBorder="1" applyProtection="1"/>
    <xf numFmtId="167" fontId="20" fillId="2" borderId="136" xfId="3" applyNumberFormat="1" applyFont="1" applyFill="1" applyBorder="1" applyAlignment="1" applyProtection="1"/>
    <xf numFmtId="167" fontId="117" fillId="2" borderId="136" xfId="3" applyNumberFormat="1" applyFont="1" applyFill="1" applyBorder="1" applyAlignment="1" applyProtection="1"/>
    <xf numFmtId="167" fontId="68" fillId="2" borderId="136" xfId="0" applyFont="1" applyFill="1" applyBorder="1" applyAlignment="1">
      <alignment horizontal="center"/>
    </xf>
    <xf numFmtId="169" fontId="68" fillId="4" borderId="136" xfId="1" applyNumberFormat="1" applyFont="1" applyFill="1" applyBorder="1" applyProtection="1"/>
    <xf numFmtId="169" fontId="118" fillId="2" borderId="136" xfId="0" applyNumberFormat="1" applyFont="1" applyFill="1" applyBorder="1" applyAlignment="1">
      <alignment horizontal="left"/>
    </xf>
    <xf numFmtId="167" fontId="68" fillId="2" borderId="0" xfId="0" applyFont="1" applyFill="1" applyBorder="1" applyAlignment="1">
      <alignment horizontal="center" vertical="top" wrapText="1"/>
    </xf>
    <xf numFmtId="169" fontId="29" fillId="2" borderId="136" xfId="0" applyNumberFormat="1" applyFont="1" applyFill="1" applyBorder="1"/>
    <xf numFmtId="9" fontId="118" fillId="4" borderId="136" xfId="2" applyFont="1" applyFill="1" applyBorder="1" applyProtection="1"/>
    <xf numFmtId="169" fontId="56" fillId="2" borderId="136" xfId="0" applyNumberFormat="1" applyFont="1" applyFill="1" applyBorder="1" applyAlignment="1">
      <alignment horizontal="left"/>
    </xf>
    <xf numFmtId="169" fontId="28" fillId="2" borderId="136" xfId="0" quotePrefix="1" applyNumberFormat="1" applyFont="1" applyFill="1" applyBorder="1" applyAlignment="1">
      <alignment horizontal="center"/>
    </xf>
    <xf numFmtId="169" fontId="21" fillId="3" borderId="136" xfId="1" applyNumberFormat="1" applyFont="1" applyFill="1" applyBorder="1" applyProtection="1"/>
    <xf numFmtId="167" fontId="68" fillId="2" borderId="1" xfId="0" applyFont="1" applyFill="1" applyBorder="1" applyAlignment="1">
      <alignment horizontal="center" vertical="center" wrapText="1"/>
    </xf>
    <xf numFmtId="167" fontId="68" fillId="2" borderId="2" xfId="0" applyFont="1" applyFill="1" applyBorder="1"/>
    <xf numFmtId="167" fontId="56" fillId="2" borderId="136" xfId="0" applyFont="1" applyFill="1" applyBorder="1" applyAlignment="1">
      <alignment horizontal="center" wrapText="1"/>
    </xf>
    <xf numFmtId="169" fontId="56" fillId="3" borderId="136" xfId="1" applyNumberFormat="1" applyFont="1" applyFill="1" applyBorder="1" applyAlignment="1">
      <alignment horizontal="center" wrapText="1"/>
    </xf>
    <xf numFmtId="167" fontId="73" fillId="2" borderId="136" xfId="0" applyFont="1" applyFill="1" applyBorder="1" applyAlignment="1">
      <alignment wrapText="1"/>
    </xf>
    <xf numFmtId="169" fontId="56" fillId="2" borderId="133" xfId="1" applyNumberFormat="1" applyFont="1" applyFill="1" applyBorder="1" applyProtection="1"/>
    <xf numFmtId="170" fontId="28" fillId="2" borderId="133" xfId="2" applyNumberFormat="1" applyFont="1" applyFill="1" applyBorder="1" applyProtection="1">
      <protection locked="0"/>
    </xf>
    <xf numFmtId="169" fontId="56" fillId="2" borderId="16" xfId="1" applyNumberFormat="1" applyFont="1" applyFill="1" applyBorder="1" applyProtection="1"/>
    <xf numFmtId="169" fontId="56" fillId="2" borderId="144" xfId="1" applyNumberFormat="1" applyFont="1" applyFill="1" applyBorder="1" applyProtection="1"/>
    <xf numFmtId="169" fontId="56" fillId="4" borderId="143" xfId="1" applyNumberFormat="1" applyFont="1" applyFill="1" applyBorder="1" applyProtection="1"/>
    <xf numFmtId="169" fontId="56" fillId="4" borderId="135" xfId="1" applyNumberFormat="1" applyFont="1" applyFill="1" applyBorder="1" applyProtection="1"/>
    <xf numFmtId="182" fontId="56" fillId="37" borderId="145" xfId="19362" applyNumberFormat="1" applyFont="1" applyFill="1" applyBorder="1" applyAlignment="1">
      <alignment horizontal="center" vertical="center" wrapText="1"/>
    </xf>
    <xf numFmtId="169" fontId="28" fillId="0" borderId="136" xfId="1" applyNumberFormat="1" applyFont="1" applyFill="1" applyBorder="1" applyProtection="1">
      <protection locked="0"/>
    </xf>
    <xf numFmtId="169" fontId="56" fillId="2" borderId="136" xfId="1" applyNumberFormat="1" applyFont="1" applyFill="1" applyBorder="1" applyProtection="1"/>
    <xf numFmtId="167" fontId="56" fillId="2" borderId="146" xfId="0" applyFont="1" applyFill="1" applyBorder="1" applyAlignment="1">
      <alignment horizontal="center"/>
    </xf>
    <xf numFmtId="167" fontId="56" fillId="2" borderId="135" xfId="0" applyFont="1" applyFill="1" applyBorder="1"/>
    <xf numFmtId="169" fontId="28" fillId="0" borderId="135" xfId="1" applyNumberFormat="1" applyFont="1" applyFill="1" applyBorder="1" applyProtection="1">
      <protection locked="0"/>
    </xf>
    <xf numFmtId="182" fontId="56" fillId="40" borderId="145" xfId="19362" applyNumberFormat="1" applyFont="1" applyFill="1" applyBorder="1" applyAlignment="1">
      <alignment horizontal="center" vertical="center" wrapText="1"/>
    </xf>
    <xf numFmtId="167" fontId="56" fillId="2" borderId="129" xfId="0" applyFont="1" applyFill="1" applyBorder="1"/>
    <xf numFmtId="169" fontId="28" fillId="0" borderId="147" xfId="1" applyNumberFormat="1" applyFont="1" applyFill="1" applyBorder="1" applyProtection="1">
      <protection locked="0"/>
    </xf>
    <xf numFmtId="169" fontId="28" fillId="0" borderId="136" xfId="9" applyNumberFormat="1" applyFont="1" applyBorder="1" applyProtection="1">
      <protection locked="0"/>
    </xf>
    <xf numFmtId="167" fontId="56" fillId="42" borderId="132" xfId="0" applyFont="1" applyFill="1" applyBorder="1"/>
    <xf numFmtId="167" fontId="56" fillId="2" borderId="39" xfId="0" applyFont="1" applyFill="1" applyBorder="1"/>
    <xf numFmtId="169" fontId="28" fillId="3" borderId="2" xfId="1" applyNumberFormat="1" applyFont="1" applyFill="1" applyBorder="1"/>
    <xf numFmtId="0" fontId="56" fillId="2" borderId="136" xfId="122" applyFont="1" applyFill="1" applyBorder="1" applyAlignment="1">
      <alignment horizontal="center" wrapText="1"/>
    </xf>
    <xf numFmtId="169" fontId="28" fillId="0" borderId="136" xfId="7" applyNumberFormat="1" applyFont="1" applyBorder="1" applyProtection="1">
      <protection locked="0"/>
    </xf>
    <xf numFmtId="169" fontId="28" fillId="2" borderId="136" xfId="7" applyNumberFormat="1" applyFont="1" applyFill="1" applyBorder="1" applyProtection="1"/>
    <xf numFmtId="0" fontId="73" fillId="2" borderId="136" xfId="122" applyFont="1" applyFill="1" applyBorder="1" applyAlignment="1">
      <alignment horizontal="center" wrapText="1"/>
    </xf>
    <xf numFmtId="169" fontId="56" fillId="6" borderId="2" xfId="7" applyNumberFormat="1" applyFont="1" applyFill="1" applyBorder="1" applyProtection="1"/>
    <xf numFmtId="0" fontId="30" fillId="2" borderId="148" xfId="19363" applyFont="1" applyFill="1" applyBorder="1"/>
    <xf numFmtId="0" fontId="30" fillId="2" borderId="66" xfId="19363" applyFont="1" applyFill="1" applyBorder="1"/>
    <xf numFmtId="0" fontId="30" fillId="2" borderId="149" xfId="19363" applyFont="1" applyFill="1" applyBorder="1"/>
    <xf numFmtId="49" fontId="24" fillId="2" borderId="145" xfId="19363" applyNumberFormat="1" applyFont="1" applyFill="1" applyBorder="1" applyAlignment="1">
      <alignment horizontal="center" vertical="center"/>
    </xf>
    <xf numFmtId="0" fontId="24" fillId="2" borderId="145" xfId="19363" quotePrefix="1" applyFont="1" applyFill="1" applyBorder="1" applyAlignment="1">
      <alignment horizontal="center" vertical="center" wrapText="1"/>
    </xf>
    <xf numFmtId="0" fontId="24" fillId="2" borderId="145" xfId="19363" applyFont="1" applyFill="1" applyBorder="1" applyAlignment="1">
      <alignment horizontal="center" vertical="center" wrapText="1"/>
    </xf>
    <xf numFmtId="0" fontId="30" fillId="2" borderId="144" xfId="19363" applyFont="1" applyFill="1" applyBorder="1"/>
    <xf numFmtId="0" fontId="30" fillId="2" borderId="0" xfId="19363" applyFont="1" applyFill="1"/>
    <xf numFmtId="49" fontId="30" fillId="2" borderId="16" xfId="19363" applyNumberFormat="1" applyFont="1" applyFill="1" applyBorder="1" applyAlignment="1">
      <alignment horizontal="center"/>
    </xf>
    <xf numFmtId="0" fontId="30" fillId="2" borderId="16" xfId="19363" quotePrefix="1" applyFont="1" applyFill="1" applyBorder="1" applyAlignment="1">
      <alignment horizontal="center" vertical="top"/>
    </xf>
    <xf numFmtId="49" fontId="24" fillId="2" borderId="144" xfId="19363" applyNumberFormat="1" applyFont="1" applyFill="1" applyBorder="1"/>
    <xf numFmtId="0" fontId="30" fillId="2" borderId="150" xfId="19363" quotePrefix="1" applyFont="1" applyFill="1" applyBorder="1" applyAlignment="1">
      <alignment horizontal="center" vertical="top"/>
    </xf>
    <xf numFmtId="0" fontId="30" fillId="2" borderId="31" xfId="19363" quotePrefix="1" applyFont="1" applyFill="1" applyBorder="1" applyAlignment="1">
      <alignment horizontal="center" vertical="top"/>
    </xf>
    <xf numFmtId="0" fontId="30" fillId="2" borderId="151" xfId="19363" quotePrefix="1" applyFont="1" applyFill="1" applyBorder="1" applyAlignment="1">
      <alignment horizontal="center" vertical="top"/>
    </xf>
    <xf numFmtId="0" fontId="30" fillId="2" borderId="144" xfId="19363" quotePrefix="1" applyFont="1" applyFill="1" applyBorder="1" applyAlignment="1">
      <alignment horizontal="center" vertical="top"/>
    </xf>
    <xf numFmtId="0" fontId="30" fillId="2" borderId="0" xfId="19363" quotePrefix="1" applyFont="1" applyFill="1" applyBorder="1" applyAlignment="1">
      <alignment horizontal="center" vertical="top"/>
    </xf>
    <xf numFmtId="0" fontId="30" fillId="2" borderId="0" xfId="19363" applyFont="1" applyFill="1" applyProtection="1">
      <protection locked="0"/>
    </xf>
    <xf numFmtId="49" fontId="30" fillId="2" borderId="12" xfId="19363" applyNumberFormat="1" applyFont="1" applyFill="1" applyBorder="1" applyAlignment="1">
      <alignment horizontal="center"/>
    </xf>
    <xf numFmtId="0" fontId="30" fillId="2" borderId="44" xfId="19363" quotePrefix="1" applyFont="1" applyFill="1" applyBorder="1" applyAlignment="1">
      <alignment horizontal="center" vertical="top"/>
    </xf>
    <xf numFmtId="164" fontId="30" fillId="2" borderId="12" xfId="19363" applyNumberFormat="1" applyFont="1" applyFill="1" applyBorder="1"/>
    <xf numFmtId="164" fontId="30" fillId="2" borderId="1" xfId="19363" applyNumberFormat="1" applyFont="1" applyFill="1" applyBorder="1"/>
    <xf numFmtId="178" fontId="24" fillId="2" borderId="12" xfId="18706" quotePrefix="1" applyNumberFormat="1" applyFont="1" applyFill="1" applyBorder="1" applyAlignment="1">
      <alignment horizontal="center" vertical="center" wrapText="1"/>
    </xf>
    <xf numFmtId="0" fontId="24" fillId="2" borderId="136" xfId="19363" applyFont="1" applyFill="1" applyBorder="1"/>
    <xf numFmtId="0" fontId="24" fillId="2" borderId="136" xfId="19363" applyFont="1" applyFill="1" applyBorder="1" applyProtection="1">
      <protection locked="0"/>
    </xf>
    <xf numFmtId="164" fontId="30" fillId="2" borderId="45" xfId="19363" applyNumberFormat="1" applyFont="1" applyFill="1" applyBorder="1" applyProtection="1">
      <protection locked="0"/>
    </xf>
    <xf numFmtId="164" fontId="30" fillId="2" borderId="12" xfId="19363" applyNumberFormat="1" applyFont="1" applyFill="1" applyBorder="1" applyProtection="1">
      <protection locked="0"/>
    </xf>
    <xf numFmtId="178" fontId="24" fillId="2" borderId="16" xfId="18706" quotePrefix="1" applyNumberFormat="1" applyFont="1" applyFill="1" applyBorder="1" applyAlignment="1">
      <alignment horizontal="center" vertical="center" wrapText="1"/>
    </xf>
    <xf numFmtId="167" fontId="30" fillId="2" borderId="136" xfId="0" applyFont="1" applyFill="1" applyBorder="1" applyAlignment="1"/>
    <xf numFmtId="41" fontId="30" fillId="0" borderId="138" xfId="18706" applyNumberFormat="1" applyFont="1" applyFill="1" applyBorder="1" applyProtection="1">
      <protection locked="0"/>
    </xf>
    <xf numFmtId="178" fontId="24" fillId="4" borderId="31" xfId="18706" quotePrefix="1" applyNumberFormat="1" applyFont="1" applyFill="1" applyBorder="1" applyAlignment="1">
      <alignment horizontal="center" vertical="center" wrapText="1"/>
    </xf>
    <xf numFmtId="164" fontId="30" fillId="3" borderId="4" xfId="19363" applyNumberFormat="1" applyFont="1" applyFill="1" applyBorder="1"/>
    <xf numFmtId="178" fontId="24" fillId="3" borderId="31" xfId="18706" quotePrefix="1" applyNumberFormat="1" applyFont="1" applyFill="1" applyBorder="1" applyAlignment="1">
      <alignment horizontal="center" vertical="center" wrapText="1"/>
    </xf>
    <xf numFmtId="0" fontId="24" fillId="2" borderId="0" xfId="19363" applyFont="1" applyFill="1"/>
    <xf numFmtId="164" fontId="30" fillId="2" borderId="4" xfId="19363" applyNumberFormat="1" applyFont="1" applyFill="1" applyBorder="1"/>
    <xf numFmtId="164" fontId="30" fillId="2" borderId="136" xfId="19363" applyNumberFormat="1" applyFont="1" applyFill="1" applyBorder="1"/>
    <xf numFmtId="178" fontId="24" fillId="2" borderId="31" xfId="18706" quotePrefix="1" applyNumberFormat="1" applyFont="1" applyFill="1" applyBorder="1" applyAlignment="1">
      <alignment horizontal="center" vertical="center" wrapText="1"/>
    </xf>
    <xf numFmtId="167" fontId="24" fillId="2" borderId="0" xfId="0" applyFont="1" applyFill="1" applyBorder="1" applyAlignment="1"/>
    <xf numFmtId="167" fontId="24" fillId="2" borderId="136" xfId="0" applyFont="1" applyFill="1" applyBorder="1" applyAlignment="1"/>
    <xf numFmtId="167" fontId="24" fillId="2" borderId="0" xfId="0" applyFont="1" applyFill="1" applyBorder="1" applyAlignment="1">
      <alignment horizontal="left"/>
    </xf>
    <xf numFmtId="167" fontId="30" fillId="2" borderId="0" xfId="0" applyFont="1" applyFill="1" applyBorder="1" applyAlignment="1">
      <alignment horizontal="left"/>
    </xf>
    <xf numFmtId="0" fontId="30" fillId="2" borderId="136" xfId="19363" applyFont="1" applyFill="1" applyBorder="1"/>
    <xf numFmtId="164" fontId="30" fillId="2" borderId="4" xfId="19363" applyNumberFormat="1" applyFont="1" applyFill="1" applyBorder="1" applyProtection="1">
      <protection locked="0"/>
    </xf>
    <xf numFmtId="164" fontId="30" fillId="2" borderId="136" xfId="19363" applyNumberFormat="1" applyFont="1" applyFill="1" applyBorder="1" applyProtection="1">
      <protection locked="0"/>
    </xf>
    <xf numFmtId="0" fontId="30" fillId="2" borderId="125" xfId="19363" applyFont="1" applyFill="1" applyBorder="1"/>
    <xf numFmtId="0" fontId="24" fillId="2" borderId="111" xfId="19363" applyFont="1" applyFill="1" applyBorder="1"/>
    <xf numFmtId="49" fontId="30" fillId="0" borderId="111" xfId="19363" applyNumberFormat="1" applyFont="1" applyFill="1" applyBorder="1" applyAlignment="1" applyProtection="1">
      <alignment horizontal="center"/>
      <protection locked="0"/>
    </xf>
    <xf numFmtId="164" fontId="30" fillId="0" borderId="110" xfId="19363" applyNumberFormat="1" applyFont="1" applyFill="1" applyBorder="1" applyProtection="1">
      <protection locked="0"/>
    </xf>
    <xf numFmtId="164" fontId="30" fillId="0" borderId="111" xfId="19363" applyNumberFormat="1" applyFont="1" applyFill="1" applyBorder="1" applyProtection="1">
      <protection locked="0"/>
    </xf>
    <xf numFmtId="178" fontId="24" fillId="4" borderId="111" xfId="18706" quotePrefix="1" applyNumberFormat="1" applyFont="1" applyFill="1" applyBorder="1" applyAlignment="1">
      <alignment horizontal="center" vertical="center" wrapText="1"/>
    </xf>
    <xf numFmtId="49" fontId="30" fillId="2" borderId="0" xfId="19363" applyNumberFormat="1" applyFont="1" applyFill="1" applyAlignment="1">
      <alignment horizontal="center"/>
    </xf>
    <xf numFmtId="49" fontId="30" fillId="2" borderId="0" xfId="19363" applyNumberFormat="1" applyFont="1" applyFill="1" applyBorder="1"/>
    <xf numFmtId="0" fontId="30" fillId="2" borderId="0" xfId="19363" quotePrefix="1" applyFont="1" applyFill="1" applyAlignment="1" applyProtection="1">
      <alignment horizontal="right"/>
    </xf>
    <xf numFmtId="49" fontId="30" fillId="2" borderId="0" xfId="19363" applyNumberFormat="1" applyFont="1" applyFill="1"/>
    <xf numFmtId="166" fontId="24" fillId="3" borderId="136" xfId="18712" applyFont="1" applyFill="1" applyBorder="1" applyProtection="1"/>
    <xf numFmtId="49" fontId="30" fillId="2" borderId="148" xfId="18713" applyNumberFormat="1" applyFont="1" applyFill="1" applyBorder="1"/>
    <xf numFmtId="49" fontId="30" fillId="2" borderId="66" xfId="18713" applyNumberFormat="1" applyFont="1" applyFill="1" applyBorder="1"/>
    <xf numFmtId="49" fontId="30" fillId="2" borderId="145" xfId="18713" applyNumberFormat="1" applyFont="1" applyFill="1" applyBorder="1"/>
    <xf numFmtId="167" fontId="128" fillId="2" borderId="142" xfId="0" applyFont="1" applyFill="1" applyBorder="1" applyAlignment="1" applyProtection="1">
      <alignment horizontal="center"/>
    </xf>
    <xf numFmtId="49" fontId="24" fillId="2" borderId="144" xfId="18713" applyNumberFormat="1" applyFont="1" applyFill="1" applyBorder="1"/>
    <xf numFmtId="49" fontId="30" fillId="2" borderId="0" xfId="18713" applyNumberFormat="1" applyFont="1" applyFill="1" applyBorder="1"/>
    <xf numFmtId="167" fontId="124" fillId="2" borderId="1" xfId="0" applyFont="1" applyFill="1" applyBorder="1" applyAlignment="1" applyProtection="1">
      <alignment horizontal="center" wrapText="1"/>
    </xf>
    <xf numFmtId="167" fontId="124" fillId="2" borderId="44" xfId="0" applyFont="1" applyFill="1" applyBorder="1" applyAlignment="1" applyProtection="1">
      <alignment horizontal="center" wrapText="1"/>
    </xf>
    <xf numFmtId="167" fontId="124" fillId="2" borderId="31" xfId="0" applyFont="1" applyFill="1" applyBorder="1" applyAlignment="1" applyProtection="1">
      <alignment horizontal="center" wrapText="1"/>
    </xf>
    <xf numFmtId="167" fontId="124" fillId="2" borderId="150" xfId="0" applyFont="1" applyFill="1" applyBorder="1" applyAlignment="1" applyProtection="1">
      <alignment horizontal="center" wrapText="1"/>
    </xf>
    <xf numFmtId="49" fontId="30" fillId="2" borderId="16" xfId="18713" applyNumberFormat="1" applyFont="1" applyFill="1" applyBorder="1"/>
    <xf numFmtId="49" fontId="30" fillId="2" borderId="144" xfId="18713" quotePrefix="1" applyNumberFormat="1" applyFont="1" applyFill="1" applyBorder="1" applyAlignment="1">
      <alignment horizontal="center" vertical="center" wrapText="1"/>
    </xf>
    <xf numFmtId="49" fontId="30" fillId="2" borderId="12" xfId="18713" applyNumberFormat="1" applyFont="1" applyFill="1" applyBorder="1"/>
    <xf numFmtId="0" fontId="30" fillId="2" borderId="81" xfId="19364" applyFont="1" applyFill="1" applyBorder="1"/>
    <xf numFmtId="0" fontId="30" fillId="2" borderId="77" xfId="19364" applyFont="1" applyFill="1" applyBorder="1" applyAlignment="1">
      <alignment wrapText="1"/>
    </xf>
    <xf numFmtId="49" fontId="30" fillId="0" borderId="80" xfId="19364" applyNumberFormat="1" applyFont="1" applyFill="1" applyBorder="1" applyAlignment="1" applyProtection="1">
      <alignment horizontal="center"/>
      <protection locked="0"/>
    </xf>
    <xf numFmtId="10" fontId="30" fillId="0" borderId="138" xfId="2" applyNumberFormat="1" applyFont="1" applyFill="1" applyBorder="1" applyProtection="1">
      <protection locked="0"/>
    </xf>
    <xf numFmtId="0" fontId="30" fillId="2" borderId="152" xfId="19364" applyFont="1" applyFill="1" applyBorder="1" applyAlignment="1">
      <alignment horizontal="left"/>
    </xf>
    <xf numFmtId="49" fontId="30" fillId="2" borderId="153" xfId="18713" applyNumberFormat="1" applyFont="1" applyFill="1" applyBorder="1" applyAlignment="1">
      <alignment horizontal="left" wrapText="1"/>
    </xf>
    <xf numFmtId="49" fontId="30" fillId="0" borderId="154" xfId="19364" applyNumberFormat="1" applyFont="1" applyFill="1" applyBorder="1" applyAlignment="1" applyProtection="1">
      <alignment horizontal="center"/>
      <protection locked="0"/>
    </xf>
    <xf numFmtId="10" fontId="30" fillId="0" borderId="125" xfId="2" applyNumberFormat="1" applyFont="1" applyFill="1" applyBorder="1" applyAlignment="1" applyProtection="1">
      <alignment horizontal="center"/>
      <protection locked="0"/>
    </xf>
    <xf numFmtId="10" fontId="30" fillId="0" borderId="111" xfId="2" applyNumberFormat="1" applyFont="1" applyFill="1" applyBorder="1" applyAlignment="1" applyProtection="1">
      <alignment horizontal="center"/>
      <protection locked="0"/>
    </xf>
    <xf numFmtId="10" fontId="30" fillId="0" borderId="111" xfId="2" applyNumberFormat="1" applyFont="1" applyFill="1" applyBorder="1" applyAlignment="1" applyProtection="1">
      <protection locked="0"/>
    </xf>
    <xf numFmtId="10" fontId="30" fillId="0" borderId="154" xfId="2" applyNumberFormat="1" applyFont="1" applyFill="1" applyBorder="1" applyAlignment="1" applyProtection="1">
      <alignment horizontal="center"/>
      <protection locked="0"/>
    </xf>
    <xf numFmtId="0" fontId="30" fillId="2" borderId="0" xfId="19364" applyFont="1" applyFill="1" applyBorder="1" applyAlignment="1">
      <alignment horizontal="left"/>
    </xf>
    <xf numFmtId="49" fontId="30" fillId="2" borderId="0" xfId="18713" applyNumberFormat="1" applyFont="1" applyFill="1" applyBorder="1" applyAlignment="1">
      <alignment horizontal="left" wrapText="1"/>
    </xf>
    <xf numFmtId="49" fontId="30" fillId="2" borderId="0" xfId="19364" applyNumberFormat="1" applyFont="1" applyFill="1" applyBorder="1" applyAlignment="1">
      <alignment horizontal="center"/>
    </xf>
    <xf numFmtId="49" fontId="30" fillId="2" borderId="0" xfId="18713" applyNumberFormat="1" applyFont="1" applyFill="1" applyBorder="1" applyAlignment="1">
      <alignment horizontal="center"/>
    </xf>
    <xf numFmtId="49" fontId="30" fillId="2" borderId="0" xfId="18713" applyNumberFormat="1" applyFont="1" applyFill="1" applyBorder="1" applyAlignment="1"/>
    <xf numFmtId="49" fontId="30" fillId="0" borderId="136" xfId="18713" applyNumberFormat="1" applyFont="1" applyFill="1" applyBorder="1" applyAlignment="1" applyProtection="1">
      <alignment horizontal="center"/>
      <protection locked="0"/>
    </xf>
    <xf numFmtId="49" fontId="30" fillId="2" borderId="48" xfId="18713" applyNumberFormat="1" applyFont="1" applyFill="1" applyBorder="1"/>
    <xf numFmtId="167" fontId="24" fillId="2" borderId="12" xfId="0" applyFont="1" applyFill="1" applyBorder="1" applyAlignment="1">
      <alignment horizontal="center" wrapText="1"/>
    </xf>
    <xf numFmtId="2" fontId="30" fillId="0" borderId="80" xfId="19364" applyNumberFormat="1" applyFont="1" applyFill="1" applyBorder="1" applyAlignment="1" applyProtection="1">
      <alignment horizontal="center"/>
      <protection locked="0"/>
    </xf>
    <xf numFmtId="2" fontId="30" fillId="0" borderId="155" xfId="19364" applyNumberFormat="1" applyFont="1" applyFill="1" applyBorder="1" applyAlignment="1" applyProtection="1">
      <alignment horizontal="center"/>
      <protection locked="0"/>
    </xf>
    <xf numFmtId="169" fontId="28" fillId="0" borderId="136" xfId="1" applyNumberFormat="1" applyFont="1" applyFill="1" applyBorder="1" applyAlignment="1" applyProtection="1">
      <alignment horizontal="center" wrapText="1"/>
      <protection locked="0"/>
    </xf>
    <xf numFmtId="167" fontId="73" fillId="2" borderId="31" xfId="0" applyFont="1" applyFill="1" applyBorder="1" applyAlignment="1">
      <alignment horizontal="center" vertical="center" wrapText="1"/>
    </xf>
    <xf numFmtId="167" fontId="68" fillId="2" borderId="0" xfId="0" applyFont="1" applyFill="1"/>
    <xf numFmtId="167" fontId="56" fillId="2" borderId="0" xfId="0" applyFont="1" applyFill="1"/>
    <xf numFmtId="167" fontId="56" fillId="2" borderId="0" xfId="0" applyFont="1" applyFill="1" applyAlignment="1">
      <alignment horizontal="center" vertical="center"/>
    </xf>
    <xf numFmtId="167" fontId="56" fillId="2" borderId="2" xfId="0" applyFont="1" applyFill="1" applyBorder="1" applyAlignment="1">
      <alignment horizontal="center" vertical="center"/>
    </xf>
    <xf numFmtId="0" fontId="110" fillId="35" borderId="93" xfId="18703" applyFont="1" applyFill="1" applyBorder="1" applyAlignment="1">
      <alignment horizontal="center" vertical="top" wrapText="1"/>
    </xf>
    <xf numFmtId="0" fontId="1" fillId="35" borderId="93" xfId="18704" applyFont="1" applyFill="1" applyBorder="1" applyAlignment="1">
      <alignment vertical="top" wrapText="1"/>
    </xf>
    <xf numFmtId="0" fontId="110" fillId="0" borderId="93" xfId="18703" applyFont="1" applyBorder="1" applyAlignment="1">
      <alignment horizontal="center" vertical="top" wrapText="1"/>
    </xf>
    <xf numFmtId="167" fontId="106" fillId="0" borderId="93" xfId="0" applyFont="1" applyBorder="1" applyAlignment="1">
      <alignment horizontal="center" vertical="center"/>
    </xf>
    <xf numFmtId="0" fontId="18" fillId="36" borderId="93" xfId="18704" applyFont="1" applyFill="1" applyBorder="1" applyAlignment="1">
      <alignment horizontal="center" vertical="top" wrapText="1"/>
    </xf>
    <xf numFmtId="0" fontId="18" fillId="35" borderId="93" xfId="18704" applyFont="1" applyFill="1" applyBorder="1" applyAlignment="1">
      <alignment horizontal="center" vertical="top" wrapText="1"/>
    </xf>
    <xf numFmtId="0" fontId="18" fillId="35" borderId="93" xfId="18704" applyFont="1" applyFill="1" applyBorder="1" applyAlignment="1">
      <alignment vertical="top" wrapText="1"/>
    </xf>
    <xf numFmtId="0" fontId="130" fillId="35" borderId="93" xfId="3" applyFont="1" applyFill="1" applyBorder="1" applyAlignment="1" applyProtection="1">
      <alignment horizontal="center" vertical="top" wrapText="1"/>
    </xf>
    <xf numFmtId="172" fontId="130" fillId="35" borderId="93" xfId="3" applyNumberFormat="1" applyFont="1" applyFill="1" applyBorder="1" applyAlignment="1" applyProtection="1">
      <alignment horizontal="center" vertical="top" wrapText="1"/>
    </xf>
    <xf numFmtId="0" fontId="130" fillId="0" borderId="93" xfId="3" applyFont="1" applyBorder="1" applyAlignment="1" applyProtection="1">
      <alignment horizontal="center" vertical="top" wrapText="1"/>
    </xf>
    <xf numFmtId="0" fontId="106" fillId="35" borderId="93" xfId="18704" applyFont="1" applyFill="1" applyBorder="1" applyAlignment="1">
      <alignment vertical="top" wrapText="1"/>
    </xf>
    <xf numFmtId="10" fontId="73" fillId="2" borderId="93" xfId="2" applyNumberFormat="1" applyFont="1" applyFill="1" applyBorder="1"/>
    <xf numFmtId="175" fontId="73" fillId="2" borderId="93" xfId="1" applyNumberFormat="1" applyFont="1" applyFill="1" applyBorder="1" applyAlignment="1">
      <alignment horizontal="center"/>
    </xf>
    <xf numFmtId="169" fontId="28" fillId="2" borderId="2" xfId="1" applyNumberFormat="1" applyFont="1" applyFill="1" applyBorder="1" applyAlignment="1" applyProtection="1">
      <alignment horizontal="right"/>
    </xf>
    <xf numFmtId="169" fontId="28" fillId="3" borderId="101" xfId="1" applyNumberFormat="1" applyFont="1" applyFill="1" applyBorder="1" applyProtection="1"/>
    <xf numFmtId="9" fontId="28" fillId="3" borderId="101" xfId="2" applyFont="1" applyFill="1" applyBorder="1" applyProtection="1"/>
    <xf numFmtId="9" fontId="28" fillId="3" borderId="99" xfId="2" applyFont="1" applyFill="1" applyBorder="1" applyProtection="1">
      <protection locked="0"/>
    </xf>
    <xf numFmtId="169" fontId="56" fillId="4" borderId="99" xfId="1" applyNumberFormat="1" applyFont="1" applyFill="1" applyBorder="1" applyProtection="1">
      <protection locked="0"/>
    </xf>
    <xf numFmtId="169" fontId="56" fillId="4" borderId="101" xfId="1" applyNumberFormat="1" applyFont="1" applyFill="1" applyBorder="1" applyProtection="1">
      <protection locked="0"/>
    </xf>
    <xf numFmtId="170" fontId="28" fillId="3" borderId="99" xfId="2" applyNumberFormat="1" applyFont="1" applyFill="1" applyBorder="1" applyProtection="1"/>
    <xf numFmtId="170" fontId="28" fillId="3" borderId="101" xfId="2" applyNumberFormat="1" applyFont="1" applyFill="1" applyBorder="1" applyProtection="1"/>
    <xf numFmtId="169" fontId="28" fillId="3" borderId="99" xfId="1" applyNumberFormat="1" applyFont="1" applyFill="1" applyBorder="1" applyProtection="1"/>
    <xf numFmtId="169" fontId="28" fillId="3" borderId="4" xfId="1" applyNumberFormat="1" applyFont="1" applyFill="1" applyBorder="1" applyProtection="1"/>
    <xf numFmtId="169" fontId="28" fillId="3" borderId="94" xfId="1" applyNumberFormat="1" applyFont="1" applyFill="1" applyBorder="1" applyProtection="1"/>
    <xf numFmtId="170" fontId="28" fillId="3" borderId="93" xfId="2" applyNumberFormat="1" applyFont="1" applyFill="1" applyBorder="1" applyProtection="1"/>
    <xf numFmtId="170" fontId="28" fillId="3" borderId="136" xfId="2" applyNumberFormat="1" applyFont="1" applyFill="1" applyBorder="1" applyProtection="1"/>
    <xf numFmtId="166" fontId="100" fillId="38" borderId="67" xfId="19355" applyFont="1" applyFill="1" applyBorder="1" applyProtection="1"/>
    <xf numFmtId="166" fontId="100" fillId="38" borderId="68" xfId="19355" applyFont="1" applyFill="1" applyBorder="1" applyProtection="1"/>
    <xf numFmtId="166" fontId="19" fillId="38" borderId="68" xfId="3" applyNumberFormat="1" applyFill="1" applyBorder="1" applyAlignment="1" applyProtection="1"/>
    <xf numFmtId="166" fontId="100" fillId="38" borderId="68" xfId="18719" applyFont="1" applyFill="1" applyBorder="1" applyProtection="1"/>
    <xf numFmtId="166" fontId="100" fillId="38" borderId="76" xfId="18719" applyFont="1" applyFill="1" applyBorder="1" applyProtection="1"/>
    <xf numFmtId="172" fontId="20" fillId="2" borderId="0" xfId="3" quotePrefix="1" applyNumberFormat="1" applyFont="1" applyFill="1" applyAlignment="1" applyProtection="1"/>
    <xf numFmtId="167" fontId="19" fillId="2" borderId="0" xfId="3" applyNumberFormat="1" applyFont="1" applyFill="1" applyAlignment="1" applyProtection="1"/>
    <xf numFmtId="49" fontId="73" fillId="2" borderId="0" xfId="0" quotePrefix="1" applyNumberFormat="1" applyFont="1" applyFill="1" applyAlignment="1">
      <alignment horizontal="center" vertical="center"/>
    </xf>
    <xf numFmtId="167" fontId="20" fillId="2" borderId="0" xfId="3" applyNumberFormat="1" applyFont="1" applyFill="1" applyAlignment="1" applyProtection="1">
      <alignment horizontal="center" vertical="center"/>
    </xf>
    <xf numFmtId="167" fontId="28" fillId="2" borderId="2" xfId="0" applyFont="1" applyFill="1" applyBorder="1" applyAlignment="1">
      <alignment horizontal="center" vertical="center"/>
    </xf>
    <xf numFmtId="167" fontId="28" fillId="2" borderId="93" xfId="0" applyFont="1" applyFill="1" applyBorder="1" applyAlignment="1">
      <alignment horizontal="center" vertical="center"/>
    </xf>
    <xf numFmtId="167" fontId="28" fillId="2" borderId="6" xfId="0" applyFont="1" applyFill="1" applyBorder="1" applyAlignment="1">
      <alignment horizontal="center" vertical="center"/>
    </xf>
    <xf numFmtId="167" fontId="27" fillId="2" borderId="0" xfId="0" applyFont="1" applyFill="1" applyAlignment="1">
      <alignment horizontal="center" vertical="center"/>
    </xf>
    <xf numFmtId="167" fontId="28" fillId="0" borderId="0" xfId="0" applyFont="1" applyAlignment="1">
      <alignment horizontal="center" vertical="center"/>
    </xf>
    <xf numFmtId="169" fontId="28" fillId="2" borderId="2" xfId="6" applyNumberFormat="1" applyFont="1" applyFill="1" applyBorder="1" applyAlignment="1" applyProtection="1">
      <alignment horizontal="center" vertical="center"/>
    </xf>
    <xf numFmtId="167" fontId="56" fillId="2" borderId="136" xfId="0" applyFont="1" applyFill="1" applyBorder="1" applyAlignment="1">
      <alignment horizontal="center" vertical="center"/>
    </xf>
    <xf numFmtId="167" fontId="56" fillId="2" borderId="2" xfId="0" applyFont="1" applyFill="1" applyBorder="1" applyAlignment="1"/>
    <xf numFmtId="167" fontId="73" fillId="2" borderId="93" xfId="0" applyFont="1" applyFill="1" applyBorder="1" applyAlignment="1">
      <alignment horizontal="center" vertical="center" wrapText="1"/>
    </xf>
    <xf numFmtId="167" fontId="131" fillId="2" borderId="2" xfId="0" applyFont="1" applyFill="1" applyBorder="1" applyAlignment="1">
      <alignment horizontal="center" vertical="center" wrapText="1"/>
    </xf>
    <xf numFmtId="0" fontId="56" fillId="37" borderId="131" xfId="14" applyFont="1" applyFill="1" applyBorder="1" applyAlignment="1">
      <alignment horizontal="center" vertical="center" wrapText="1"/>
    </xf>
    <xf numFmtId="0" fontId="56" fillId="37" borderId="127" xfId="14" applyFont="1" applyFill="1" applyBorder="1" applyAlignment="1">
      <alignment horizontal="center" vertical="center" wrapText="1"/>
    </xf>
    <xf numFmtId="0" fontId="56" fillId="40" borderId="132" xfId="14" applyFont="1" applyFill="1" applyBorder="1" applyAlignment="1">
      <alignment horizontal="center" vertical="center" wrapText="1"/>
    </xf>
    <xf numFmtId="0" fontId="56" fillId="40" borderId="127" xfId="14" applyFont="1" applyFill="1" applyBorder="1" applyAlignment="1">
      <alignment horizontal="center" vertical="center" wrapText="1"/>
    </xf>
    <xf numFmtId="0" fontId="56" fillId="40" borderId="131" xfId="14" applyFont="1" applyFill="1" applyBorder="1" applyAlignment="1">
      <alignment horizontal="center" vertical="center" wrapText="1"/>
    </xf>
    <xf numFmtId="0" fontId="56" fillId="40" borderId="128" xfId="14" applyFont="1" applyFill="1" applyBorder="1" applyAlignment="1">
      <alignment horizontal="center" vertical="center" wrapText="1"/>
    </xf>
    <xf numFmtId="0" fontId="56" fillId="37" borderId="128" xfId="14" applyFont="1" applyFill="1" applyBorder="1" applyAlignment="1">
      <alignment horizontal="center" vertical="center" wrapText="1"/>
    </xf>
    <xf numFmtId="0" fontId="56" fillId="42" borderId="131" xfId="14" applyFont="1" applyFill="1" applyBorder="1" applyAlignment="1">
      <alignment horizontal="center" vertical="center" wrapText="1"/>
    </xf>
    <xf numFmtId="0" fontId="56" fillId="42" borderId="127" xfId="14" applyFont="1" applyFill="1" applyBorder="1" applyAlignment="1">
      <alignment horizontal="center" vertical="center" wrapText="1"/>
    </xf>
    <xf numFmtId="169" fontId="28" fillId="3" borderId="2" xfId="219" applyNumberFormat="1" applyFont="1" applyFill="1" applyBorder="1" applyProtection="1"/>
    <xf numFmtId="169" fontId="28" fillId="3" borderId="2" xfId="14" applyNumberFormat="1" applyFill="1" applyBorder="1"/>
    <xf numFmtId="169" fontId="56" fillId="3" borderId="2" xfId="7" applyNumberFormat="1" applyFont="1" applyFill="1" applyBorder="1" applyAlignment="1" applyProtection="1">
      <alignment horizontal="center" vertical="center"/>
    </xf>
    <xf numFmtId="169" fontId="28" fillId="3" borderId="2" xfId="7" applyNumberFormat="1" applyFont="1" applyFill="1" applyBorder="1" applyAlignment="1" applyProtection="1">
      <alignment horizontal="center" vertical="center"/>
    </xf>
    <xf numFmtId="169" fontId="28" fillId="3" borderId="2" xfId="7" applyNumberFormat="1" applyFont="1" applyFill="1" applyBorder="1" applyAlignment="1" applyProtection="1">
      <alignment horizontal="center" vertical="center" wrapText="1"/>
    </xf>
    <xf numFmtId="167" fontId="19" fillId="2" borderId="0" xfId="3" quotePrefix="1" applyNumberFormat="1" applyFill="1" applyAlignment="1" applyProtection="1"/>
    <xf numFmtId="167" fontId="30" fillId="2" borderId="4" xfId="18707" applyFont="1" applyFill="1" applyBorder="1"/>
    <xf numFmtId="167" fontId="30" fillId="2" borderId="90" xfId="18707" applyFont="1" applyFill="1" applyBorder="1"/>
    <xf numFmtId="167" fontId="30" fillId="2" borderId="90" xfId="18707" applyFont="1" applyFill="1" applyBorder="1" applyAlignment="1">
      <alignment horizontal="center" wrapText="1"/>
    </xf>
    <xf numFmtId="167" fontId="30" fillId="2" borderId="39" xfId="18707" applyFont="1" applyFill="1" applyBorder="1" applyAlignment="1">
      <alignment horizontal="center" wrapText="1"/>
    </xf>
    <xf numFmtId="49" fontId="24" fillId="2" borderId="93" xfId="18711" applyNumberFormat="1" applyFont="1" applyFill="1" applyBorder="1" applyAlignment="1">
      <alignment horizontal="center" vertical="center" wrapText="1"/>
    </xf>
    <xf numFmtId="178" fontId="24" fillId="2" borderId="93" xfId="18711" applyNumberFormat="1" applyFont="1" applyFill="1" applyBorder="1" applyAlignment="1">
      <alignment horizontal="center" vertical="center" wrapText="1"/>
    </xf>
    <xf numFmtId="178" fontId="24" fillId="2" borderId="12" xfId="18711" quotePrefix="1" applyNumberFormat="1" applyFont="1" applyFill="1" applyBorder="1" applyAlignment="1">
      <alignment horizontal="center" vertical="center" wrapText="1"/>
    </xf>
    <xf numFmtId="167" fontId="30" fillId="2" borderId="12" xfId="18707" applyFont="1" applyFill="1" applyBorder="1"/>
    <xf numFmtId="164" fontId="24" fillId="2" borderId="12" xfId="18711" applyNumberFormat="1" applyFont="1" applyFill="1" applyBorder="1"/>
    <xf numFmtId="164" fontId="30" fillId="2" borderId="12" xfId="18711" applyNumberFormat="1" applyFont="1" applyFill="1" applyBorder="1"/>
    <xf numFmtId="0" fontId="30" fillId="2" borderId="39" xfId="123" applyFont="1" applyFill="1" applyBorder="1" applyAlignment="1">
      <alignment horizontal="left"/>
    </xf>
    <xf numFmtId="49" fontId="30" fillId="2" borderId="79" xfId="18707" applyNumberFormat="1" applyFont="1" applyFill="1" applyBorder="1" applyAlignment="1">
      <alignment horizontal="center"/>
    </xf>
    <xf numFmtId="0" fontId="30" fillId="2" borderId="39" xfId="123" applyFont="1" applyFill="1" applyBorder="1" applyAlignment="1">
      <alignment horizontal="center" wrapText="1"/>
    </xf>
    <xf numFmtId="164" fontId="24" fillId="0" borderId="12" xfId="18711" applyNumberFormat="1" applyFont="1" applyFill="1" applyBorder="1" applyProtection="1">
      <protection locked="0"/>
    </xf>
    <xf numFmtId="164" fontId="30" fillId="0" borderId="12" xfId="18711" applyNumberFormat="1" applyFont="1" applyFill="1" applyBorder="1" applyProtection="1">
      <protection locked="0"/>
    </xf>
    <xf numFmtId="49" fontId="30" fillId="2" borderId="83" xfId="18707" applyNumberFormat="1" applyFont="1" applyFill="1" applyBorder="1" applyAlignment="1">
      <alignment horizontal="center"/>
    </xf>
    <xf numFmtId="0" fontId="24" fillId="2" borderId="39" xfId="123" applyFont="1" applyFill="1" applyBorder="1"/>
    <xf numFmtId="0" fontId="30" fillId="2" borderId="82" xfId="123" applyFont="1" applyFill="1" applyBorder="1"/>
    <xf numFmtId="0" fontId="30" fillId="2" borderId="39" xfId="123" applyFont="1" applyFill="1" applyBorder="1"/>
    <xf numFmtId="0" fontId="30" fillId="2" borderId="85" xfId="123" applyFont="1" applyFill="1" applyBorder="1"/>
    <xf numFmtId="0" fontId="24" fillId="2" borderId="45" xfId="123" applyFont="1" applyFill="1" applyBorder="1" applyAlignment="1">
      <alignment horizontal="left"/>
    </xf>
    <xf numFmtId="49" fontId="30" fillId="2" borderId="45" xfId="18707" applyNumberFormat="1" applyFont="1" applyFill="1" applyBorder="1" applyAlignment="1">
      <alignment horizontal="center"/>
    </xf>
    <xf numFmtId="167" fontId="28" fillId="2" borderId="94" xfId="18707" applyFont="1" applyFill="1" applyBorder="1"/>
    <xf numFmtId="167" fontId="28" fillId="2" borderId="13" xfId="18707" applyFont="1" applyFill="1" applyBorder="1"/>
    <xf numFmtId="167" fontId="28" fillId="2" borderId="88" xfId="18707" applyFont="1" applyFill="1" applyBorder="1" applyAlignment="1">
      <alignment horizontal="center" wrapText="1"/>
    </xf>
    <xf numFmtId="167" fontId="28" fillId="2" borderId="89" xfId="18707" applyFont="1" applyFill="1" applyBorder="1" applyAlignment="1">
      <alignment horizontal="center" wrapText="1"/>
    </xf>
    <xf numFmtId="167" fontId="28" fillId="2" borderId="43" xfId="18707" applyFont="1" applyFill="1" applyBorder="1" applyAlignment="1">
      <alignment horizontal="center" wrapText="1"/>
    </xf>
    <xf numFmtId="167" fontId="28" fillId="2" borderId="0" xfId="18707" applyFont="1" applyFill="1" applyAlignment="1">
      <alignment horizontal="center" wrapText="1"/>
    </xf>
    <xf numFmtId="0" fontId="28" fillId="2" borderId="43" xfId="18709" applyFont="1" applyFill="1" applyBorder="1"/>
    <xf numFmtId="0" fontId="28" fillId="2" borderId="0" xfId="18709" applyFont="1" applyFill="1"/>
    <xf numFmtId="0" fontId="56" fillId="2" borderId="43" xfId="123" applyFont="1" applyFill="1" applyBorder="1"/>
    <xf numFmtId="0" fontId="28" fillId="2" borderId="0" xfId="123" applyFont="1" applyFill="1" applyAlignment="1">
      <alignment horizontal="left" vertical="top"/>
    </xf>
    <xf numFmtId="167" fontId="28" fillId="2" borderId="43" xfId="18707" applyFont="1" applyFill="1" applyBorder="1"/>
    <xf numFmtId="0" fontId="56" fillId="2" borderId="0" xfId="123" applyFont="1" applyFill="1" applyAlignment="1">
      <alignment horizontal="left"/>
    </xf>
    <xf numFmtId="0" fontId="28" fillId="2" borderId="0" xfId="123" applyFont="1" applyFill="1"/>
    <xf numFmtId="0" fontId="56" fillId="2" borderId="0" xfId="123" applyFont="1" applyFill="1"/>
    <xf numFmtId="167" fontId="56" fillId="2" borderId="0" xfId="18707" applyFont="1" applyFill="1"/>
    <xf numFmtId="0" fontId="28" fillId="2" borderId="43" xfId="123" applyFont="1" applyFill="1" applyBorder="1"/>
    <xf numFmtId="0" fontId="28" fillId="2" borderId="0" xfId="123" applyFont="1" applyFill="1" applyAlignment="1">
      <alignment horizontal="left" wrapText="1" indent="1"/>
    </xf>
    <xf numFmtId="49" fontId="56" fillId="2" borderId="0" xfId="123" applyNumberFormat="1" applyFont="1" applyFill="1" applyAlignment="1">
      <alignment horizontal="left"/>
    </xf>
    <xf numFmtId="167" fontId="28" fillId="2" borderId="0" xfId="18707" applyFont="1" applyFill="1"/>
    <xf numFmtId="0" fontId="28" fillId="2" borderId="43" xfId="123" applyFont="1" applyFill="1" applyBorder="1" applyAlignment="1">
      <alignment horizontal="left"/>
    </xf>
    <xf numFmtId="0" fontId="56" fillId="2" borderId="43" xfId="123" applyFont="1" applyFill="1" applyBorder="1" applyAlignment="1">
      <alignment horizontal="left"/>
    </xf>
    <xf numFmtId="0" fontId="28" fillId="2" borderId="44" xfId="123" applyFont="1" applyFill="1" applyBorder="1"/>
    <xf numFmtId="0" fontId="28" fillId="2" borderId="1" xfId="123" applyFont="1" applyFill="1" applyBorder="1" applyAlignment="1">
      <alignment horizontal="left" vertical="top"/>
    </xf>
    <xf numFmtId="167" fontId="30" fillId="2" borderId="0" xfId="0" applyFont="1" applyFill="1"/>
    <xf numFmtId="167" fontId="75" fillId="2" borderId="0" xfId="0" applyFont="1" applyFill="1" applyAlignment="1">
      <alignment horizontal="center"/>
    </xf>
    <xf numFmtId="167" fontId="56" fillId="2" borderId="0" xfId="0" applyFont="1" applyFill="1" applyAlignment="1">
      <alignment horizontal="center"/>
    </xf>
    <xf numFmtId="167" fontId="28" fillId="2" borderId="0" xfId="0" applyFont="1" applyFill="1"/>
    <xf numFmtId="167" fontId="28" fillId="2" borderId="2" xfId="0" applyFont="1" applyFill="1" applyBorder="1" applyAlignment="1">
      <alignment horizontal="left"/>
    </xf>
    <xf numFmtId="167" fontId="28" fillId="2" borderId="0" xfId="0" applyFont="1" applyFill="1" applyAlignment="1">
      <alignment horizontal="center"/>
    </xf>
    <xf numFmtId="167" fontId="56" fillId="2" borderId="0" xfId="0" applyFont="1" applyFill="1" applyAlignment="1">
      <alignment horizontal="center" vertical="center"/>
    </xf>
    <xf numFmtId="168" fontId="56" fillId="2" borderId="0" xfId="4" applyNumberFormat="1" applyFont="1" applyFill="1" applyBorder="1"/>
    <xf numFmtId="167" fontId="28" fillId="2" borderId="0" xfId="0" applyFont="1" applyFill="1" applyBorder="1"/>
    <xf numFmtId="3" fontId="56" fillId="2" borderId="123" xfId="0" applyNumberFormat="1" applyFont="1" applyFill="1" applyBorder="1" applyAlignment="1">
      <alignment horizontal="center" wrapText="1"/>
    </xf>
    <xf numFmtId="3" fontId="56" fillId="2" borderId="123" xfId="0" applyNumberFormat="1" applyFont="1" applyFill="1" applyBorder="1" applyAlignment="1">
      <alignment horizontal="center"/>
    </xf>
    <xf numFmtId="169" fontId="28" fillId="2" borderId="123" xfId="13" applyNumberFormat="1" applyFont="1" applyFill="1" applyBorder="1" applyProtection="1"/>
    <xf numFmtId="169" fontId="28" fillId="2" borderId="123" xfId="1" applyNumberFormat="1" applyFont="1" applyFill="1" applyBorder="1" applyProtection="1"/>
    <xf numFmtId="169" fontId="56" fillId="2" borderId="123" xfId="1" applyNumberFormat="1" applyFont="1" applyFill="1" applyBorder="1" applyProtection="1"/>
    <xf numFmtId="0" fontId="56" fillId="2" borderId="123" xfId="11" applyFont="1" applyFill="1" applyBorder="1" applyAlignment="1">
      <alignment horizontal="center" wrapText="1"/>
    </xf>
    <xf numFmtId="167" fontId="56" fillId="2" borderId="123" xfId="0" applyFont="1" applyFill="1" applyBorder="1" applyAlignment="1">
      <alignment horizontal="center" wrapText="1"/>
    </xf>
    <xf numFmtId="0" fontId="56" fillId="2" borderId="144" xfId="11" applyFont="1" applyFill="1" applyBorder="1" applyAlignment="1">
      <alignment horizontal="center"/>
    </xf>
    <xf numFmtId="169" fontId="28" fillId="2" borderId="123" xfId="1" applyNumberFormat="1" applyFont="1" applyFill="1" applyBorder="1"/>
    <xf numFmtId="166" fontId="56" fillId="2" borderId="144" xfId="1" applyFont="1" applyFill="1" applyBorder="1"/>
    <xf numFmtId="166" fontId="56" fillId="2" borderId="123" xfId="1" applyFont="1" applyFill="1" applyBorder="1" applyProtection="1"/>
    <xf numFmtId="167" fontId="73" fillId="2" borderId="0" xfId="0" applyFont="1" applyFill="1"/>
    <xf numFmtId="164" fontId="24" fillId="2" borderId="12" xfId="18711" applyNumberFormat="1" applyFont="1" applyFill="1" applyBorder="1" applyProtection="1">
      <protection locked="0"/>
    </xf>
    <xf numFmtId="164" fontId="30" fillId="2" borderId="12" xfId="18711" applyNumberFormat="1" applyFont="1" applyFill="1" applyBorder="1" applyProtection="1">
      <protection locked="0"/>
    </xf>
    <xf numFmtId="164" fontId="24" fillId="4" borderId="136" xfId="19363" applyNumberFormat="1" applyFont="1" applyFill="1" applyBorder="1"/>
    <xf numFmtId="41" fontId="30" fillId="2" borderId="138" xfId="18706" applyNumberFormat="1" applyFont="1" applyFill="1" applyBorder="1" applyProtection="1">
      <protection locked="0"/>
    </xf>
    <xf numFmtId="177" fontId="94" fillId="40" borderId="60" xfId="0" applyNumberFormat="1" applyFont="1" applyFill="1" applyBorder="1" applyAlignment="1" applyProtection="1">
      <alignment horizontal="center"/>
      <protection locked="0"/>
    </xf>
    <xf numFmtId="177" fontId="94" fillId="40" borderId="50" xfId="0" applyNumberFormat="1" applyFont="1" applyFill="1" applyBorder="1" applyAlignment="1" applyProtection="1">
      <alignment horizontal="center"/>
      <protection locked="0"/>
    </xf>
    <xf numFmtId="177" fontId="94" fillId="40" borderId="61" xfId="0" applyNumberFormat="1" applyFont="1" applyFill="1" applyBorder="1" applyAlignment="1" applyProtection="1">
      <alignment horizontal="center"/>
      <protection locked="0"/>
    </xf>
    <xf numFmtId="1" fontId="93" fillId="2" borderId="54" xfId="192" applyFont="1" applyFill="1" applyBorder="1" applyAlignment="1">
      <alignment horizontal="center"/>
    </xf>
    <xf numFmtId="1" fontId="93" fillId="2" borderId="0" xfId="192" applyFont="1" applyFill="1" applyBorder="1" applyAlignment="1">
      <alignment horizontal="center"/>
    </xf>
    <xf numFmtId="1" fontId="93" fillId="2" borderId="55" xfId="192" applyFont="1" applyFill="1" applyBorder="1" applyAlignment="1">
      <alignment horizontal="center"/>
    </xf>
    <xf numFmtId="167" fontId="66" fillId="2" borderId="59" xfId="0" applyFont="1" applyFill="1" applyBorder="1" applyAlignment="1">
      <alignment horizontal="center"/>
    </xf>
    <xf numFmtId="167" fontId="66" fillId="2" borderId="66" xfId="0" applyFont="1" applyFill="1" applyBorder="1" applyAlignment="1">
      <alignment horizontal="center"/>
    </xf>
    <xf numFmtId="167" fontId="66" fillId="2" borderId="57" xfId="0" applyFont="1" applyFill="1" applyBorder="1" applyAlignment="1">
      <alignment horizontal="center"/>
    </xf>
    <xf numFmtId="177" fontId="94" fillId="0" borderId="60" xfId="0" applyNumberFormat="1" applyFont="1" applyBorder="1" applyAlignment="1" applyProtection="1">
      <alignment horizontal="center"/>
      <protection locked="0"/>
    </xf>
    <xf numFmtId="177" fontId="94" fillId="0" borderId="50" xfId="0" applyNumberFormat="1" applyFont="1" applyBorder="1" applyAlignment="1" applyProtection="1">
      <alignment horizontal="center"/>
      <protection locked="0"/>
    </xf>
    <xf numFmtId="177" fontId="94" fillId="0" borderId="61" xfId="0" applyNumberFormat="1" applyFont="1" applyBorder="1" applyAlignment="1" applyProtection="1">
      <alignment horizontal="center"/>
      <protection locked="0"/>
    </xf>
    <xf numFmtId="167" fontId="132" fillId="2" borderId="54" xfId="0" quotePrefix="1" applyFont="1" applyFill="1" applyBorder="1" applyAlignment="1">
      <alignment horizontal="center" vertical="center" wrapText="1"/>
    </xf>
    <xf numFmtId="167" fontId="132" fillId="2" borderId="0" xfId="0" quotePrefix="1" applyFont="1" applyFill="1" applyAlignment="1">
      <alignment horizontal="center" vertical="center" wrapText="1"/>
    </xf>
    <xf numFmtId="167" fontId="132" fillId="2" borderId="55" xfId="0" quotePrefix="1" applyFont="1" applyFill="1" applyBorder="1" applyAlignment="1">
      <alignment horizontal="center" vertical="center" wrapText="1"/>
    </xf>
    <xf numFmtId="167" fontId="93" fillId="2" borderId="56" xfId="0" applyFont="1" applyFill="1" applyBorder="1" applyAlignment="1">
      <alignment horizontal="center"/>
    </xf>
    <xf numFmtId="167" fontId="93" fillId="2" borderId="49" xfId="0" applyFont="1" applyFill="1" applyBorder="1" applyAlignment="1">
      <alignment horizontal="center"/>
    </xf>
    <xf numFmtId="167" fontId="93" fillId="2" borderId="58" xfId="0" applyFont="1" applyFill="1" applyBorder="1" applyAlignment="1">
      <alignment horizontal="center"/>
    </xf>
    <xf numFmtId="167" fontId="89" fillId="2" borderId="56" xfId="0" quotePrefix="1" applyFont="1" applyFill="1" applyBorder="1" applyAlignment="1">
      <alignment horizontal="center" vertical="top"/>
    </xf>
    <xf numFmtId="167" fontId="89" fillId="2" borderId="49" xfId="0" quotePrefix="1" applyFont="1" applyFill="1" applyBorder="1" applyAlignment="1">
      <alignment horizontal="center" vertical="top"/>
    </xf>
    <xf numFmtId="167" fontId="89" fillId="2" borderId="58" xfId="0" quotePrefix="1" applyFont="1" applyFill="1" applyBorder="1" applyAlignment="1">
      <alignment horizontal="center" vertical="top"/>
    </xf>
    <xf numFmtId="167" fontId="90" fillId="3" borderId="54" xfId="0" quotePrefix="1" applyFont="1" applyFill="1" applyBorder="1" applyAlignment="1">
      <alignment horizontal="center"/>
    </xf>
    <xf numFmtId="167" fontId="90" fillId="3" borderId="0" xfId="0" quotePrefix="1" applyFont="1" applyFill="1" applyAlignment="1">
      <alignment horizontal="center"/>
    </xf>
    <xf numFmtId="167" fontId="90" fillId="3" borderId="55" xfId="0" quotePrefix="1" applyFont="1" applyFill="1" applyBorder="1" applyAlignment="1">
      <alignment horizontal="center"/>
    </xf>
    <xf numFmtId="167" fontId="90" fillId="3" borderId="56" xfId="0" applyFont="1" applyFill="1" applyBorder="1" applyAlignment="1">
      <alignment horizontal="center"/>
    </xf>
    <xf numFmtId="167" fontId="90" fillId="3" borderId="49" xfId="0" applyFont="1" applyFill="1" applyBorder="1" applyAlignment="1">
      <alignment horizontal="center"/>
    </xf>
    <xf numFmtId="167" fontId="90" fillId="3" borderId="58" xfId="0" applyFont="1" applyFill="1" applyBorder="1" applyAlignment="1">
      <alignment horizontal="center"/>
    </xf>
    <xf numFmtId="167" fontId="91" fillId="0" borderId="59" xfId="0" applyFont="1" applyBorder="1" applyAlignment="1" applyProtection="1">
      <alignment horizontal="center" wrapText="1"/>
      <protection locked="0"/>
    </xf>
    <xf numFmtId="167" fontId="92" fillId="0" borderId="48" xfId="0" applyFont="1" applyBorder="1" applyAlignment="1">
      <alignment horizontal="center"/>
    </xf>
    <xf numFmtId="167" fontId="92" fillId="0" borderId="57" xfId="0" applyFont="1" applyBorder="1" applyAlignment="1">
      <alignment horizontal="center"/>
    </xf>
    <xf numFmtId="167" fontId="91" fillId="0" borderId="60" xfId="0" applyFont="1" applyBorder="1" applyAlignment="1" applyProtection="1">
      <alignment horizontal="center"/>
      <protection locked="0"/>
    </xf>
    <xf numFmtId="167" fontId="91" fillId="0" borderId="50" xfId="0" applyFont="1" applyBorder="1" applyAlignment="1" applyProtection="1">
      <alignment horizontal="center"/>
      <protection locked="0"/>
    </xf>
    <xf numFmtId="167" fontId="91" fillId="0" borderId="61" xfId="0" applyFont="1" applyBorder="1" applyAlignment="1" applyProtection="1">
      <alignment horizontal="center"/>
      <protection locked="0"/>
    </xf>
    <xf numFmtId="167" fontId="93" fillId="0" borderId="60" xfId="0" applyFont="1" applyBorder="1" applyAlignment="1" applyProtection="1">
      <alignment horizontal="center"/>
      <protection locked="0"/>
    </xf>
    <xf numFmtId="167" fontId="93" fillId="0" borderId="50" xfId="0" applyFont="1" applyBorder="1" applyAlignment="1" applyProtection="1">
      <alignment horizontal="center"/>
      <protection locked="0"/>
    </xf>
    <xf numFmtId="167" fontId="93" fillId="0" borderId="61" xfId="0" applyFont="1" applyBorder="1" applyAlignment="1" applyProtection="1">
      <alignment horizontal="center"/>
      <protection locked="0"/>
    </xf>
    <xf numFmtId="177" fontId="119" fillId="0" borderId="60" xfId="0" applyNumberFormat="1" applyFont="1" applyBorder="1" applyAlignment="1" applyProtection="1">
      <alignment horizontal="center"/>
      <protection locked="0"/>
    </xf>
    <xf numFmtId="177" fontId="119" fillId="0" borderId="50" xfId="0" applyNumberFormat="1" applyFont="1" applyBorder="1" applyAlignment="1" applyProtection="1">
      <alignment horizontal="center"/>
      <protection locked="0"/>
    </xf>
    <xf numFmtId="177" fontId="119" fillId="0" borderId="61" xfId="0" applyNumberFormat="1" applyFont="1" applyBorder="1" applyAlignment="1" applyProtection="1">
      <alignment horizontal="center"/>
      <protection locked="0"/>
    </xf>
    <xf numFmtId="1" fontId="67" fillId="2" borderId="54" xfId="192" applyFont="1" applyFill="1" applyBorder="1" applyAlignment="1">
      <alignment horizontal="center"/>
    </xf>
    <xf numFmtId="1" fontId="67" fillId="2" borderId="0" xfId="192" applyFont="1" applyFill="1" applyBorder="1" applyAlignment="1">
      <alignment horizontal="center"/>
    </xf>
    <xf numFmtId="1" fontId="67" fillId="2" borderId="55" xfId="192" applyFont="1" applyFill="1" applyBorder="1" applyAlignment="1">
      <alignment horizontal="center"/>
    </xf>
    <xf numFmtId="167" fontId="91" fillId="0" borderId="65" xfId="0" applyFont="1" applyBorder="1" applyAlignment="1" applyProtection="1">
      <alignment horizontal="center"/>
      <protection locked="0"/>
    </xf>
    <xf numFmtId="0" fontId="113" fillId="39" borderId="27" xfId="19353" applyFont="1" applyFill="1" applyBorder="1" applyAlignment="1">
      <alignment horizontal="center"/>
    </xf>
    <xf numFmtId="167" fontId="67" fillId="0" borderId="0" xfId="0" applyFont="1" applyAlignment="1">
      <alignment horizontal="center"/>
    </xf>
    <xf numFmtId="0" fontId="129" fillId="35" borderId="94" xfId="18704" applyFont="1" applyFill="1" applyBorder="1" applyAlignment="1">
      <alignment horizontal="center" vertical="center" wrapText="1"/>
    </xf>
    <xf numFmtId="0" fontId="129" fillId="35" borderId="13" xfId="18704" applyFont="1" applyFill="1" applyBorder="1" applyAlignment="1">
      <alignment horizontal="center" vertical="center" wrapText="1"/>
    </xf>
    <xf numFmtId="0" fontId="129" fillId="35" borderId="4" xfId="18704" applyFont="1" applyFill="1" applyBorder="1" applyAlignment="1">
      <alignment horizontal="center" vertical="center" wrapText="1"/>
    </xf>
    <xf numFmtId="0" fontId="109" fillId="35" borderId="0" xfId="18704" applyFont="1" applyFill="1" applyAlignment="1">
      <alignment horizontal="center" vertical="top" wrapText="1"/>
    </xf>
    <xf numFmtId="0" fontId="109" fillId="0" borderId="0" xfId="18704" applyFont="1" applyAlignment="1">
      <alignment vertical="top" wrapText="1"/>
    </xf>
    <xf numFmtId="167" fontId="64" fillId="2" borderId="0" xfId="0" applyFont="1" applyFill="1" applyAlignment="1">
      <alignment horizontal="center"/>
    </xf>
    <xf numFmtId="167" fontId="30" fillId="2" borderId="0" xfId="0" applyFont="1" applyFill="1"/>
    <xf numFmtId="167" fontId="24" fillId="2" borderId="0" xfId="0" applyFont="1" applyFill="1" applyAlignment="1">
      <alignment horizontal="center"/>
    </xf>
    <xf numFmtId="167" fontId="25" fillId="2" borderId="0" xfId="0" applyFont="1" applyFill="1"/>
    <xf numFmtId="167" fontId="29" fillId="2" borderId="0" xfId="0" applyFont="1" applyFill="1" applyAlignment="1">
      <alignment horizontal="center"/>
    </xf>
    <xf numFmtId="167" fontId="25" fillId="2" borderId="0" xfId="0" applyFont="1" applyFill="1" applyAlignment="1">
      <alignment horizontal="center"/>
    </xf>
    <xf numFmtId="167" fontId="28" fillId="2" borderId="143" xfId="0" applyFont="1" applyFill="1" applyBorder="1" applyAlignment="1">
      <alignment horizontal="center"/>
    </xf>
    <xf numFmtId="167" fontId="28" fillId="2" borderId="4" xfId="0" applyFont="1" applyFill="1" applyBorder="1" applyAlignment="1">
      <alignment horizontal="center"/>
    </xf>
    <xf numFmtId="167" fontId="68" fillId="2" borderId="0" xfId="0" applyFont="1" applyFill="1" applyAlignment="1">
      <alignment horizontal="left" vertical="top" wrapText="1"/>
    </xf>
    <xf numFmtId="167" fontId="68" fillId="2" borderId="0" xfId="0" applyFont="1" applyFill="1" applyAlignment="1">
      <alignment horizontal="left" vertical="center" wrapText="1"/>
    </xf>
    <xf numFmtId="167" fontId="28" fillId="2" borderId="0" xfId="0" applyFont="1" applyFill="1" applyAlignment="1">
      <alignment horizontal="left" wrapText="1"/>
    </xf>
    <xf numFmtId="167" fontId="68" fillId="2" borderId="0" xfId="0" applyFont="1" applyFill="1" applyAlignment="1">
      <alignment horizontal="left" wrapText="1"/>
    </xf>
    <xf numFmtId="167" fontId="75" fillId="2" borderId="0" xfId="0" applyFont="1" applyFill="1" applyAlignment="1">
      <alignment horizontal="center"/>
    </xf>
    <xf numFmtId="167" fontId="56" fillId="2" borderId="0" xfId="0" applyFont="1" applyFill="1" applyAlignment="1">
      <alignment horizontal="center"/>
    </xf>
    <xf numFmtId="167" fontId="56" fillId="2" borderId="2" xfId="0" applyFont="1" applyFill="1" applyBorder="1" applyAlignment="1">
      <alignment horizontal="left"/>
    </xf>
    <xf numFmtId="167" fontId="28" fillId="2" borderId="0" xfId="0" applyFont="1" applyFill="1" applyAlignment="1">
      <alignment horizontal="left"/>
    </xf>
    <xf numFmtId="167" fontId="28" fillId="2" borderId="0" xfId="0" applyFont="1" applyFill="1" applyAlignment="1">
      <alignment wrapText="1"/>
    </xf>
    <xf numFmtId="167" fontId="28" fillId="2" borderId="0" xfId="0" applyFont="1" applyFill="1"/>
    <xf numFmtId="167" fontId="56" fillId="2" borderId="3" xfId="0" applyFont="1" applyFill="1" applyBorder="1" applyAlignment="1">
      <alignment horizontal="center"/>
    </xf>
    <xf numFmtId="167" fontId="56" fillId="2" borderId="13" xfId="0" applyFont="1" applyFill="1" applyBorder="1" applyAlignment="1">
      <alignment horizontal="center"/>
    </xf>
    <xf numFmtId="167" fontId="56" fillId="2" borderId="4" xfId="0" applyFont="1" applyFill="1" applyBorder="1" applyAlignment="1">
      <alignment horizontal="center"/>
    </xf>
    <xf numFmtId="169" fontId="28" fillId="2" borderId="3" xfId="7" applyNumberFormat="1" applyFont="1" applyFill="1" applyBorder="1" applyAlignment="1" applyProtection="1">
      <alignment horizontal="center"/>
    </xf>
    <xf numFmtId="169" fontId="28" fillId="2" borderId="4" xfId="7" applyNumberFormat="1" applyFont="1" applyFill="1" applyBorder="1" applyAlignment="1" applyProtection="1">
      <alignment horizontal="center"/>
    </xf>
    <xf numFmtId="167" fontId="28" fillId="2" borderId="3" xfId="0" applyFont="1" applyFill="1" applyBorder="1" applyAlignment="1">
      <alignment horizontal="center"/>
    </xf>
    <xf numFmtId="167" fontId="28" fillId="2" borderId="13" xfId="0" applyFont="1" applyFill="1" applyBorder="1" applyAlignment="1">
      <alignment horizontal="center"/>
    </xf>
    <xf numFmtId="169" fontId="56" fillId="2" borderId="3" xfId="7" applyNumberFormat="1" applyFont="1" applyFill="1" applyBorder="1" applyAlignment="1" applyProtection="1">
      <alignment horizontal="center"/>
    </xf>
    <xf numFmtId="169" fontId="56" fillId="2" borderId="4" xfId="7" applyNumberFormat="1" applyFont="1" applyFill="1" applyBorder="1" applyAlignment="1" applyProtection="1">
      <alignment horizontal="center"/>
    </xf>
    <xf numFmtId="167" fontId="56" fillId="2" borderId="31" xfId="0" applyFont="1" applyFill="1" applyBorder="1" applyAlignment="1">
      <alignment horizontal="center" vertical="center" wrapText="1"/>
    </xf>
    <xf numFmtId="167" fontId="56" fillId="2" borderId="16" xfId="0" applyFont="1" applyFill="1" applyBorder="1" applyAlignment="1">
      <alignment horizontal="center" vertical="center" wrapText="1"/>
    </xf>
    <xf numFmtId="167" fontId="56" fillId="2" borderId="12" xfId="0" applyFont="1" applyFill="1" applyBorder="1" applyAlignment="1">
      <alignment horizontal="center" vertical="center" wrapText="1"/>
    </xf>
    <xf numFmtId="167" fontId="56" fillId="2" borderId="0" xfId="0" applyFont="1" applyFill="1"/>
    <xf numFmtId="167" fontId="56" fillId="2" borderId="5" xfId="0" applyFont="1" applyFill="1" applyBorder="1" applyAlignment="1">
      <alignment horizontal="center"/>
    </xf>
    <xf numFmtId="167" fontId="56" fillId="2" borderId="7" xfId="0" applyFont="1" applyFill="1" applyBorder="1" applyAlignment="1">
      <alignment horizontal="center"/>
    </xf>
    <xf numFmtId="167" fontId="56" fillId="2" borderId="3" xfId="0" applyFont="1" applyFill="1" applyBorder="1" applyAlignment="1">
      <alignment horizontal="center" wrapText="1"/>
    </xf>
    <xf numFmtId="167" fontId="28" fillId="2" borderId="4" xfId="0" applyFont="1" applyFill="1" applyBorder="1" applyAlignment="1">
      <alignment wrapText="1"/>
    </xf>
    <xf numFmtId="169" fontId="28" fillId="2" borderId="3" xfId="6" applyNumberFormat="1" applyFont="1" applyFill="1" applyBorder="1" applyAlignment="1" applyProtection="1">
      <alignment horizontal="center"/>
    </xf>
    <xf numFmtId="169" fontId="28" fillId="2" borderId="4" xfId="6" applyNumberFormat="1" applyFont="1" applyFill="1" applyBorder="1" applyAlignment="1" applyProtection="1">
      <alignment horizontal="center"/>
    </xf>
    <xf numFmtId="167" fontId="56" fillId="2" borderId="10" xfId="0" applyFont="1" applyFill="1" applyBorder="1" applyAlignment="1">
      <alignment horizontal="center" vertical="center" wrapText="1"/>
    </xf>
    <xf numFmtId="167" fontId="56" fillId="2" borderId="10" xfId="0" applyFont="1" applyFill="1" applyBorder="1" applyAlignment="1">
      <alignment horizontal="center" wrapText="1"/>
    </xf>
    <xf numFmtId="167" fontId="56" fillId="2" borderId="12" xfId="0" applyFont="1" applyFill="1" applyBorder="1" applyAlignment="1">
      <alignment horizontal="center" wrapText="1"/>
    </xf>
    <xf numFmtId="167" fontId="56" fillId="2" borderId="10" xfId="0" applyFont="1" applyFill="1" applyBorder="1" applyAlignment="1">
      <alignment horizontal="center"/>
    </xf>
    <xf numFmtId="167" fontId="56" fillId="2" borderId="12" xfId="0" applyFont="1" applyFill="1" applyBorder="1" applyAlignment="1">
      <alignment horizontal="center"/>
    </xf>
    <xf numFmtId="167" fontId="56" fillId="2" borderId="2" xfId="0" applyFont="1" applyFill="1" applyBorder="1" applyAlignment="1">
      <alignment horizontal="center"/>
    </xf>
    <xf numFmtId="167" fontId="56" fillId="2" borderId="2" xfId="0" applyFont="1" applyFill="1" applyBorder="1" applyAlignment="1">
      <alignment horizontal="center" wrapText="1"/>
    </xf>
    <xf numFmtId="3" fontId="56" fillId="2" borderId="2" xfId="0" applyNumberFormat="1" applyFont="1" applyFill="1" applyBorder="1" applyAlignment="1">
      <alignment horizontal="left"/>
    </xf>
    <xf numFmtId="167" fontId="28" fillId="2" borderId="3" xfId="0" applyFont="1" applyFill="1" applyBorder="1" applyAlignment="1">
      <alignment horizontal="left"/>
    </xf>
    <xf numFmtId="167" fontId="28" fillId="2" borderId="13" xfId="0" applyFont="1" applyFill="1" applyBorder="1" applyAlignment="1">
      <alignment horizontal="left"/>
    </xf>
    <xf numFmtId="167" fontId="28" fillId="2" borderId="4" xfId="0" applyFont="1" applyFill="1" applyBorder="1" applyAlignment="1">
      <alignment horizontal="left"/>
    </xf>
    <xf numFmtId="182" fontId="56" fillId="40" borderId="130" xfId="19362" quotePrefix="1" applyNumberFormat="1" applyFont="1" applyFill="1" applyBorder="1" applyAlignment="1">
      <alignment horizontal="center" vertical="center" wrapText="1"/>
    </xf>
    <xf numFmtId="182" fontId="56" fillId="40" borderId="50" xfId="19362" quotePrefix="1" applyNumberFormat="1" applyFont="1" applyFill="1" applyBorder="1" applyAlignment="1">
      <alignment horizontal="center" vertical="center" wrapText="1"/>
    </xf>
    <xf numFmtId="182" fontId="56" fillId="40" borderId="65" xfId="19362" quotePrefix="1" applyNumberFormat="1" applyFont="1" applyFill="1" applyBorder="1" applyAlignment="1">
      <alignment horizontal="center" vertical="center" wrapText="1"/>
    </xf>
    <xf numFmtId="182" fontId="56" fillId="37" borderId="64" xfId="19362" quotePrefix="1" applyNumberFormat="1" applyFont="1" applyFill="1" applyBorder="1" applyAlignment="1">
      <alignment horizontal="center" vertical="center" wrapText="1"/>
    </xf>
    <xf numFmtId="167" fontId="73" fillId="2" borderId="3" xfId="0" applyFont="1" applyFill="1" applyBorder="1" applyAlignment="1">
      <alignment horizontal="center"/>
    </xf>
    <xf numFmtId="167" fontId="73" fillId="2" borderId="13" xfId="0" applyFont="1" applyFill="1" applyBorder="1" applyAlignment="1">
      <alignment horizontal="center"/>
    </xf>
    <xf numFmtId="167" fontId="73" fillId="2" borderId="4" xfId="0" applyFont="1" applyFill="1" applyBorder="1" applyAlignment="1">
      <alignment horizontal="center"/>
    </xf>
    <xf numFmtId="167" fontId="56" fillId="2" borderId="3" xfId="0" applyFont="1" applyFill="1" applyBorder="1" applyAlignment="1">
      <alignment horizontal="left" wrapText="1"/>
    </xf>
    <xf numFmtId="167" fontId="56" fillId="2" borderId="13" xfId="0" applyFont="1" applyFill="1" applyBorder="1" applyAlignment="1">
      <alignment horizontal="left" wrapText="1"/>
    </xf>
    <xf numFmtId="167" fontId="56" fillId="2" borderId="4" xfId="0" applyFont="1" applyFill="1" applyBorder="1" applyAlignment="1">
      <alignment horizontal="left" wrapText="1"/>
    </xf>
    <xf numFmtId="167" fontId="28" fillId="2" borderId="3" xfId="0" applyFont="1" applyFill="1" applyBorder="1" applyAlignment="1">
      <alignment horizontal="left" wrapText="1"/>
    </xf>
    <xf numFmtId="167" fontId="28" fillId="2" borderId="13" xfId="0" applyFont="1" applyFill="1" applyBorder="1" applyAlignment="1">
      <alignment horizontal="left" wrapText="1"/>
    </xf>
    <xf numFmtId="167" fontId="28" fillId="2" borderId="4" xfId="0" applyFont="1" applyFill="1" applyBorder="1" applyAlignment="1">
      <alignment horizontal="left" wrapText="1"/>
    </xf>
    <xf numFmtId="167" fontId="28" fillId="2" borderId="2" xfId="0" applyFont="1" applyFill="1" applyBorder="1" applyAlignment="1">
      <alignment horizontal="left"/>
    </xf>
    <xf numFmtId="167" fontId="28" fillId="2" borderId="2" xfId="0" applyFont="1" applyFill="1" applyBorder="1" applyAlignment="1">
      <alignment horizontal="center"/>
    </xf>
    <xf numFmtId="167" fontId="56" fillId="2" borderId="2" xfId="0" applyFont="1" applyFill="1" applyBorder="1" applyAlignment="1">
      <alignment horizontal="left" wrapText="1"/>
    </xf>
    <xf numFmtId="167" fontId="56" fillId="0" borderId="0" xfId="0" applyFont="1"/>
    <xf numFmtId="167" fontId="28" fillId="0" borderId="0" xfId="0" applyFont="1" applyAlignment="1">
      <alignment horizontal="center"/>
    </xf>
    <xf numFmtId="167" fontId="56" fillId="2" borderId="41" xfId="0" applyFont="1" applyFill="1" applyBorder="1" applyAlignment="1">
      <alignment horizontal="center" vertical="center" wrapText="1"/>
    </xf>
    <xf numFmtId="167" fontId="56" fillId="2" borderId="42" xfId="0" applyFont="1" applyFill="1" applyBorder="1" applyAlignment="1">
      <alignment horizontal="center" vertical="center" wrapText="1"/>
    </xf>
    <xf numFmtId="167" fontId="56" fillId="2" borderId="43" xfId="0" applyFont="1" applyFill="1" applyBorder="1" applyAlignment="1">
      <alignment horizontal="center" vertical="center" wrapText="1"/>
    </xf>
    <xf numFmtId="167" fontId="56" fillId="2" borderId="39" xfId="0" applyFont="1" applyFill="1" applyBorder="1" applyAlignment="1">
      <alignment horizontal="center" vertical="center" wrapText="1"/>
    </xf>
    <xf numFmtId="167" fontId="56" fillId="2" borderId="44" xfId="0" applyFont="1" applyFill="1" applyBorder="1" applyAlignment="1">
      <alignment horizontal="center" vertical="center" wrapText="1"/>
    </xf>
    <xf numFmtId="167" fontId="56" fillId="2" borderId="45" xfId="0" applyFont="1" applyFill="1" applyBorder="1" applyAlignment="1">
      <alignment horizontal="center" vertical="center" wrapText="1"/>
    </xf>
    <xf numFmtId="167" fontId="28" fillId="2" borderId="2" xfId="0" applyFont="1" applyFill="1" applyBorder="1" applyAlignment="1">
      <alignment horizontal="center" vertical="top"/>
    </xf>
    <xf numFmtId="167" fontId="56" fillId="2" borderId="136" xfId="0" applyFont="1" applyFill="1" applyBorder="1" applyAlignment="1">
      <alignment horizontal="center"/>
    </xf>
    <xf numFmtId="167" fontId="28" fillId="2" borderId="0" xfId="0" applyFont="1" applyFill="1" applyAlignment="1">
      <alignment horizontal="center"/>
    </xf>
    <xf numFmtId="167" fontId="56" fillId="2" borderId="0" xfId="0" quotePrefix="1" applyFont="1" applyFill="1" applyAlignment="1">
      <alignment horizontal="center"/>
    </xf>
    <xf numFmtId="167" fontId="75" fillId="2" borderId="0" xfId="0" quotePrefix="1" applyFont="1" applyFill="1" applyAlignment="1">
      <alignment horizontal="center"/>
    </xf>
    <xf numFmtId="167" fontId="56" fillId="2" borderId="0" xfId="0" applyFont="1" applyFill="1" applyAlignment="1">
      <alignment horizontal="center" vertical="center"/>
    </xf>
    <xf numFmtId="0" fontId="28" fillId="2" borderId="0" xfId="122" applyFont="1" applyFill="1" applyAlignment="1">
      <alignment horizontal="left"/>
    </xf>
    <xf numFmtId="0" fontId="74" fillId="2" borderId="0" xfId="122" applyFont="1" applyFill="1" applyAlignment="1">
      <alignment horizontal="left"/>
    </xf>
    <xf numFmtId="0" fontId="73" fillId="2" borderId="0" xfId="122" applyFont="1" applyFill="1" applyAlignment="1">
      <alignment horizontal="center"/>
    </xf>
    <xf numFmtId="0" fontId="68" fillId="2" borderId="0" xfId="122" applyFont="1" applyFill="1"/>
    <xf numFmtId="0" fontId="28" fillId="2" borderId="0" xfId="122" applyFont="1" applyFill="1" applyAlignment="1">
      <alignment horizontal="left" wrapText="1"/>
    </xf>
    <xf numFmtId="0" fontId="75" fillId="2" borderId="0" xfId="122" applyFont="1" applyFill="1" applyAlignment="1">
      <alignment horizontal="center"/>
    </xf>
    <xf numFmtId="0" fontId="56" fillId="2" borderId="0" xfId="122" applyFont="1" applyFill="1" applyAlignment="1">
      <alignment horizontal="center"/>
    </xf>
    <xf numFmtId="0" fontId="56" fillId="2" borderId="2" xfId="14" applyFont="1" applyFill="1" applyBorder="1" applyAlignment="1">
      <alignment horizontal="left"/>
    </xf>
    <xf numFmtId="0" fontId="69" fillId="2" borderId="0" xfId="14" applyFont="1" applyFill="1" applyAlignment="1">
      <alignment horizontal="left" vertical="top" wrapText="1"/>
    </xf>
    <xf numFmtId="0" fontId="56" fillId="2" borderId="0" xfId="14" applyFont="1" applyFill="1" applyAlignment="1">
      <alignment horizontal="center"/>
    </xf>
    <xf numFmtId="167" fontId="56" fillId="2" borderId="2" xfId="0" applyFont="1" applyFill="1" applyBorder="1" applyAlignment="1">
      <alignment horizontal="center" vertical="center"/>
    </xf>
    <xf numFmtId="167" fontId="56" fillId="0" borderId="0" xfId="0" applyFont="1" applyAlignment="1">
      <alignment horizontal="center"/>
    </xf>
    <xf numFmtId="167" fontId="56" fillId="2" borderId="4" xfId="0" applyFont="1" applyFill="1" applyBorder="1" applyAlignment="1">
      <alignment horizontal="center" wrapText="1"/>
    </xf>
    <xf numFmtId="167" fontId="28" fillId="0" borderId="3" xfId="0" applyFont="1" applyBorder="1" applyAlignment="1" applyProtection="1">
      <alignment horizontal="left" vertical="center" wrapText="1"/>
      <protection locked="0"/>
    </xf>
    <xf numFmtId="167" fontId="28" fillId="0" borderId="13" xfId="0" applyFont="1" applyBorder="1" applyAlignment="1" applyProtection="1">
      <alignment horizontal="left" vertical="center" wrapText="1"/>
      <protection locked="0"/>
    </xf>
    <xf numFmtId="167" fontId="28" fillId="0" borderId="4" xfId="0" applyFont="1" applyBorder="1" applyAlignment="1" applyProtection="1">
      <alignment horizontal="left" vertical="center" wrapText="1"/>
      <protection locked="0"/>
    </xf>
    <xf numFmtId="167" fontId="69" fillId="2" borderId="0" xfId="0" applyFont="1" applyFill="1" applyAlignment="1">
      <alignment horizontal="left" wrapText="1"/>
    </xf>
    <xf numFmtId="167" fontId="69" fillId="2" borderId="0" xfId="0" applyFont="1" applyFill="1" applyAlignment="1">
      <alignment horizontal="left"/>
    </xf>
    <xf numFmtId="167" fontId="28" fillId="2" borderId="3" xfId="0" applyFont="1" applyFill="1" applyBorder="1" applyAlignment="1">
      <alignment horizontal="left" vertical="center" wrapText="1"/>
    </xf>
    <xf numFmtId="167" fontId="28" fillId="2" borderId="13" xfId="0" applyFont="1" applyFill="1" applyBorder="1" applyAlignment="1">
      <alignment horizontal="left" vertical="center" wrapText="1"/>
    </xf>
    <xf numFmtId="167" fontId="28" fillId="2" borderId="4" xfId="0" applyFont="1" applyFill="1" applyBorder="1" applyAlignment="1">
      <alignment horizontal="left" vertical="center" wrapText="1"/>
    </xf>
    <xf numFmtId="167" fontId="56" fillId="2" borderId="3" xfId="0" applyFont="1" applyFill="1" applyBorder="1" applyAlignment="1">
      <alignment horizontal="left" vertical="center"/>
    </xf>
    <xf numFmtId="167" fontId="56" fillId="2" borderId="13" xfId="0" applyFont="1" applyFill="1" applyBorder="1" applyAlignment="1">
      <alignment horizontal="left" vertical="center"/>
    </xf>
    <xf numFmtId="167" fontId="56" fillId="2" borderId="4" xfId="0" applyFont="1" applyFill="1" applyBorder="1" applyAlignment="1">
      <alignment horizontal="left" vertical="center"/>
    </xf>
    <xf numFmtId="167" fontId="56" fillId="2" borderId="13" xfId="0" applyFont="1" applyFill="1" applyBorder="1" applyAlignment="1">
      <alignment horizontal="center" vertical="center"/>
    </xf>
    <xf numFmtId="167" fontId="56" fillId="2" borderId="4" xfId="0" applyFont="1" applyFill="1" applyBorder="1" applyAlignment="1">
      <alignment horizontal="center" vertical="center"/>
    </xf>
    <xf numFmtId="0" fontId="67" fillId="2" borderId="0" xfId="18708" applyFont="1" applyFill="1" applyAlignment="1">
      <alignment horizontal="center"/>
    </xf>
    <xf numFmtId="0" fontId="25" fillId="2" borderId="0" xfId="18709" applyFont="1" applyFill="1" applyAlignment="1">
      <alignment horizontal="center"/>
    </xf>
    <xf numFmtId="0" fontId="30" fillId="2" borderId="143" xfId="19363" applyFont="1" applyFill="1" applyBorder="1" applyAlignment="1">
      <alignment horizontal="left"/>
    </xf>
    <xf numFmtId="0" fontId="30" fillId="2" borderId="4" xfId="19363" applyFont="1" applyFill="1" applyBorder="1" applyAlignment="1">
      <alignment horizontal="left"/>
    </xf>
    <xf numFmtId="178" fontId="24" fillId="2" borderId="93" xfId="18711" applyNumberFormat="1" applyFont="1" applyFill="1" applyBorder="1" applyAlignment="1">
      <alignment horizontal="center" vertical="center" wrapText="1"/>
    </xf>
    <xf numFmtId="0" fontId="120" fillId="2" borderId="0" xfId="18709" applyFont="1" applyFill="1" applyAlignment="1">
      <alignment horizontal="center"/>
    </xf>
    <xf numFmtId="0" fontId="24" fillId="2" borderId="0" xfId="131" applyFont="1" applyFill="1" applyAlignment="1">
      <alignment horizontal="center"/>
    </xf>
    <xf numFmtId="0" fontId="56" fillId="2" borderId="0" xfId="131" applyFont="1" applyFill="1" applyAlignment="1">
      <alignment horizontal="center"/>
    </xf>
    <xf numFmtId="167" fontId="24" fillId="2" borderId="3" xfId="18707" applyFont="1" applyFill="1" applyBorder="1" applyAlignment="1">
      <alignment horizontal="center" vertical="top" wrapText="1"/>
    </xf>
    <xf numFmtId="167" fontId="24" fillId="2" borderId="13" xfId="18707" applyFont="1" applyFill="1" applyBorder="1" applyAlignment="1">
      <alignment horizontal="center" vertical="top" wrapText="1"/>
    </xf>
    <xf numFmtId="167" fontId="24" fillId="2" borderId="4" xfId="18707" applyFont="1" applyFill="1" applyBorder="1" applyAlignment="1">
      <alignment horizontal="center" vertical="top" wrapText="1"/>
    </xf>
    <xf numFmtId="178" fontId="24" fillId="2" borderId="31" xfId="18711" applyNumberFormat="1" applyFont="1" applyFill="1" applyBorder="1" applyAlignment="1">
      <alignment horizontal="center" vertical="center" wrapText="1"/>
    </xf>
    <xf numFmtId="178" fontId="24" fillId="2" borderId="12" xfId="18711" applyNumberFormat="1" applyFont="1" applyFill="1" applyBorder="1" applyAlignment="1">
      <alignment horizontal="center" vertical="center" wrapText="1"/>
    </xf>
    <xf numFmtId="49" fontId="24" fillId="2" borderId="3" xfId="18711" applyNumberFormat="1" applyFont="1" applyFill="1" applyBorder="1" applyAlignment="1">
      <alignment horizontal="center" vertical="center" wrapText="1"/>
    </xf>
    <xf numFmtId="49" fontId="24" fillId="2" borderId="4" xfId="18711" applyNumberFormat="1" applyFont="1" applyFill="1" applyBorder="1" applyAlignment="1">
      <alignment horizontal="center" vertical="center" wrapText="1"/>
    </xf>
    <xf numFmtId="49" fontId="105" fillId="2" borderId="31" xfId="18711" applyNumberFormat="1" applyFont="1" applyFill="1" applyBorder="1" applyAlignment="1">
      <alignment horizontal="center" vertical="center" wrapText="1"/>
    </xf>
    <xf numFmtId="49" fontId="105" fillId="2" borderId="12" xfId="18711" applyNumberFormat="1" applyFont="1" applyFill="1" applyBorder="1" applyAlignment="1">
      <alignment horizontal="center" vertical="center" wrapText="1"/>
    </xf>
    <xf numFmtId="49" fontId="30" fillId="2" borderId="0" xfId="18713" applyNumberFormat="1" applyFont="1" applyFill="1" applyBorder="1" applyAlignment="1">
      <alignment horizontal="left" wrapText="1"/>
    </xf>
    <xf numFmtId="167" fontId="124" fillId="2" borderId="145" xfId="0" applyFont="1" applyFill="1" applyBorder="1" applyAlignment="1" applyProtection="1">
      <alignment horizontal="center" wrapText="1"/>
    </xf>
    <xf numFmtId="167" fontId="124" fillId="2" borderId="12" xfId="0" applyFont="1" applyFill="1" applyBorder="1" applyAlignment="1" applyProtection="1">
      <alignment horizontal="center" wrapText="1"/>
    </xf>
    <xf numFmtId="0" fontId="67" fillId="2" borderId="0" xfId="18709" applyFont="1" applyFill="1" applyAlignment="1">
      <alignment horizontal="center"/>
    </xf>
    <xf numFmtId="49" fontId="30" fillId="2" borderId="145" xfId="18713" quotePrefix="1" applyNumberFormat="1" applyFont="1" applyFill="1" applyBorder="1" applyAlignment="1">
      <alignment horizontal="center" vertical="center" wrapText="1"/>
    </xf>
    <xf numFmtId="49" fontId="30" fillId="2" borderId="16" xfId="18713" quotePrefix="1" applyNumberFormat="1" applyFont="1" applyFill="1" applyBorder="1" applyAlignment="1">
      <alignment horizontal="center" vertical="center" wrapText="1"/>
    </xf>
    <xf numFmtId="167" fontId="128" fillId="2" borderId="137" xfId="0" applyFont="1" applyFill="1" applyBorder="1" applyAlignment="1" applyProtection="1">
      <alignment horizontal="center"/>
    </xf>
    <xf numFmtId="167" fontId="128" fillId="2" borderId="142" xfId="0" applyFont="1" applyFill="1" applyBorder="1" applyAlignment="1" applyProtection="1">
      <alignment horizontal="center"/>
    </xf>
    <xf numFmtId="167" fontId="128" fillId="2" borderId="96" xfId="0" applyFont="1" applyFill="1" applyBorder="1" applyAlignment="1">
      <alignment horizontal="center"/>
    </xf>
    <xf numFmtId="0" fontId="30" fillId="2" borderId="144" xfId="19364" applyFont="1" applyFill="1" applyBorder="1" applyAlignment="1">
      <alignment horizontal="left" vertical="top" wrapText="1"/>
    </xf>
    <xf numFmtId="0" fontId="30" fillId="2" borderId="0" xfId="19364" applyFont="1" applyFill="1" applyBorder="1" applyAlignment="1">
      <alignment horizontal="left" vertical="top" wrapText="1"/>
    </xf>
    <xf numFmtId="167" fontId="124" fillId="2" borderId="145" xfId="0" applyFont="1" applyFill="1" applyBorder="1" applyAlignment="1" applyProtection="1">
      <alignment horizontal="center" vertical="center" wrapText="1"/>
    </xf>
    <xf numFmtId="167" fontId="124" fillId="2" borderId="12" xfId="0" applyFont="1" applyFill="1" applyBorder="1" applyAlignment="1" applyProtection="1">
      <alignment horizontal="center" vertical="center" wrapText="1"/>
    </xf>
    <xf numFmtId="169" fontId="125" fillId="0" borderId="0" xfId="1" applyNumberFormat="1" applyFont="1" applyFill="1" applyBorder="1" applyProtection="1">
      <protection locked="0"/>
    </xf>
    <xf numFmtId="10" fontId="28" fillId="2" borderId="136" xfId="2" applyNumberFormat="1" applyFont="1" applyFill="1" applyBorder="1"/>
  </cellXfs>
  <cellStyles count="19365">
    <cellStyle name="%" xfId="350"/>
    <cellStyle name="20% - Accent1 2" xfId="15"/>
    <cellStyle name="20% - Accent1 2 2" xfId="351"/>
    <cellStyle name="20% - Accent2 2" xfId="16"/>
    <cellStyle name="20% - Accent3 2" xfId="17"/>
    <cellStyle name="20% - Accent4 2" xfId="18"/>
    <cellStyle name="20% - Accent5 2" xfId="19"/>
    <cellStyle name="20% - Accent6 2" xfId="20"/>
    <cellStyle name="40% - Accent1 2" xfId="21"/>
    <cellStyle name="40% - Accent2 2" xfId="22"/>
    <cellStyle name="40% - Accent3 2" xfId="23"/>
    <cellStyle name="40% - Accent4 2" xfId="24"/>
    <cellStyle name="40% - Accent5 2" xfId="25"/>
    <cellStyle name="40% - Accent6 2" xfId="26"/>
    <cellStyle name="60% - Accent1 2" xfId="27"/>
    <cellStyle name="60% - Accent2 2" xfId="28"/>
    <cellStyle name="60% - Accent3 2" xfId="29"/>
    <cellStyle name="60% - Accent4 2" xfId="30"/>
    <cellStyle name="60% - Accent5 2" xfId="31"/>
    <cellStyle name="60% - Accent6 2" xfId="32"/>
    <cellStyle name="Accent1 2" xfId="33"/>
    <cellStyle name="Accent1 3" xfId="34"/>
    <cellStyle name="Accent1 4" xfId="35"/>
    <cellStyle name="Accent2 2" xfId="36"/>
    <cellStyle name="Accent2 3" xfId="37"/>
    <cellStyle name="Accent2 4" xfId="38"/>
    <cellStyle name="Accent3 2" xfId="39"/>
    <cellStyle name="Accent3 3" xfId="40"/>
    <cellStyle name="Accent3 4" xfId="41"/>
    <cellStyle name="Accent4 2" xfId="42"/>
    <cellStyle name="Accent4 3" xfId="43"/>
    <cellStyle name="Accent4 4" xfId="44"/>
    <cellStyle name="Accent5 2" xfId="45"/>
    <cellStyle name="Accent5 3" xfId="46"/>
    <cellStyle name="Accent5 4" xfId="47"/>
    <cellStyle name="Accent6 2" xfId="48"/>
    <cellStyle name="Accent6 3" xfId="49"/>
    <cellStyle name="Accent6 4" xfId="50"/>
    <cellStyle name="AttribBox" xfId="51"/>
    <cellStyle name="AttribBox 2" xfId="18726"/>
    <cellStyle name="Attribute" xfId="52"/>
    <cellStyle name="Attribute 10" xfId="377"/>
    <cellStyle name="Attribute 2" xfId="378"/>
    <cellStyle name="Attribute 2 10" xfId="379"/>
    <cellStyle name="Attribute 2 2" xfId="380"/>
    <cellStyle name="Attribute 2 2 2" xfId="381"/>
    <cellStyle name="Attribute 2 2 3" xfId="382"/>
    <cellStyle name="Attribute 2 2 4" xfId="383"/>
    <cellStyle name="Attribute 2 2 5" xfId="384"/>
    <cellStyle name="Attribute 2 3" xfId="385"/>
    <cellStyle name="Attribute 2 3 2" xfId="386"/>
    <cellStyle name="Attribute 2 3 3" xfId="387"/>
    <cellStyle name="Attribute 2 3 4" xfId="388"/>
    <cellStyle name="Attribute 2 3 5" xfId="389"/>
    <cellStyle name="Attribute 2 4" xfId="390"/>
    <cellStyle name="Attribute 2 4 2" xfId="391"/>
    <cellStyle name="Attribute 2 4 3" xfId="392"/>
    <cellStyle name="Attribute 2 4 4" xfId="393"/>
    <cellStyle name="Attribute 2 4 5" xfId="394"/>
    <cellStyle name="Attribute 2 5" xfId="395"/>
    <cellStyle name="Attribute 2 5 2" xfId="396"/>
    <cellStyle name="Attribute 2 5 3" xfId="397"/>
    <cellStyle name="Attribute 2 5 4" xfId="398"/>
    <cellStyle name="Attribute 2 5 5" xfId="399"/>
    <cellStyle name="Attribute 2 6" xfId="400"/>
    <cellStyle name="Attribute 2 6 2" xfId="401"/>
    <cellStyle name="Attribute 2 6 3" xfId="402"/>
    <cellStyle name="Attribute 2 6 4" xfId="403"/>
    <cellStyle name="Attribute 2 6 5" xfId="404"/>
    <cellStyle name="Attribute 2 7" xfId="405"/>
    <cellStyle name="Attribute 2 8" xfId="406"/>
    <cellStyle name="Attribute 2 9" xfId="407"/>
    <cellStyle name="Attribute 3" xfId="408"/>
    <cellStyle name="Attribute 3 2" xfId="409"/>
    <cellStyle name="Attribute 3 3" xfId="410"/>
    <cellStyle name="Attribute 3 4" xfId="411"/>
    <cellStyle name="Attribute 3 5" xfId="412"/>
    <cellStyle name="Attribute 4" xfId="413"/>
    <cellStyle name="Attribute 4 2" xfId="414"/>
    <cellStyle name="Attribute 4 3" xfId="415"/>
    <cellStyle name="Attribute 4 4" xfId="416"/>
    <cellStyle name="Attribute 4 5" xfId="417"/>
    <cellStyle name="Attribute 5" xfId="418"/>
    <cellStyle name="Attribute 5 2" xfId="419"/>
    <cellStyle name="Attribute 5 3" xfId="420"/>
    <cellStyle name="Attribute 5 4" xfId="421"/>
    <cellStyle name="Attribute 5 5" xfId="422"/>
    <cellStyle name="Attribute 6" xfId="423"/>
    <cellStyle name="Attribute 6 2" xfId="424"/>
    <cellStyle name="Attribute 6 3" xfId="425"/>
    <cellStyle name="Attribute 6 4" xfId="426"/>
    <cellStyle name="Attribute 6 5" xfId="427"/>
    <cellStyle name="Attribute 7" xfId="428"/>
    <cellStyle name="Attribute 8" xfId="429"/>
    <cellStyle name="Attribute 9" xfId="430"/>
    <cellStyle name="Bad 2" xfId="53"/>
    <cellStyle name="Calculation 2" xfId="54"/>
    <cellStyle name="Calculation 2 10" xfId="431"/>
    <cellStyle name="Calculation 2 10 2" xfId="432"/>
    <cellStyle name="Calculation 2 10 3" xfId="433"/>
    <cellStyle name="Calculation 2 10 4" xfId="434"/>
    <cellStyle name="Calculation 2 10 5" xfId="435"/>
    <cellStyle name="Calculation 2 10 6" xfId="436"/>
    <cellStyle name="Calculation 2 10 7" xfId="437"/>
    <cellStyle name="Calculation 2 11" xfId="438"/>
    <cellStyle name="Calculation 2 11 2" xfId="439"/>
    <cellStyle name="Calculation 2 11 3" xfId="440"/>
    <cellStyle name="Calculation 2 11 4" xfId="441"/>
    <cellStyle name="Calculation 2 11 5" xfId="442"/>
    <cellStyle name="Calculation 2 11 6" xfId="443"/>
    <cellStyle name="Calculation 2 11 7" xfId="444"/>
    <cellStyle name="Calculation 2 12" xfId="445"/>
    <cellStyle name="Calculation 2 12 2" xfId="446"/>
    <cellStyle name="Calculation 2 12 3" xfId="447"/>
    <cellStyle name="Calculation 2 12 4" xfId="448"/>
    <cellStyle name="Calculation 2 12 5" xfId="449"/>
    <cellStyle name="Calculation 2 12 6" xfId="450"/>
    <cellStyle name="Calculation 2 12 7" xfId="451"/>
    <cellStyle name="Calculation 2 13" xfId="452"/>
    <cellStyle name="Calculation 2 13 2" xfId="453"/>
    <cellStyle name="Calculation 2 13 3" xfId="454"/>
    <cellStyle name="Calculation 2 13 4" xfId="455"/>
    <cellStyle name="Calculation 2 13 5" xfId="456"/>
    <cellStyle name="Calculation 2 13 6" xfId="457"/>
    <cellStyle name="Calculation 2 13 7" xfId="458"/>
    <cellStyle name="Calculation 2 14" xfId="459"/>
    <cellStyle name="Calculation 2 14 2" xfId="460"/>
    <cellStyle name="Calculation 2 14 3" xfId="461"/>
    <cellStyle name="Calculation 2 14 4" xfId="462"/>
    <cellStyle name="Calculation 2 14 5" xfId="463"/>
    <cellStyle name="Calculation 2 14 6" xfId="464"/>
    <cellStyle name="Calculation 2 14 7" xfId="465"/>
    <cellStyle name="Calculation 2 15" xfId="466"/>
    <cellStyle name="Calculation 2 15 2" xfId="467"/>
    <cellStyle name="Calculation 2 15 3" xfId="468"/>
    <cellStyle name="Calculation 2 15 4" xfId="469"/>
    <cellStyle name="Calculation 2 15 5" xfId="470"/>
    <cellStyle name="Calculation 2 15 6" xfId="471"/>
    <cellStyle name="Calculation 2 15 7" xfId="472"/>
    <cellStyle name="Calculation 2 16" xfId="473"/>
    <cellStyle name="Calculation 2 17" xfId="474"/>
    <cellStyle name="Calculation 2 18" xfId="475"/>
    <cellStyle name="Calculation 2 2" xfId="55"/>
    <cellStyle name="Calculation 2 2 10" xfId="476"/>
    <cellStyle name="Calculation 2 2 10 2" xfId="477"/>
    <cellStyle name="Calculation 2 2 10 3" xfId="478"/>
    <cellStyle name="Calculation 2 2 10 4" xfId="479"/>
    <cellStyle name="Calculation 2 2 10 5" xfId="480"/>
    <cellStyle name="Calculation 2 2 10 6" xfId="481"/>
    <cellStyle name="Calculation 2 2 10 7" xfId="482"/>
    <cellStyle name="Calculation 2 2 11" xfId="483"/>
    <cellStyle name="Calculation 2 2 11 2" xfId="484"/>
    <cellStyle name="Calculation 2 2 11 3" xfId="485"/>
    <cellStyle name="Calculation 2 2 11 4" xfId="486"/>
    <cellStyle name="Calculation 2 2 11 5" xfId="487"/>
    <cellStyle name="Calculation 2 2 11 6" xfId="488"/>
    <cellStyle name="Calculation 2 2 11 7" xfId="489"/>
    <cellStyle name="Calculation 2 2 12" xfId="490"/>
    <cellStyle name="Calculation 2 2 12 2" xfId="491"/>
    <cellStyle name="Calculation 2 2 12 3" xfId="492"/>
    <cellStyle name="Calculation 2 2 12 4" xfId="493"/>
    <cellStyle name="Calculation 2 2 12 5" xfId="494"/>
    <cellStyle name="Calculation 2 2 12 6" xfId="495"/>
    <cellStyle name="Calculation 2 2 12 7" xfId="496"/>
    <cellStyle name="Calculation 2 2 13" xfId="497"/>
    <cellStyle name="Calculation 2 2 13 2" xfId="498"/>
    <cellStyle name="Calculation 2 2 13 3" xfId="499"/>
    <cellStyle name="Calculation 2 2 13 4" xfId="500"/>
    <cellStyle name="Calculation 2 2 13 5" xfId="501"/>
    <cellStyle name="Calculation 2 2 13 6" xfId="502"/>
    <cellStyle name="Calculation 2 2 13 7" xfId="503"/>
    <cellStyle name="Calculation 2 2 14" xfId="504"/>
    <cellStyle name="Calculation 2 2 14 2" xfId="505"/>
    <cellStyle name="Calculation 2 2 14 3" xfId="506"/>
    <cellStyle name="Calculation 2 2 14 4" xfId="507"/>
    <cellStyle name="Calculation 2 2 14 5" xfId="508"/>
    <cellStyle name="Calculation 2 2 14 6" xfId="509"/>
    <cellStyle name="Calculation 2 2 14 7" xfId="510"/>
    <cellStyle name="Calculation 2 2 15" xfId="511"/>
    <cellStyle name="Calculation 2 2 16" xfId="512"/>
    <cellStyle name="Calculation 2 2 17" xfId="513"/>
    <cellStyle name="Calculation 2 2 2" xfId="56"/>
    <cellStyle name="Calculation 2 2 2 10" xfId="514"/>
    <cellStyle name="Calculation 2 2 2 10 2" xfId="515"/>
    <cellStyle name="Calculation 2 2 2 10 3" xfId="516"/>
    <cellStyle name="Calculation 2 2 2 10 4" xfId="517"/>
    <cellStyle name="Calculation 2 2 2 10 5" xfId="518"/>
    <cellStyle name="Calculation 2 2 2 10 6" xfId="519"/>
    <cellStyle name="Calculation 2 2 2 10 7" xfId="520"/>
    <cellStyle name="Calculation 2 2 2 11" xfId="521"/>
    <cellStyle name="Calculation 2 2 2 11 2" xfId="522"/>
    <cellStyle name="Calculation 2 2 2 11 3" xfId="523"/>
    <cellStyle name="Calculation 2 2 2 11 4" xfId="524"/>
    <cellStyle name="Calculation 2 2 2 11 5" xfId="525"/>
    <cellStyle name="Calculation 2 2 2 11 6" xfId="526"/>
    <cellStyle name="Calculation 2 2 2 11 7" xfId="527"/>
    <cellStyle name="Calculation 2 2 2 12" xfId="528"/>
    <cellStyle name="Calculation 2 2 2 12 2" xfId="529"/>
    <cellStyle name="Calculation 2 2 2 12 3" xfId="530"/>
    <cellStyle name="Calculation 2 2 2 12 4" xfId="531"/>
    <cellStyle name="Calculation 2 2 2 12 5" xfId="532"/>
    <cellStyle name="Calculation 2 2 2 12 6" xfId="533"/>
    <cellStyle name="Calculation 2 2 2 12 7" xfId="534"/>
    <cellStyle name="Calculation 2 2 2 13" xfId="535"/>
    <cellStyle name="Calculation 2 2 2 13 2" xfId="536"/>
    <cellStyle name="Calculation 2 2 2 13 3" xfId="537"/>
    <cellStyle name="Calculation 2 2 2 13 4" xfId="538"/>
    <cellStyle name="Calculation 2 2 2 13 5" xfId="539"/>
    <cellStyle name="Calculation 2 2 2 13 6" xfId="540"/>
    <cellStyle name="Calculation 2 2 2 13 7" xfId="541"/>
    <cellStyle name="Calculation 2 2 2 14" xfId="542"/>
    <cellStyle name="Calculation 2 2 2 14 2" xfId="543"/>
    <cellStyle name="Calculation 2 2 2 14 3" xfId="544"/>
    <cellStyle name="Calculation 2 2 2 14 4" xfId="545"/>
    <cellStyle name="Calculation 2 2 2 14 5" xfId="546"/>
    <cellStyle name="Calculation 2 2 2 14 6" xfId="547"/>
    <cellStyle name="Calculation 2 2 2 14 7" xfId="548"/>
    <cellStyle name="Calculation 2 2 2 15" xfId="549"/>
    <cellStyle name="Calculation 2 2 2 16" xfId="550"/>
    <cellStyle name="Calculation 2 2 2 17" xfId="551"/>
    <cellStyle name="Calculation 2 2 2 2" xfId="254"/>
    <cellStyle name="Calculation 2 2 2 2 10" xfId="552"/>
    <cellStyle name="Calculation 2 2 2 2 10 2" xfId="553"/>
    <cellStyle name="Calculation 2 2 2 2 10 3" xfId="554"/>
    <cellStyle name="Calculation 2 2 2 2 10 4" xfId="555"/>
    <cellStyle name="Calculation 2 2 2 2 10 5" xfId="556"/>
    <cellStyle name="Calculation 2 2 2 2 10 6" xfId="557"/>
    <cellStyle name="Calculation 2 2 2 2 10 7" xfId="558"/>
    <cellStyle name="Calculation 2 2 2 2 11" xfId="559"/>
    <cellStyle name="Calculation 2 2 2 2 11 2" xfId="560"/>
    <cellStyle name="Calculation 2 2 2 2 11 3" xfId="561"/>
    <cellStyle name="Calculation 2 2 2 2 11 4" xfId="562"/>
    <cellStyle name="Calculation 2 2 2 2 11 5" xfId="563"/>
    <cellStyle name="Calculation 2 2 2 2 11 6" xfId="564"/>
    <cellStyle name="Calculation 2 2 2 2 11 7" xfId="565"/>
    <cellStyle name="Calculation 2 2 2 2 12" xfId="566"/>
    <cellStyle name="Calculation 2 2 2 2 12 2" xfId="567"/>
    <cellStyle name="Calculation 2 2 2 2 12 3" xfId="568"/>
    <cellStyle name="Calculation 2 2 2 2 12 4" xfId="569"/>
    <cellStyle name="Calculation 2 2 2 2 12 5" xfId="570"/>
    <cellStyle name="Calculation 2 2 2 2 12 6" xfId="571"/>
    <cellStyle name="Calculation 2 2 2 2 12 7" xfId="572"/>
    <cellStyle name="Calculation 2 2 2 2 13" xfId="573"/>
    <cellStyle name="Calculation 2 2 2 2 13 2" xfId="574"/>
    <cellStyle name="Calculation 2 2 2 2 13 3" xfId="575"/>
    <cellStyle name="Calculation 2 2 2 2 13 4" xfId="576"/>
    <cellStyle name="Calculation 2 2 2 2 13 5" xfId="577"/>
    <cellStyle name="Calculation 2 2 2 2 13 6" xfId="578"/>
    <cellStyle name="Calculation 2 2 2 2 13 7" xfId="579"/>
    <cellStyle name="Calculation 2 2 2 2 14" xfId="580"/>
    <cellStyle name="Calculation 2 2 2 2 15" xfId="581"/>
    <cellStyle name="Calculation 2 2 2 2 16" xfId="582"/>
    <cellStyle name="Calculation 2 2 2 2 17" xfId="583"/>
    <cellStyle name="Calculation 2 2 2 2 2" xfId="584"/>
    <cellStyle name="Calculation 2 2 2 2 2 10" xfId="585"/>
    <cellStyle name="Calculation 2 2 2 2 2 10 2" xfId="586"/>
    <cellStyle name="Calculation 2 2 2 2 2 10 3" xfId="587"/>
    <cellStyle name="Calculation 2 2 2 2 2 10 4" xfId="588"/>
    <cellStyle name="Calculation 2 2 2 2 2 10 5" xfId="589"/>
    <cellStyle name="Calculation 2 2 2 2 2 10 6" xfId="590"/>
    <cellStyle name="Calculation 2 2 2 2 2 10 7" xfId="591"/>
    <cellStyle name="Calculation 2 2 2 2 2 11" xfId="592"/>
    <cellStyle name="Calculation 2 2 2 2 2 12" xfId="593"/>
    <cellStyle name="Calculation 2 2 2 2 2 13" xfId="594"/>
    <cellStyle name="Calculation 2 2 2 2 2 14" xfId="595"/>
    <cellStyle name="Calculation 2 2 2 2 2 2" xfId="596"/>
    <cellStyle name="Calculation 2 2 2 2 2 2 2" xfId="597"/>
    <cellStyle name="Calculation 2 2 2 2 2 2 3" xfId="598"/>
    <cellStyle name="Calculation 2 2 2 2 2 2 4" xfId="599"/>
    <cellStyle name="Calculation 2 2 2 2 2 2 5" xfId="600"/>
    <cellStyle name="Calculation 2 2 2 2 2 2 6" xfId="601"/>
    <cellStyle name="Calculation 2 2 2 2 2 2 7" xfId="602"/>
    <cellStyle name="Calculation 2 2 2 2 2 3" xfId="603"/>
    <cellStyle name="Calculation 2 2 2 2 2 3 2" xfId="604"/>
    <cellStyle name="Calculation 2 2 2 2 2 3 3" xfId="605"/>
    <cellStyle name="Calculation 2 2 2 2 2 3 4" xfId="606"/>
    <cellStyle name="Calculation 2 2 2 2 2 3 5" xfId="607"/>
    <cellStyle name="Calculation 2 2 2 2 2 3 6" xfId="608"/>
    <cellStyle name="Calculation 2 2 2 2 2 3 7" xfId="609"/>
    <cellStyle name="Calculation 2 2 2 2 2 4" xfId="610"/>
    <cellStyle name="Calculation 2 2 2 2 2 4 2" xfId="611"/>
    <cellStyle name="Calculation 2 2 2 2 2 4 3" xfId="612"/>
    <cellStyle name="Calculation 2 2 2 2 2 4 4" xfId="613"/>
    <cellStyle name="Calculation 2 2 2 2 2 4 5" xfId="614"/>
    <cellStyle name="Calculation 2 2 2 2 2 4 6" xfId="615"/>
    <cellStyle name="Calculation 2 2 2 2 2 4 7" xfId="616"/>
    <cellStyle name="Calculation 2 2 2 2 2 5" xfId="617"/>
    <cellStyle name="Calculation 2 2 2 2 2 5 2" xfId="618"/>
    <cellStyle name="Calculation 2 2 2 2 2 5 3" xfId="619"/>
    <cellStyle name="Calculation 2 2 2 2 2 5 4" xfId="620"/>
    <cellStyle name="Calculation 2 2 2 2 2 5 5" xfId="621"/>
    <cellStyle name="Calculation 2 2 2 2 2 5 6" xfId="622"/>
    <cellStyle name="Calculation 2 2 2 2 2 5 7" xfId="623"/>
    <cellStyle name="Calculation 2 2 2 2 2 6" xfId="624"/>
    <cellStyle name="Calculation 2 2 2 2 2 6 2" xfId="625"/>
    <cellStyle name="Calculation 2 2 2 2 2 6 3" xfId="626"/>
    <cellStyle name="Calculation 2 2 2 2 2 6 4" xfId="627"/>
    <cellStyle name="Calculation 2 2 2 2 2 6 5" xfId="628"/>
    <cellStyle name="Calculation 2 2 2 2 2 6 6" xfId="629"/>
    <cellStyle name="Calculation 2 2 2 2 2 6 7" xfId="630"/>
    <cellStyle name="Calculation 2 2 2 2 2 7" xfId="631"/>
    <cellStyle name="Calculation 2 2 2 2 2 7 2" xfId="632"/>
    <cellStyle name="Calculation 2 2 2 2 2 7 3" xfId="633"/>
    <cellStyle name="Calculation 2 2 2 2 2 7 4" xfId="634"/>
    <cellStyle name="Calculation 2 2 2 2 2 7 5" xfId="635"/>
    <cellStyle name="Calculation 2 2 2 2 2 7 6" xfId="636"/>
    <cellStyle name="Calculation 2 2 2 2 2 7 7" xfId="637"/>
    <cellStyle name="Calculation 2 2 2 2 2 8" xfId="638"/>
    <cellStyle name="Calculation 2 2 2 2 2 8 2" xfId="639"/>
    <cellStyle name="Calculation 2 2 2 2 2 8 3" xfId="640"/>
    <cellStyle name="Calculation 2 2 2 2 2 8 4" xfId="641"/>
    <cellStyle name="Calculation 2 2 2 2 2 8 5" xfId="642"/>
    <cellStyle name="Calculation 2 2 2 2 2 8 6" xfId="643"/>
    <cellStyle name="Calculation 2 2 2 2 2 8 7" xfId="644"/>
    <cellStyle name="Calculation 2 2 2 2 2 9" xfId="645"/>
    <cellStyle name="Calculation 2 2 2 2 2 9 2" xfId="646"/>
    <cellStyle name="Calculation 2 2 2 2 2 9 3" xfId="647"/>
    <cellStyle name="Calculation 2 2 2 2 2 9 4" xfId="648"/>
    <cellStyle name="Calculation 2 2 2 2 2 9 5" xfId="649"/>
    <cellStyle name="Calculation 2 2 2 2 2 9 6" xfId="650"/>
    <cellStyle name="Calculation 2 2 2 2 2 9 7" xfId="651"/>
    <cellStyle name="Calculation 2 2 2 2 3" xfId="652"/>
    <cellStyle name="Calculation 2 2 2 2 3 10" xfId="653"/>
    <cellStyle name="Calculation 2 2 2 2 3 10 2" xfId="654"/>
    <cellStyle name="Calculation 2 2 2 2 3 10 3" xfId="655"/>
    <cellStyle name="Calculation 2 2 2 2 3 10 4" xfId="656"/>
    <cellStyle name="Calculation 2 2 2 2 3 10 5" xfId="657"/>
    <cellStyle name="Calculation 2 2 2 2 3 10 6" xfId="658"/>
    <cellStyle name="Calculation 2 2 2 2 3 10 7" xfId="659"/>
    <cellStyle name="Calculation 2 2 2 2 3 11" xfId="660"/>
    <cellStyle name="Calculation 2 2 2 2 3 12" xfId="661"/>
    <cellStyle name="Calculation 2 2 2 2 3 13" xfId="662"/>
    <cellStyle name="Calculation 2 2 2 2 3 14" xfId="663"/>
    <cellStyle name="Calculation 2 2 2 2 3 2" xfId="664"/>
    <cellStyle name="Calculation 2 2 2 2 3 2 2" xfId="665"/>
    <cellStyle name="Calculation 2 2 2 2 3 2 3" xfId="666"/>
    <cellStyle name="Calculation 2 2 2 2 3 2 4" xfId="667"/>
    <cellStyle name="Calculation 2 2 2 2 3 2 5" xfId="668"/>
    <cellStyle name="Calculation 2 2 2 2 3 2 6" xfId="669"/>
    <cellStyle name="Calculation 2 2 2 2 3 2 7" xfId="670"/>
    <cellStyle name="Calculation 2 2 2 2 3 3" xfId="671"/>
    <cellStyle name="Calculation 2 2 2 2 3 3 2" xfId="672"/>
    <cellStyle name="Calculation 2 2 2 2 3 3 3" xfId="673"/>
    <cellStyle name="Calculation 2 2 2 2 3 3 4" xfId="674"/>
    <cellStyle name="Calculation 2 2 2 2 3 3 5" xfId="675"/>
    <cellStyle name="Calculation 2 2 2 2 3 3 6" xfId="676"/>
    <cellStyle name="Calculation 2 2 2 2 3 3 7" xfId="677"/>
    <cellStyle name="Calculation 2 2 2 2 3 4" xfId="678"/>
    <cellStyle name="Calculation 2 2 2 2 3 4 2" xfId="679"/>
    <cellStyle name="Calculation 2 2 2 2 3 4 3" xfId="680"/>
    <cellStyle name="Calculation 2 2 2 2 3 4 4" xfId="681"/>
    <cellStyle name="Calculation 2 2 2 2 3 4 5" xfId="682"/>
    <cellStyle name="Calculation 2 2 2 2 3 4 6" xfId="683"/>
    <cellStyle name="Calculation 2 2 2 2 3 4 7" xfId="684"/>
    <cellStyle name="Calculation 2 2 2 2 3 5" xfId="685"/>
    <cellStyle name="Calculation 2 2 2 2 3 5 2" xfId="686"/>
    <cellStyle name="Calculation 2 2 2 2 3 5 3" xfId="687"/>
    <cellStyle name="Calculation 2 2 2 2 3 5 4" xfId="688"/>
    <cellStyle name="Calculation 2 2 2 2 3 5 5" xfId="689"/>
    <cellStyle name="Calculation 2 2 2 2 3 5 6" xfId="690"/>
    <cellStyle name="Calculation 2 2 2 2 3 5 7" xfId="691"/>
    <cellStyle name="Calculation 2 2 2 2 3 6" xfId="692"/>
    <cellStyle name="Calculation 2 2 2 2 3 6 2" xfId="693"/>
    <cellStyle name="Calculation 2 2 2 2 3 6 3" xfId="694"/>
    <cellStyle name="Calculation 2 2 2 2 3 6 4" xfId="695"/>
    <cellStyle name="Calculation 2 2 2 2 3 6 5" xfId="696"/>
    <cellStyle name="Calculation 2 2 2 2 3 6 6" xfId="697"/>
    <cellStyle name="Calculation 2 2 2 2 3 6 7" xfId="698"/>
    <cellStyle name="Calculation 2 2 2 2 3 7" xfId="699"/>
    <cellStyle name="Calculation 2 2 2 2 3 7 2" xfId="700"/>
    <cellStyle name="Calculation 2 2 2 2 3 7 3" xfId="701"/>
    <cellStyle name="Calculation 2 2 2 2 3 7 4" xfId="702"/>
    <cellStyle name="Calculation 2 2 2 2 3 7 5" xfId="703"/>
    <cellStyle name="Calculation 2 2 2 2 3 7 6" xfId="704"/>
    <cellStyle name="Calculation 2 2 2 2 3 7 7" xfId="705"/>
    <cellStyle name="Calculation 2 2 2 2 3 8" xfId="706"/>
    <cellStyle name="Calculation 2 2 2 2 3 8 2" xfId="707"/>
    <cellStyle name="Calculation 2 2 2 2 3 8 3" xfId="708"/>
    <cellStyle name="Calculation 2 2 2 2 3 8 4" xfId="709"/>
    <cellStyle name="Calculation 2 2 2 2 3 8 5" xfId="710"/>
    <cellStyle name="Calculation 2 2 2 2 3 8 6" xfId="711"/>
    <cellStyle name="Calculation 2 2 2 2 3 8 7" xfId="712"/>
    <cellStyle name="Calculation 2 2 2 2 3 9" xfId="713"/>
    <cellStyle name="Calculation 2 2 2 2 3 9 2" xfId="714"/>
    <cellStyle name="Calculation 2 2 2 2 3 9 3" xfId="715"/>
    <cellStyle name="Calculation 2 2 2 2 3 9 4" xfId="716"/>
    <cellStyle name="Calculation 2 2 2 2 3 9 5" xfId="717"/>
    <cellStyle name="Calculation 2 2 2 2 3 9 6" xfId="718"/>
    <cellStyle name="Calculation 2 2 2 2 3 9 7" xfId="719"/>
    <cellStyle name="Calculation 2 2 2 2 4" xfId="720"/>
    <cellStyle name="Calculation 2 2 2 2 4 10" xfId="721"/>
    <cellStyle name="Calculation 2 2 2 2 4 10 2" xfId="722"/>
    <cellStyle name="Calculation 2 2 2 2 4 10 3" xfId="723"/>
    <cellStyle name="Calculation 2 2 2 2 4 10 4" xfId="724"/>
    <cellStyle name="Calculation 2 2 2 2 4 10 5" xfId="725"/>
    <cellStyle name="Calculation 2 2 2 2 4 10 6" xfId="726"/>
    <cellStyle name="Calculation 2 2 2 2 4 10 7" xfId="727"/>
    <cellStyle name="Calculation 2 2 2 2 4 11" xfId="728"/>
    <cellStyle name="Calculation 2 2 2 2 4 12" xfId="729"/>
    <cellStyle name="Calculation 2 2 2 2 4 13" xfId="730"/>
    <cellStyle name="Calculation 2 2 2 2 4 14" xfId="731"/>
    <cellStyle name="Calculation 2 2 2 2 4 2" xfId="732"/>
    <cellStyle name="Calculation 2 2 2 2 4 2 2" xfId="733"/>
    <cellStyle name="Calculation 2 2 2 2 4 2 3" xfId="734"/>
    <cellStyle name="Calculation 2 2 2 2 4 2 4" xfId="735"/>
    <cellStyle name="Calculation 2 2 2 2 4 2 5" xfId="736"/>
    <cellStyle name="Calculation 2 2 2 2 4 2 6" xfId="737"/>
    <cellStyle name="Calculation 2 2 2 2 4 2 7" xfId="738"/>
    <cellStyle name="Calculation 2 2 2 2 4 3" xfId="739"/>
    <cellStyle name="Calculation 2 2 2 2 4 3 2" xfId="740"/>
    <cellStyle name="Calculation 2 2 2 2 4 3 3" xfId="741"/>
    <cellStyle name="Calculation 2 2 2 2 4 3 4" xfId="742"/>
    <cellStyle name="Calculation 2 2 2 2 4 3 5" xfId="743"/>
    <cellStyle name="Calculation 2 2 2 2 4 3 6" xfId="744"/>
    <cellStyle name="Calculation 2 2 2 2 4 3 7" xfId="745"/>
    <cellStyle name="Calculation 2 2 2 2 4 4" xfId="746"/>
    <cellStyle name="Calculation 2 2 2 2 4 4 2" xfId="747"/>
    <cellStyle name="Calculation 2 2 2 2 4 4 3" xfId="748"/>
    <cellStyle name="Calculation 2 2 2 2 4 4 4" xfId="749"/>
    <cellStyle name="Calculation 2 2 2 2 4 4 5" xfId="750"/>
    <cellStyle name="Calculation 2 2 2 2 4 4 6" xfId="751"/>
    <cellStyle name="Calculation 2 2 2 2 4 4 7" xfId="752"/>
    <cellStyle name="Calculation 2 2 2 2 4 5" xfId="753"/>
    <cellStyle name="Calculation 2 2 2 2 4 5 2" xfId="754"/>
    <cellStyle name="Calculation 2 2 2 2 4 5 3" xfId="755"/>
    <cellStyle name="Calculation 2 2 2 2 4 5 4" xfId="756"/>
    <cellStyle name="Calculation 2 2 2 2 4 5 5" xfId="757"/>
    <cellStyle name="Calculation 2 2 2 2 4 5 6" xfId="758"/>
    <cellStyle name="Calculation 2 2 2 2 4 5 7" xfId="759"/>
    <cellStyle name="Calculation 2 2 2 2 4 6" xfId="760"/>
    <cellStyle name="Calculation 2 2 2 2 4 6 2" xfId="761"/>
    <cellStyle name="Calculation 2 2 2 2 4 6 3" xfId="762"/>
    <cellStyle name="Calculation 2 2 2 2 4 6 4" xfId="763"/>
    <cellStyle name="Calculation 2 2 2 2 4 6 5" xfId="764"/>
    <cellStyle name="Calculation 2 2 2 2 4 6 6" xfId="765"/>
    <cellStyle name="Calculation 2 2 2 2 4 6 7" xfId="766"/>
    <cellStyle name="Calculation 2 2 2 2 4 7" xfId="767"/>
    <cellStyle name="Calculation 2 2 2 2 4 7 2" xfId="768"/>
    <cellStyle name="Calculation 2 2 2 2 4 7 3" xfId="769"/>
    <cellStyle name="Calculation 2 2 2 2 4 7 4" xfId="770"/>
    <cellStyle name="Calculation 2 2 2 2 4 7 5" xfId="771"/>
    <cellStyle name="Calculation 2 2 2 2 4 7 6" xfId="772"/>
    <cellStyle name="Calculation 2 2 2 2 4 7 7" xfId="773"/>
    <cellStyle name="Calculation 2 2 2 2 4 8" xfId="774"/>
    <cellStyle name="Calculation 2 2 2 2 4 8 2" xfId="775"/>
    <cellStyle name="Calculation 2 2 2 2 4 8 3" xfId="776"/>
    <cellStyle name="Calculation 2 2 2 2 4 8 4" xfId="777"/>
    <cellStyle name="Calculation 2 2 2 2 4 8 5" xfId="778"/>
    <cellStyle name="Calculation 2 2 2 2 4 8 6" xfId="779"/>
    <cellStyle name="Calculation 2 2 2 2 4 8 7" xfId="780"/>
    <cellStyle name="Calculation 2 2 2 2 4 9" xfId="781"/>
    <cellStyle name="Calculation 2 2 2 2 4 9 2" xfId="782"/>
    <cellStyle name="Calculation 2 2 2 2 4 9 3" xfId="783"/>
    <cellStyle name="Calculation 2 2 2 2 4 9 4" xfId="784"/>
    <cellStyle name="Calculation 2 2 2 2 4 9 5" xfId="785"/>
    <cellStyle name="Calculation 2 2 2 2 4 9 6" xfId="786"/>
    <cellStyle name="Calculation 2 2 2 2 4 9 7" xfId="787"/>
    <cellStyle name="Calculation 2 2 2 2 5" xfId="788"/>
    <cellStyle name="Calculation 2 2 2 2 5 10" xfId="789"/>
    <cellStyle name="Calculation 2 2 2 2 5 10 2" xfId="790"/>
    <cellStyle name="Calculation 2 2 2 2 5 10 3" xfId="791"/>
    <cellStyle name="Calculation 2 2 2 2 5 10 4" xfId="792"/>
    <cellStyle name="Calculation 2 2 2 2 5 10 5" xfId="793"/>
    <cellStyle name="Calculation 2 2 2 2 5 10 6" xfId="794"/>
    <cellStyle name="Calculation 2 2 2 2 5 10 7" xfId="795"/>
    <cellStyle name="Calculation 2 2 2 2 5 11" xfId="796"/>
    <cellStyle name="Calculation 2 2 2 2 5 12" xfId="797"/>
    <cellStyle name="Calculation 2 2 2 2 5 13" xfId="798"/>
    <cellStyle name="Calculation 2 2 2 2 5 14" xfId="799"/>
    <cellStyle name="Calculation 2 2 2 2 5 2" xfId="800"/>
    <cellStyle name="Calculation 2 2 2 2 5 2 2" xfId="801"/>
    <cellStyle name="Calculation 2 2 2 2 5 2 3" xfId="802"/>
    <cellStyle name="Calculation 2 2 2 2 5 2 4" xfId="803"/>
    <cellStyle name="Calculation 2 2 2 2 5 2 5" xfId="804"/>
    <cellStyle name="Calculation 2 2 2 2 5 2 6" xfId="805"/>
    <cellStyle name="Calculation 2 2 2 2 5 2 7" xfId="806"/>
    <cellStyle name="Calculation 2 2 2 2 5 3" xfId="807"/>
    <cellStyle name="Calculation 2 2 2 2 5 3 2" xfId="808"/>
    <cellStyle name="Calculation 2 2 2 2 5 3 3" xfId="809"/>
    <cellStyle name="Calculation 2 2 2 2 5 3 4" xfId="810"/>
    <cellStyle name="Calculation 2 2 2 2 5 3 5" xfId="811"/>
    <cellStyle name="Calculation 2 2 2 2 5 3 6" xfId="812"/>
    <cellStyle name="Calculation 2 2 2 2 5 3 7" xfId="813"/>
    <cellStyle name="Calculation 2 2 2 2 5 4" xfId="814"/>
    <cellStyle name="Calculation 2 2 2 2 5 4 2" xfId="815"/>
    <cellStyle name="Calculation 2 2 2 2 5 4 3" xfId="816"/>
    <cellStyle name="Calculation 2 2 2 2 5 4 4" xfId="817"/>
    <cellStyle name="Calculation 2 2 2 2 5 4 5" xfId="818"/>
    <cellStyle name="Calculation 2 2 2 2 5 4 6" xfId="819"/>
    <cellStyle name="Calculation 2 2 2 2 5 4 7" xfId="820"/>
    <cellStyle name="Calculation 2 2 2 2 5 5" xfId="821"/>
    <cellStyle name="Calculation 2 2 2 2 5 5 2" xfId="822"/>
    <cellStyle name="Calculation 2 2 2 2 5 5 3" xfId="823"/>
    <cellStyle name="Calculation 2 2 2 2 5 5 4" xfId="824"/>
    <cellStyle name="Calculation 2 2 2 2 5 5 5" xfId="825"/>
    <cellStyle name="Calculation 2 2 2 2 5 5 6" xfId="826"/>
    <cellStyle name="Calculation 2 2 2 2 5 5 7" xfId="827"/>
    <cellStyle name="Calculation 2 2 2 2 5 6" xfId="828"/>
    <cellStyle name="Calculation 2 2 2 2 5 6 2" xfId="829"/>
    <cellStyle name="Calculation 2 2 2 2 5 6 3" xfId="830"/>
    <cellStyle name="Calculation 2 2 2 2 5 6 4" xfId="831"/>
    <cellStyle name="Calculation 2 2 2 2 5 6 5" xfId="832"/>
    <cellStyle name="Calculation 2 2 2 2 5 6 6" xfId="833"/>
    <cellStyle name="Calculation 2 2 2 2 5 6 7" xfId="834"/>
    <cellStyle name="Calculation 2 2 2 2 5 7" xfId="835"/>
    <cellStyle name="Calculation 2 2 2 2 5 7 2" xfId="836"/>
    <cellStyle name="Calculation 2 2 2 2 5 7 3" xfId="837"/>
    <cellStyle name="Calculation 2 2 2 2 5 7 4" xfId="838"/>
    <cellStyle name="Calculation 2 2 2 2 5 7 5" xfId="839"/>
    <cellStyle name="Calculation 2 2 2 2 5 7 6" xfId="840"/>
    <cellStyle name="Calculation 2 2 2 2 5 7 7" xfId="841"/>
    <cellStyle name="Calculation 2 2 2 2 5 8" xfId="842"/>
    <cellStyle name="Calculation 2 2 2 2 5 8 2" xfId="843"/>
    <cellStyle name="Calculation 2 2 2 2 5 8 3" xfId="844"/>
    <cellStyle name="Calculation 2 2 2 2 5 8 4" xfId="845"/>
    <cellStyle name="Calculation 2 2 2 2 5 8 5" xfId="846"/>
    <cellStyle name="Calculation 2 2 2 2 5 8 6" xfId="847"/>
    <cellStyle name="Calculation 2 2 2 2 5 8 7" xfId="848"/>
    <cellStyle name="Calculation 2 2 2 2 5 9" xfId="849"/>
    <cellStyle name="Calculation 2 2 2 2 5 9 2" xfId="850"/>
    <cellStyle name="Calculation 2 2 2 2 5 9 3" xfId="851"/>
    <cellStyle name="Calculation 2 2 2 2 5 9 4" xfId="852"/>
    <cellStyle name="Calculation 2 2 2 2 5 9 5" xfId="853"/>
    <cellStyle name="Calculation 2 2 2 2 5 9 6" xfId="854"/>
    <cellStyle name="Calculation 2 2 2 2 5 9 7" xfId="855"/>
    <cellStyle name="Calculation 2 2 2 2 6" xfId="856"/>
    <cellStyle name="Calculation 2 2 2 2 6 2" xfId="857"/>
    <cellStyle name="Calculation 2 2 2 2 6 3" xfId="858"/>
    <cellStyle name="Calculation 2 2 2 2 6 4" xfId="859"/>
    <cellStyle name="Calculation 2 2 2 2 6 5" xfId="860"/>
    <cellStyle name="Calculation 2 2 2 2 6 6" xfId="861"/>
    <cellStyle name="Calculation 2 2 2 2 6 7" xfId="862"/>
    <cellStyle name="Calculation 2 2 2 2 7" xfId="863"/>
    <cellStyle name="Calculation 2 2 2 2 7 2" xfId="864"/>
    <cellStyle name="Calculation 2 2 2 2 7 3" xfId="865"/>
    <cellStyle name="Calculation 2 2 2 2 7 4" xfId="866"/>
    <cellStyle name="Calculation 2 2 2 2 7 5" xfId="867"/>
    <cellStyle name="Calculation 2 2 2 2 7 6" xfId="868"/>
    <cellStyle name="Calculation 2 2 2 2 7 7" xfId="869"/>
    <cellStyle name="Calculation 2 2 2 2 8" xfId="870"/>
    <cellStyle name="Calculation 2 2 2 2 8 2" xfId="871"/>
    <cellStyle name="Calculation 2 2 2 2 8 3" xfId="872"/>
    <cellStyle name="Calculation 2 2 2 2 8 4" xfId="873"/>
    <cellStyle name="Calculation 2 2 2 2 8 5" xfId="874"/>
    <cellStyle name="Calculation 2 2 2 2 8 6" xfId="875"/>
    <cellStyle name="Calculation 2 2 2 2 8 7" xfId="876"/>
    <cellStyle name="Calculation 2 2 2 2 9" xfId="877"/>
    <cellStyle name="Calculation 2 2 2 2 9 2" xfId="878"/>
    <cellStyle name="Calculation 2 2 2 2 9 3" xfId="879"/>
    <cellStyle name="Calculation 2 2 2 2 9 4" xfId="880"/>
    <cellStyle name="Calculation 2 2 2 2 9 5" xfId="881"/>
    <cellStyle name="Calculation 2 2 2 2 9 6" xfId="882"/>
    <cellStyle name="Calculation 2 2 2 2 9 7" xfId="883"/>
    <cellStyle name="Calculation 2 2 2 3" xfId="884"/>
    <cellStyle name="Calculation 2 2 2 3 10" xfId="885"/>
    <cellStyle name="Calculation 2 2 2 3 10 2" xfId="886"/>
    <cellStyle name="Calculation 2 2 2 3 10 3" xfId="887"/>
    <cellStyle name="Calculation 2 2 2 3 10 4" xfId="888"/>
    <cellStyle name="Calculation 2 2 2 3 10 5" xfId="889"/>
    <cellStyle name="Calculation 2 2 2 3 10 6" xfId="890"/>
    <cellStyle name="Calculation 2 2 2 3 10 7" xfId="891"/>
    <cellStyle name="Calculation 2 2 2 3 11" xfId="892"/>
    <cellStyle name="Calculation 2 2 2 3 12" xfId="893"/>
    <cellStyle name="Calculation 2 2 2 3 13" xfId="894"/>
    <cellStyle name="Calculation 2 2 2 3 14" xfId="895"/>
    <cellStyle name="Calculation 2 2 2 3 2" xfId="896"/>
    <cellStyle name="Calculation 2 2 2 3 2 2" xfId="897"/>
    <cellStyle name="Calculation 2 2 2 3 2 3" xfId="898"/>
    <cellStyle name="Calculation 2 2 2 3 2 4" xfId="899"/>
    <cellStyle name="Calculation 2 2 2 3 2 5" xfId="900"/>
    <cellStyle name="Calculation 2 2 2 3 2 6" xfId="901"/>
    <cellStyle name="Calculation 2 2 2 3 2 7" xfId="902"/>
    <cellStyle name="Calculation 2 2 2 3 3" xfId="903"/>
    <cellStyle name="Calculation 2 2 2 3 3 2" xfId="904"/>
    <cellStyle name="Calculation 2 2 2 3 3 3" xfId="905"/>
    <cellStyle name="Calculation 2 2 2 3 3 4" xfId="906"/>
    <cellStyle name="Calculation 2 2 2 3 3 5" xfId="907"/>
    <cellStyle name="Calculation 2 2 2 3 3 6" xfId="908"/>
    <cellStyle name="Calculation 2 2 2 3 3 7" xfId="909"/>
    <cellStyle name="Calculation 2 2 2 3 4" xfId="910"/>
    <cellStyle name="Calculation 2 2 2 3 4 2" xfId="911"/>
    <cellStyle name="Calculation 2 2 2 3 4 3" xfId="912"/>
    <cellStyle name="Calculation 2 2 2 3 4 4" xfId="913"/>
    <cellStyle name="Calculation 2 2 2 3 4 5" xfId="914"/>
    <cellStyle name="Calculation 2 2 2 3 4 6" xfId="915"/>
    <cellStyle name="Calculation 2 2 2 3 4 7" xfId="916"/>
    <cellStyle name="Calculation 2 2 2 3 5" xfId="917"/>
    <cellStyle name="Calculation 2 2 2 3 5 2" xfId="918"/>
    <cellStyle name="Calculation 2 2 2 3 5 3" xfId="919"/>
    <cellStyle name="Calculation 2 2 2 3 5 4" xfId="920"/>
    <cellStyle name="Calculation 2 2 2 3 5 5" xfId="921"/>
    <cellStyle name="Calculation 2 2 2 3 5 6" xfId="922"/>
    <cellStyle name="Calculation 2 2 2 3 5 7" xfId="923"/>
    <cellStyle name="Calculation 2 2 2 3 6" xfId="924"/>
    <cellStyle name="Calculation 2 2 2 3 6 2" xfId="925"/>
    <cellStyle name="Calculation 2 2 2 3 6 3" xfId="926"/>
    <cellStyle name="Calculation 2 2 2 3 6 4" xfId="927"/>
    <cellStyle name="Calculation 2 2 2 3 6 5" xfId="928"/>
    <cellStyle name="Calculation 2 2 2 3 6 6" xfId="929"/>
    <cellStyle name="Calculation 2 2 2 3 6 7" xfId="930"/>
    <cellStyle name="Calculation 2 2 2 3 7" xfId="931"/>
    <cellStyle name="Calculation 2 2 2 3 7 2" xfId="932"/>
    <cellStyle name="Calculation 2 2 2 3 7 3" xfId="933"/>
    <cellStyle name="Calculation 2 2 2 3 7 4" xfId="934"/>
    <cellStyle name="Calculation 2 2 2 3 7 5" xfId="935"/>
    <cellStyle name="Calculation 2 2 2 3 7 6" xfId="936"/>
    <cellStyle name="Calculation 2 2 2 3 7 7" xfId="937"/>
    <cellStyle name="Calculation 2 2 2 3 8" xfId="938"/>
    <cellStyle name="Calculation 2 2 2 3 8 2" xfId="939"/>
    <cellStyle name="Calculation 2 2 2 3 8 3" xfId="940"/>
    <cellStyle name="Calculation 2 2 2 3 8 4" xfId="941"/>
    <cellStyle name="Calculation 2 2 2 3 8 5" xfId="942"/>
    <cellStyle name="Calculation 2 2 2 3 8 6" xfId="943"/>
    <cellStyle name="Calculation 2 2 2 3 8 7" xfId="944"/>
    <cellStyle name="Calculation 2 2 2 3 9" xfId="945"/>
    <cellStyle name="Calculation 2 2 2 3 9 2" xfId="946"/>
    <cellStyle name="Calculation 2 2 2 3 9 3" xfId="947"/>
    <cellStyle name="Calculation 2 2 2 3 9 4" xfId="948"/>
    <cellStyle name="Calculation 2 2 2 3 9 5" xfId="949"/>
    <cellStyle name="Calculation 2 2 2 3 9 6" xfId="950"/>
    <cellStyle name="Calculation 2 2 2 3 9 7" xfId="951"/>
    <cellStyle name="Calculation 2 2 2 4" xfId="952"/>
    <cellStyle name="Calculation 2 2 2 4 10" xfId="953"/>
    <cellStyle name="Calculation 2 2 2 4 10 2" xfId="954"/>
    <cellStyle name="Calculation 2 2 2 4 10 3" xfId="955"/>
    <cellStyle name="Calculation 2 2 2 4 10 4" xfId="956"/>
    <cellStyle name="Calculation 2 2 2 4 10 5" xfId="957"/>
    <cellStyle name="Calculation 2 2 2 4 10 6" xfId="958"/>
    <cellStyle name="Calculation 2 2 2 4 10 7" xfId="959"/>
    <cellStyle name="Calculation 2 2 2 4 11" xfId="960"/>
    <cellStyle name="Calculation 2 2 2 4 12" xfId="961"/>
    <cellStyle name="Calculation 2 2 2 4 13" xfId="962"/>
    <cellStyle name="Calculation 2 2 2 4 14" xfId="963"/>
    <cellStyle name="Calculation 2 2 2 4 2" xfId="964"/>
    <cellStyle name="Calculation 2 2 2 4 2 2" xfId="965"/>
    <cellStyle name="Calculation 2 2 2 4 2 3" xfId="966"/>
    <cellStyle name="Calculation 2 2 2 4 2 4" xfId="967"/>
    <cellStyle name="Calculation 2 2 2 4 2 5" xfId="968"/>
    <cellStyle name="Calculation 2 2 2 4 2 6" xfId="969"/>
    <cellStyle name="Calculation 2 2 2 4 2 7" xfId="970"/>
    <cellStyle name="Calculation 2 2 2 4 3" xfId="971"/>
    <cellStyle name="Calculation 2 2 2 4 3 2" xfId="972"/>
    <cellStyle name="Calculation 2 2 2 4 3 3" xfId="973"/>
    <cellStyle name="Calculation 2 2 2 4 3 4" xfId="974"/>
    <cellStyle name="Calculation 2 2 2 4 3 5" xfId="975"/>
    <cellStyle name="Calculation 2 2 2 4 3 6" xfId="976"/>
    <cellStyle name="Calculation 2 2 2 4 3 7" xfId="977"/>
    <cellStyle name="Calculation 2 2 2 4 4" xfId="978"/>
    <cellStyle name="Calculation 2 2 2 4 4 2" xfId="979"/>
    <cellStyle name="Calculation 2 2 2 4 4 3" xfId="980"/>
    <cellStyle name="Calculation 2 2 2 4 4 4" xfId="981"/>
    <cellStyle name="Calculation 2 2 2 4 4 5" xfId="982"/>
    <cellStyle name="Calculation 2 2 2 4 4 6" xfId="983"/>
    <cellStyle name="Calculation 2 2 2 4 4 7" xfId="984"/>
    <cellStyle name="Calculation 2 2 2 4 5" xfId="985"/>
    <cellStyle name="Calculation 2 2 2 4 5 2" xfId="986"/>
    <cellStyle name="Calculation 2 2 2 4 5 3" xfId="987"/>
    <cellStyle name="Calculation 2 2 2 4 5 4" xfId="988"/>
    <cellStyle name="Calculation 2 2 2 4 5 5" xfId="989"/>
    <cellStyle name="Calculation 2 2 2 4 5 6" xfId="990"/>
    <cellStyle name="Calculation 2 2 2 4 5 7" xfId="991"/>
    <cellStyle name="Calculation 2 2 2 4 6" xfId="992"/>
    <cellStyle name="Calculation 2 2 2 4 6 2" xfId="993"/>
    <cellStyle name="Calculation 2 2 2 4 6 3" xfId="994"/>
    <cellStyle name="Calculation 2 2 2 4 6 4" xfId="995"/>
    <cellStyle name="Calculation 2 2 2 4 6 5" xfId="996"/>
    <cellStyle name="Calculation 2 2 2 4 6 6" xfId="997"/>
    <cellStyle name="Calculation 2 2 2 4 6 7" xfId="998"/>
    <cellStyle name="Calculation 2 2 2 4 7" xfId="999"/>
    <cellStyle name="Calculation 2 2 2 4 7 2" xfId="1000"/>
    <cellStyle name="Calculation 2 2 2 4 7 3" xfId="1001"/>
    <cellStyle name="Calculation 2 2 2 4 7 4" xfId="1002"/>
    <cellStyle name="Calculation 2 2 2 4 7 5" xfId="1003"/>
    <cellStyle name="Calculation 2 2 2 4 7 6" xfId="1004"/>
    <cellStyle name="Calculation 2 2 2 4 7 7" xfId="1005"/>
    <cellStyle name="Calculation 2 2 2 4 8" xfId="1006"/>
    <cellStyle name="Calculation 2 2 2 4 8 2" xfId="1007"/>
    <cellStyle name="Calculation 2 2 2 4 8 3" xfId="1008"/>
    <cellStyle name="Calculation 2 2 2 4 8 4" xfId="1009"/>
    <cellStyle name="Calculation 2 2 2 4 8 5" xfId="1010"/>
    <cellStyle name="Calculation 2 2 2 4 8 6" xfId="1011"/>
    <cellStyle name="Calculation 2 2 2 4 8 7" xfId="1012"/>
    <cellStyle name="Calculation 2 2 2 4 9" xfId="1013"/>
    <cellStyle name="Calculation 2 2 2 4 9 2" xfId="1014"/>
    <cellStyle name="Calculation 2 2 2 4 9 3" xfId="1015"/>
    <cellStyle name="Calculation 2 2 2 4 9 4" xfId="1016"/>
    <cellStyle name="Calculation 2 2 2 4 9 5" xfId="1017"/>
    <cellStyle name="Calculation 2 2 2 4 9 6" xfId="1018"/>
    <cellStyle name="Calculation 2 2 2 4 9 7" xfId="1019"/>
    <cellStyle name="Calculation 2 2 2 5" xfId="1020"/>
    <cellStyle name="Calculation 2 2 2 5 10" xfId="1021"/>
    <cellStyle name="Calculation 2 2 2 5 10 2" xfId="1022"/>
    <cellStyle name="Calculation 2 2 2 5 10 3" xfId="1023"/>
    <cellStyle name="Calculation 2 2 2 5 10 4" xfId="1024"/>
    <cellStyle name="Calculation 2 2 2 5 10 5" xfId="1025"/>
    <cellStyle name="Calculation 2 2 2 5 10 6" xfId="1026"/>
    <cellStyle name="Calculation 2 2 2 5 10 7" xfId="1027"/>
    <cellStyle name="Calculation 2 2 2 5 11" xfId="1028"/>
    <cellStyle name="Calculation 2 2 2 5 12" xfId="1029"/>
    <cellStyle name="Calculation 2 2 2 5 13" xfId="1030"/>
    <cellStyle name="Calculation 2 2 2 5 14" xfId="1031"/>
    <cellStyle name="Calculation 2 2 2 5 2" xfId="1032"/>
    <cellStyle name="Calculation 2 2 2 5 2 2" xfId="1033"/>
    <cellStyle name="Calculation 2 2 2 5 2 3" xfId="1034"/>
    <cellStyle name="Calculation 2 2 2 5 2 4" xfId="1035"/>
    <cellStyle name="Calculation 2 2 2 5 2 5" xfId="1036"/>
    <cellStyle name="Calculation 2 2 2 5 2 6" xfId="1037"/>
    <cellStyle name="Calculation 2 2 2 5 2 7" xfId="1038"/>
    <cellStyle name="Calculation 2 2 2 5 3" xfId="1039"/>
    <cellStyle name="Calculation 2 2 2 5 3 2" xfId="1040"/>
    <cellStyle name="Calculation 2 2 2 5 3 3" xfId="1041"/>
    <cellStyle name="Calculation 2 2 2 5 3 4" xfId="1042"/>
    <cellStyle name="Calculation 2 2 2 5 3 5" xfId="1043"/>
    <cellStyle name="Calculation 2 2 2 5 3 6" xfId="1044"/>
    <cellStyle name="Calculation 2 2 2 5 3 7" xfId="1045"/>
    <cellStyle name="Calculation 2 2 2 5 4" xfId="1046"/>
    <cellStyle name="Calculation 2 2 2 5 4 2" xfId="1047"/>
    <cellStyle name="Calculation 2 2 2 5 4 3" xfId="1048"/>
    <cellStyle name="Calculation 2 2 2 5 4 4" xfId="1049"/>
    <cellStyle name="Calculation 2 2 2 5 4 5" xfId="1050"/>
    <cellStyle name="Calculation 2 2 2 5 4 6" xfId="1051"/>
    <cellStyle name="Calculation 2 2 2 5 4 7" xfId="1052"/>
    <cellStyle name="Calculation 2 2 2 5 5" xfId="1053"/>
    <cellStyle name="Calculation 2 2 2 5 5 2" xfId="1054"/>
    <cellStyle name="Calculation 2 2 2 5 5 3" xfId="1055"/>
    <cellStyle name="Calculation 2 2 2 5 5 4" xfId="1056"/>
    <cellStyle name="Calculation 2 2 2 5 5 5" xfId="1057"/>
    <cellStyle name="Calculation 2 2 2 5 5 6" xfId="1058"/>
    <cellStyle name="Calculation 2 2 2 5 5 7" xfId="1059"/>
    <cellStyle name="Calculation 2 2 2 5 6" xfId="1060"/>
    <cellStyle name="Calculation 2 2 2 5 6 2" xfId="1061"/>
    <cellStyle name="Calculation 2 2 2 5 6 3" xfId="1062"/>
    <cellStyle name="Calculation 2 2 2 5 6 4" xfId="1063"/>
    <cellStyle name="Calculation 2 2 2 5 6 5" xfId="1064"/>
    <cellStyle name="Calculation 2 2 2 5 6 6" xfId="1065"/>
    <cellStyle name="Calculation 2 2 2 5 6 7" xfId="1066"/>
    <cellStyle name="Calculation 2 2 2 5 7" xfId="1067"/>
    <cellStyle name="Calculation 2 2 2 5 7 2" xfId="1068"/>
    <cellStyle name="Calculation 2 2 2 5 7 3" xfId="1069"/>
    <cellStyle name="Calculation 2 2 2 5 7 4" xfId="1070"/>
    <cellStyle name="Calculation 2 2 2 5 7 5" xfId="1071"/>
    <cellStyle name="Calculation 2 2 2 5 7 6" xfId="1072"/>
    <cellStyle name="Calculation 2 2 2 5 7 7" xfId="1073"/>
    <cellStyle name="Calculation 2 2 2 5 8" xfId="1074"/>
    <cellStyle name="Calculation 2 2 2 5 8 2" xfId="1075"/>
    <cellStyle name="Calculation 2 2 2 5 8 3" xfId="1076"/>
    <cellStyle name="Calculation 2 2 2 5 8 4" xfId="1077"/>
    <cellStyle name="Calculation 2 2 2 5 8 5" xfId="1078"/>
    <cellStyle name="Calculation 2 2 2 5 8 6" xfId="1079"/>
    <cellStyle name="Calculation 2 2 2 5 8 7" xfId="1080"/>
    <cellStyle name="Calculation 2 2 2 5 9" xfId="1081"/>
    <cellStyle name="Calculation 2 2 2 5 9 2" xfId="1082"/>
    <cellStyle name="Calculation 2 2 2 5 9 3" xfId="1083"/>
    <cellStyle name="Calculation 2 2 2 5 9 4" xfId="1084"/>
    <cellStyle name="Calculation 2 2 2 5 9 5" xfId="1085"/>
    <cellStyle name="Calculation 2 2 2 5 9 6" xfId="1086"/>
    <cellStyle name="Calculation 2 2 2 5 9 7" xfId="1087"/>
    <cellStyle name="Calculation 2 2 2 6" xfId="1088"/>
    <cellStyle name="Calculation 2 2 2 6 10" xfId="1089"/>
    <cellStyle name="Calculation 2 2 2 6 10 2" xfId="1090"/>
    <cellStyle name="Calculation 2 2 2 6 10 3" xfId="1091"/>
    <cellStyle name="Calculation 2 2 2 6 10 4" xfId="1092"/>
    <cellStyle name="Calculation 2 2 2 6 10 5" xfId="1093"/>
    <cellStyle name="Calculation 2 2 2 6 10 6" xfId="1094"/>
    <cellStyle name="Calculation 2 2 2 6 10 7" xfId="1095"/>
    <cellStyle name="Calculation 2 2 2 6 11" xfId="1096"/>
    <cellStyle name="Calculation 2 2 2 6 12" xfId="1097"/>
    <cellStyle name="Calculation 2 2 2 6 13" xfId="1098"/>
    <cellStyle name="Calculation 2 2 2 6 14" xfId="1099"/>
    <cellStyle name="Calculation 2 2 2 6 2" xfId="1100"/>
    <cellStyle name="Calculation 2 2 2 6 2 2" xfId="1101"/>
    <cellStyle name="Calculation 2 2 2 6 2 3" xfId="1102"/>
    <cellStyle name="Calculation 2 2 2 6 2 4" xfId="1103"/>
    <cellStyle name="Calculation 2 2 2 6 2 5" xfId="1104"/>
    <cellStyle name="Calculation 2 2 2 6 2 6" xfId="1105"/>
    <cellStyle name="Calculation 2 2 2 6 2 7" xfId="1106"/>
    <cellStyle name="Calculation 2 2 2 6 3" xfId="1107"/>
    <cellStyle name="Calculation 2 2 2 6 3 2" xfId="1108"/>
    <cellStyle name="Calculation 2 2 2 6 3 3" xfId="1109"/>
    <cellStyle name="Calculation 2 2 2 6 3 4" xfId="1110"/>
    <cellStyle name="Calculation 2 2 2 6 3 5" xfId="1111"/>
    <cellStyle name="Calculation 2 2 2 6 3 6" xfId="1112"/>
    <cellStyle name="Calculation 2 2 2 6 3 7" xfId="1113"/>
    <cellStyle name="Calculation 2 2 2 6 4" xfId="1114"/>
    <cellStyle name="Calculation 2 2 2 6 4 2" xfId="1115"/>
    <cellStyle name="Calculation 2 2 2 6 4 3" xfId="1116"/>
    <cellStyle name="Calculation 2 2 2 6 4 4" xfId="1117"/>
    <cellStyle name="Calculation 2 2 2 6 4 5" xfId="1118"/>
    <cellStyle name="Calculation 2 2 2 6 4 6" xfId="1119"/>
    <cellStyle name="Calculation 2 2 2 6 4 7" xfId="1120"/>
    <cellStyle name="Calculation 2 2 2 6 5" xfId="1121"/>
    <cellStyle name="Calculation 2 2 2 6 5 2" xfId="1122"/>
    <cellStyle name="Calculation 2 2 2 6 5 3" xfId="1123"/>
    <cellStyle name="Calculation 2 2 2 6 5 4" xfId="1124"/>
    <cellStyle name="Calculation 2 2 2 6 5 5" xfId="1125"/>
    <cellStyle name="Calculation 2 2 2 6 5 6" xfId="1126"/>
    <cellStyle name="Calculation 2 2 2 6 5 7" xfId="1127"/>
    <cellStyle name="Calculation 2 2 2 6 6" xfId="1128"/>
    <cellStyle name="Calculation 2 2 2 6 6 2" xfId="1129"/>
    <cellStyle name="Calculation 2 2 2 6 6 3" xfId="1130"/>
    <cellStyle name="Calculation 2 2 2 6 6 4" xfId="1131"/>
    <cellStyle name="Calculation 2 2 2 6 6 5" xfId="1132"/>
    <cellStyle name="Calculation 2 2 2 6 6 6" xfId="1133"/>
    <cellStyle name="Calculation 2 2 2 6 6 7" xfId="1134"/>
    <cellStyle name="Calculation 2 2 2 6 7" xfId="1135"/>
    <cellStyle name="Calculation 2 2 2 6 7 2" xfId="1136"/>
    <cellStyle name="Calculation 2 2 2 6 7 3" xfId="1137"/>
    <cellStyle name="Calculation 2 2 2 6 7 4" xfId="1138"/>
    <cellStyle name="Calculation 2 2 2 6 7 5" xfId="1139"/>
    <cellStyle name="Calculation 2 2 2 6 7 6" xfId="1140"/>
    <cellStyle name="Calculation 2 2 2 6 7 7" xfId="1141"/>
    <cellStyle name="Calculation 2 2 2 6 8" xfId="1142"/>
    <cellStyle name="Calculation 2 2 2 6 8 2" xfId="1143"/>
    <cellStyle name="Calculation 2 2 2 6 8 3" xfId="1144"/>
    <cellStyle name="Calculation 2 2 2 6 8 4" xfId="1145"/>
    <cellStyle name="Calculation 2 2 2 6 8 5" xfId="1146"/>
    <cellStyle name="Calculation 2 2 2 6 8 6" xfId="1147"/>
    <cellStyle name="Calculation 2 2 2 6 8 7" xfId="1148"/>
    <cellStyle name="Calculation 2 2 2 6 9" xfId="1149"/>
    <cellStyle name="Calculation 2 2 2 6 9 2" xfId="1150"/>
    <cellStyle name="Calculation 2 2 2 6 9 3" xfId="1151"/>
    <cellStyle name="Calculation 2 2 2 6 9 4" xfId="1152"/>
    <cellStyle name="Calculation 2 2 2 6 9 5" xfId="1153"/>
    <cellStyle name="Calculation 2 2 2 6 9 6" xfId="1154"/>
    <cellStyle name="Calculation 2 2 2 6 9 7" xfId="1155"/>
    <cellStyle name="Calculation 2 2 2 7" xfId="1156"/>
    <cellStyle name="Calculation 2 2 2 7 2" xfId="1157"/>
    <cellStyle name="Calculation 2 2 2 7 3" xfId="1158"/>
    <cellStyle name="Calculation 2 2 2 7 4" xfId="1159"/>
    <cellStyle name="Calculation 2 2 2 7 5" xfId="1160"/>
    <cellStyle name="Calculation 2 2 2 7 6" xfId="1161"/>
    <cellStyle name="Calculation 2 2 2 7 7" xfId="1162"/>
    <cellStyle name="Calculation 2 2 2 8" xfId="1163"/>
    <cellStyle name="Calculation 2 2 2 8 2" xfId="1164"/>
    <cellStyle name="Calculation 2 2 2 8 3" xfId="1165"/>
    <cellStyle name="Calculation 2 2 2 8 4" xfId="1166"/>
    <cellStyle name="Calculation 2 2 2 8 5" xfId="1167"/>
    <cellStyle name="Calculation 2 2 2 8 6" xfId="1168"/>
    <cellStyle name="Calculation 2 2 2 8 7" xfId="1169"/>
    <cellStyle name="Calculation 2 2 2 9" xfId="1170"/>
    <cellStyle name="Calculation 2 2 2 9 2" xfId="1171"/>
    <cellStyle name="Calculation 2 2 2 9 3" xfId="1172"/>
    <cellStyle name="Calculation 2 2 2 9 4" xfId="1173"/>
    <cellStyle name="Calculation 2 2 2 9 5" xfId="1174"/>
    <cellStyle name="Calculation 2 2 2 9 6" xfId="1175"/>
    <cellStyle name="Calculation 2 2 2 9 7" xfId="1176"/>
    <cellStyle name="Calculation 2 2 3" xfId="253"/>
    <cellStyle name="Calculation 2 2 3 10" xfId="1177"/>
    <cellStyle name="Calculation 2 2 3 10 2" xfId="1178"/>
    <cellStyle name="Calculation 2 2 3 10 3" xfId="1179"/>
    <cellStyle name="Calculation 2 2 3 10 4" xfId="1180"/>
    <cellStyle name="Calculation 2 2 3 10 5" xfId="1181"/>
    <cellStyle name="Calculation 2 2 3 10 6" xfId="1182"/>
    <cellStyle name="Calculation 2 2 3 10 7" xfId="1183"/>
    <cellStyle name="Calculation 2 2 3 11" xfId="1184"/>
    <cellStyle name="Calculation 2 2 3 11 2" xfId="1185"/>
    <cellStyle name="Calculation 2 2 3 11 3" xfId="1186"/>
    <cellStyle name="Calculation 2 2 3 11 4" xfId="1187"/>
    <cellStyle name="Calculation 2 2 3 11 5" xfId="1188"/>
    <cellStyle name="Calculation 2 2 3 11 6" xfId="1189"/>
    <cellStyle name="Calculation 2 2 3 11 7" xfId="1190"/>
    <cellStyle name="Calculation 2 2 3 12" xfId="1191"/>
    <cellStyle name="Calculation 2 2 3 12 2" xfId="1192"/>
    <cellStyle name="Calculation 2 2 3 12 3" xfId="1193"/>
    <cellStyle name="Calculation 2 2 3 12 4" xfId="1194"/>
    <cellStyle name="Calculation 2 2 3 12 5" xfId="1195"/>
    <cellStyle name="Calculation 2 2 3 12 6" xfId="1196"/>
    <cellStyle name="Calculation 2 2 3 12 7" xfId="1197"/>
    <cellStyle name="Calculation 2 2 3 13" xfId="1198"/>
    <cellStyle name="Calculation 2 2 3 13 2" xfId="1199"/>
    <cellStyle name="Calculation 2 2 3 13 3" xfId="1200"/>
    <cellStyle name="Calculation 2 2 3 13 4" xfId="1201"/>
    <cellStyle name="Calculation 2 2 3 13 5" xfId="1202"/>
    <cellStyle name="Calculation 2 2 3 13 6" xfId="1203"/>
    <cellStyle name="Calculation 2 2 3 13 7" xfId="1204"/>
    <cellStyle name="Calculation 2 2 3 14" xfId="1205"/>
    <cellStyle name="Calculation 2 2 3 15" xfId="1206"/>
    <cellStyle name="Calculation 2 2 3 16" xfId="1207"/>
    <cellStyle name="Calculation 2 2 3 17" xfId="1208"/>
    <cellStyle name="Calculation 2 2 3 2" xfId="1209"/>
    <cellStyle name="Calculation 2 2 3 2 10" xfId="1210"/>
    <cellStyle name="Calculation 2 2 3 2 10 2" xfId="1211"/>
    <cellStyle name="Calculation 2 2 3 2 10 3" xfId="1212"/>
    <cellStyle name="Calculation 2 2 3 2 10 4" xfId="1213"/>
    <cellStyle name="Calculation 2 2 3 2 10 5" xfId="1214"/>
    <cellStyle name="Calculation 2 2 3 2 10 6" xfId="1215"/>
    <cellStyle name="Calculation 2 2 3 2 10 7" xfId="1216"/>
    <cellStyle name="Calculation 2 2 3 2 11" xfId="1217"/>
    <cellStyle name="Calculation 2 2 3 2 12" xfId="1218"/>
    <cellStyle name="Calculation 2 2 3 2 13" xfId="1219"/>
    <cellStyle name="Calculation 2 2 3 2 14" xfId="1220"/>
    <cellStyle name="Calculation 2 2 3 2 2" xfId="1221"/>
    <cellStyle name="Calculation 2 2 3 2 2 2" xfId="1222"/>
    <cellStyle name="Calculation 2 2 3 2 2 3" xfId="1223"/>
    <cellStyle name="Calculation 2 2 3 2 2 4" xfId="1224"/>
    <cellStyle name="Calculation 2 2 3 2 2 5" xfId="1225"/>
    <cellStyle name="Calculation 2 2 3 2 2 6" xfId="1226"/>
    <cellStyle name="Calculation 2 2 3 2 2 7" xfId="1227"/>
    <cellStyle name="Calculation 2 2 3 2 3" xfId="1228"/>
    <cellStyle name="Calculation 2 2 3 2 3 2" xfId="1229"/>
    <cellStyle name="Calculation 2 2 3 2 3 3" xfId="1230"/>
    <cellStyle name="Calculation 2 2 3 2 3 4" xfId="1231"/>
    <cellStyle name="Calculation 2 2 3 2 3 5" xfId="1232"/>
    <cellStyle name="Calculation 2 2 3 2 3 6" xfId="1233"/>
    <cellStyle name="Calculation 2 2 3 2 3 7" xfId="1234"/>
    <cellStyle name="Calculation 2 2 3 2 4" xfId="1235"/>
    <cellStyle name="Calculation 2 2 3 2 4 2" xfId="1236"/>
    <cellStyle name="Calculation 2 2 3 2 4 3" xfId="1237"/>
    <cellStyle name="Calculation 2 2 3 2 4 4" xfId="1238"/>
    <cellStyle name="Calculation 2 2 3 2 4 5" xfId="1239"/>
    <cellStyle name="Calculation 2 2 3 2 4 6" xfId="1240"/>
    <cellStyle name="Calculation 2 2 3 2 4 7" xfId="1241"/>
    <cellStyle name="Calculation 2 2 3 2 5" xfId="1242"/>
    <cellStyle name="Calculation 2 2 3 2 5 2" xfId="1243"/>
    <cellStyle name="Calculation 2 2 3 2 5 3" xfId="1244"/>
    <cellStyle name="Calculation 2 2 3 2 5 4" xfId="1245"/>
    <cellStyle name="Calculation 2 2 3 2 5 5" xfId="1246"/>
    <cellStyle name="Calculation 2 2 3 2 5 6" xfId="1247"/>
    <cellStyle name="Calculation 2 2 3 2 5 7" xfId="1248"/>
    <cellStyle name="Calculation 2 2 3 2 6" xfId="1249"/>
    <cellStyle name="Calculation 2 2 3 2 6 2" xfId="1250"/>
    <cellStyle name="Calculation 2 2 3 2 6 3" xfId="1251"/>
    <cellStyle name="Calculation 2 2 3 2 6 4" xfId="1252"/>
    <cellStyle name="Calculation 2 2 3 2 6 5" xfId="1253"/>
    <cellStyle name="Calculation 2 2 3 2 6 6" xfId="1254"/>
    <cellStyle name="Calculation 2 2 3 2 6 7" xfId="1255"/>
    <cellStyle name="Calculation 2 2 3 2 7" xfId="1256"/>
    <cellStyle name="Calculation 2 2 3 2 7 2" xfId="1257"/>
    <cellStyle name="Calculation 2 2 3 2 7 3" xfId="1258"/>
    <cellStyle name="Calculation 2 2 3 2 7 4" xfId="1259"/>
    <cellStyle name="Calculation 2 2 3 2 7 5" xfId="1260"/>
    <cellStyle name="Calculation 2 2 3 2 7 6" xfId="1261"/>
    <cellStyle name="Calculation 2 2 3 2 7 7" xfId="1262"/>
    <cellStyle name="Calculation 2 2 3 2 8" xfId="1263"/>
    <cellStyle name="Calculation 2 2 3 2 8 2" xfId="1264"/>
    <cellStyle name="Calculation 2 2 3 2 8 3" xfId="1265"/>
    <cellStyle name="Calculation 2 2 3 2 8 4" xfId="1266"/>
    <cellStyle name="Calculation 2 2 3 2 8 5" xfId="1267"/>
    <cellStyle name="Calculation 2 2 3 2 8 6" xfId="1268"/>
    <cellStyle name="Calculation 2 2 3 2 8 7" xfId="1269"/>
    <cellStyle name="Calculation 2 2 3 2 9" xfId="1270"/>
    <cellStyle name="Calculation 2 2 3 2 9 2" xfId="1271"/>
    <cellStyle name="Calculation 2 2 3 2 9 3" xfId="1272"/>
    <cellStyle name="Calculation 2 2 3 2 9 4" xfId="1273"/>
    <cellStyle name="Calculation 2 2 3 2 9 5" xfId="1274"/>
    <cellStyle name="Calculation 2 2 3 2 9 6" xfId="1275"/>
    <cellStyle name="Calculation 2 2 3 2 9 7" xfId="1276"/>
    <cellStyle name="Calculation 2 2 3 3" xfId="1277"/>
    <cellStyle name="Calculation 2 2 3 3 10" xfId="1278"/>
    <cellStyle name="Calculation 2 2 3 3 10 2" xfId="1279"/>
    <cellStyle name="Calculation 2 2 3 3 10 3" xfId="1280"/>
    <cellStyle name="Calculation 2 2 3 3 10 4" xfId="1281"/>
    <cellStyle name="Calculation 2 2 3 3 10 5" xfId="1282"/>
    <cellStyle name="Calculation 2 2 3 3 10 6" xfId="1283"/>
    <cellStyle name="Calculation 2 2 3 3 10 7" xfId="1284"/>
    <cellStyle name="Calculation 2 2 3 3 11" xfId="1285"/>
    <cellStyle name="Calculation 2 2 3 3 12" xfId="1286"/>
    <cellStyle name="Calculation 2 2 3 3 13" xfId="1287"/>
    <cellStyle name="Calculation 2 2 3 3 14" xfId="1288"/>
    <cellStyle name="Calculation 2 2 3 3 2" xfId="1289"/>
    <cellStyle name="Calculation 2 2 3 3 2 2" xfId="1290"/>
    <cellStyle name="Calculation 2 2 3 3 2 3" xfId="1291"/>
    <cellStyle name="Calculation 2 2 3 3 2 4" xfId="1292"/>
    <cellStyle name="Calculation 2 2 3 3 2 5" xfId="1293"/>
    <cellStyle name="Calculation 2 2 3 3 2 6" xfId="1294"/>
    <cellStyle name="Calculation 2 2 3 3 2 7" xfId="1295"/>
    <cellStyle name="Calculation 2 2 3 3 3" xfId="1296"/>
    <cellStyle name="Calculation 2 2 3 3 3 2" xfId="1297"/>
    <cellStyle name="Calculation 2 2 3 3 3 3" xfId="1298"/>
    <cellStyle name="Calculation 2 2 3 3 3 4" xfId="1299"/>
    <cellStyle name="Calculation 2 2 3 3 3 5" xfId="1300"/>
    <cellStyle name="Calculation 2 2 3 3 3 6" xfId="1301"/>
    <cellStyle name="Calculation 2 2 3 3 3 7" xfId="1302"/>
    <cellStyle name="Calculation 2 2 3 3 4" xfId="1303"/>
    <cellStyle name="Calculation 2 2 3 3 4 2" xfId="1304"/>
    <cellStyle name="Calculation 2 2 3 3 4 3" xfId="1305"/>
    <cellStyle name="Calculation 2 2 3 3 4 4" xfId="1306"/>
    <cellStyle name="Calculation 2 2 3 3 4 5" xfId="1307"/>
    <cellStyle name="Calculation 2 2 3 3 4 6" xfId="1308"/>
    <cellStyle name="Calculation 2 2 3 3 4 7" xfId="1309"/>
    <cellStyle name="Calculation 2 2 3 3 5" xfId="1310"/>
    <cellStyle name="Calculation 2 2 3 3 5 2" xfId="1311"/>
    <cellStyle name="Calculation 2 2 3 3 5 3" xfId="1312"/>
    <cellStyle name="Calculation 2 2 3 3 5 4" xfId="1313"/>
    <cellStyle name="Calculation 2 2 3 3 5 5" xfId="1314"/>
    <cellStyle name="Calculation 2 2 3 3 5 6" xfId="1315"/>
    <cellStyle name="Calculation 2 2 3 3 5 7" xfId="1316"/>
    <cellStyle name="Calculation 2 2 3 3 6" xfId="1317"/>
    <cellStyle name="Calculation 2 2 3 3 6 2" xfId="1318"/>
    <cellStyle name="Calculation 2 2 3 3 6 3" xfId="1319"/>
    <cellStyle name="Calculation 2 2 3 3 6 4" xfId="1320"/>
    <cellStyle name="Calculation 2 2 3 3 6 5" xfId="1321"/>
    <cellStyle name="Calculation 2 2 3 3 6 6" xfId="1322"/>
    <cellStyle name="Calculation 2 2 3 3 6 7" xfId="1323"/>
    <cellStyle name="Calculation 2 2 3 3 7" xfId="1324"/>
    <cellStyle name="Calculation 2 2 3 3 7 2" xfId="1325"/>
    <cellStyle name="Calculation 2 2 3 3 7 3" xfId="1326"/>
    <cellStyle name="Calculation 2 2 3 3 7 4" xfId="1327"/>
    <cellStyle name="Calculation 2 2 3 3 7 5" xfId="1328"/>
    <cellStyle name="Calculation 2 2 3 3 7 6" xfId="1329"/>
    <cellStyle name="Calculation 2 2 3 3 7 7" xfId="1330"/>
    <cellStyle name="Calculation 2 2 3 3 8" xfId="1331"/>
    <cellStyle name="Calculation 2 2 3 3 8 2" xfId="1332"/>
    <cellStyle name="Calculation 2 2 3 3 8 3" xfId="1333"/>
    <cellStyle name="Calculation 2 2 3 3 8 4" xfId="1334"/>
    <cellStyle name="Calculation 2 2 3 3 8 5" xfId="1335"/>
    <cellStyle name="Calculation 2 2 3 3 8 6" xfId="1336"/>
    <cellStyle name="Calculation 2 2 3 3 8 7" xfId="1337"/>
    <cellStyle name="Calculation 2 2 3 3 9" xfId="1338"/>
    <cellStyle name="Calculation 2 2 3 3 9 2" xfId="1339"/>
    <cellStyle name="Calculation 2 2 3 3 9 3" xfId="1340"/>
    <cellStyle name="Calculation 2 2 3 3 9 4" xfId="1341"/>
    <cellStyle name="Calculation 2 2 3 3 9 5" xfId="1342"/>
    <cellStyle name="Calculation 2 2 3 3 9 6" xfId="1343"/>
    <cellStyle name="Calculation 2 2 3 3 9 7" xfId="1344"/>
    <cellStyle name="Calculation 2 2 3 4" xfId="1345"/>
    <cellStyle name="Calculation 2 2 3 4 10" xfId="1346"/>
    <cellStyle name="Calculation 2 2 3 4 10 2" xfId="1347"/>
    <cellStyle name="Calculation 2 2 3 4 10 3" xfId="1348"/>
    <cellStyle name="Calculation 2 2 3 4 10 4" xfId="1349"/>
    <cellStyle name="Calculation 2 2 3 4 10 5" xfId="1350"/>
    <cellStyle name="Calculation 2 2 3 4 10 6" xfId="1351"/>
    <cellStyle name="Calculation 2 2 3 4 10 7" xfId="1352"/>
    <cellStyle name="Calculation 2 2 3 4 11" xfId="1353"/>
    <cellStyle name="Calculation 2 2 3 4 12" xfId="1354"/>
    <cellStyle name="Calculation 2 2 3 4 13" xfId="1355"/>
    <cellStyle name="Calculation 2 2 3 4 14" xfId="1356"/>
    <cellStyle name="Calculation 2 2 3 4 2" xfId="1357"/>
    <cellStyle name="Calculation 2 2 3 4 2 2" xfId="1358"/>
    <cellStyle name="Calculation 2 2 3 4 2 3" xfId="1359"/>
    <cellStyle name="Calculation 2 2 3 4 2 4" xfId="1360"/>
    <cellStyle name="Calculation 2 2 3 4 2 5" xfId="1361"/>
    <cellStyle name="Calculation 2 2 3 4 2 6" xfId="1362"/>
    <cellStyle name="Calculation 2 2 3 4 2 7" xfId="1363"/>
    <cellStyle name="Calculation 2 2 3 4 3" xfId="1364"/>
    <cellStyle name="Calculation 2 2 3 4 3 2" xfId="1365"/>
    <cellStyle name="Calculation 2 2 3 4 3 3" xfId="1366"/>
    <cellStyle name="Calculation 2 2 3 4 3 4" xfId="1367"/>
    <cellStyle name="Calculation 2 2 3 4 3 5" xfId="1368"/>
    <cellStyle name="Calculation 2 2 3 4 3 6" xfId="1369"/>
    <cellStyle name="Calculation 2 2 3 4 3 7" xfId="1370"/>
    <cellStyle name="Calculation 2 2 3 4 4" xfId="1371"/>
    <cellStyle name="Calculation 2 2 3 4 4 2" xfId="1372"/>
    <cellStyle name="Calculation 2 2 3 4 4 3" xfId="1373"/>
    <cellStyle name="Calculation 2 2 3 4 4 4" xfId="1374"/>
    <cellStyle name="Calculation 2 2 3 4 4 5" xfId="1375"/>
    <cellStyle name="Calculation 2 2 3 4 4 6" xfId="1376"/>
    <cellStyle name="Calculation 2 2 3 4 4 7" xfId="1377"/>
    <cellStyle name="Calculation 2 2 3 4 5" xfId="1378"/>
    <cellStyle name="Calculation 2 2 3 4 5 2" xfId="1379"/>
    <cellStyle name="Calculation 2 2 3 4 5 3" xfId="1380"/>
    <cellStyle name="Calculation 2 2 3 4 5 4" xfId="1381"/>
    <cellStyle name="Calculation 2 2 3 4 5 5" xfId="1382"/>
    <cellStyle name="Calculation 2 2 3 4 5 6" xfId="1383"/>
    <cellStyle name="Calculation 2 2 3 4 5 7" xfId="1384"/>
    <cellStyle name="Calculation 2 2 3 4 6" xfId="1385"/>
    <cellStyle name="Calculation 2 2 3 4 6 2" xfId="1386"/>
    <cellStyle name="Calculation 2 2 3 4 6 3" xfId="1387"/>
    <cellStyle name="Calculation 2 2 3 4 6 4" xfId="1388"/>
    <cellStyle name="Calculation 2 2 3 4 6 5" xfId="1389"/>
    <cellStyle name="Calculation 2 2 3 4 6 6" xfId="1390"/>
    <cellStyle name="Calculation 2 2 3 4 6 7" xfId="1391"/>
    <cellStyle name="Calculation 2 2 3 4 7" xfId="1392"/>
    <cellStyle name="Calculation 2 2 3 4 7 2" xfId="1393"/>
    <cellStyle name="Calculation 2 2 3 4 7 3" xfId="1394"/>
    <cellStyle name="Calculation 2 2 3 4 7 4" xfId="1395"/>
    <cellStyle name="Calculation 2 2 3 4 7 5" xfId="1396"/>
    <cellStyle name="Calculation 2 2 3 4 7 6" xfId="1397"/>
    <cellStyle name="Calculation 2 2 3 4 7 7" xfId="1398"/>
    <cellStyle name="Calculation 2 2 3 4 8" xfId="1399"/>
    <cellStyle name="Calculation 2 2 3 4 8 2" xfId="1400"/>
    <cellStyle name="Calculation 2 2 3 4 8 3" xfId="1401"/>
    <cellStyle name="Calculation 2 2 3 4 8 4" xfId="1402"/>
    <cellStyle name="Calculation 2 2 3 4 8 5" xfId="1403"/>
    <cellStyle name="Calculation 2 2 3 4 8 6" xfId="1404"/>
    <cellStyle name="Calculation 2 2 3 4 8 7" xfId="1405"/>
    <cellStyle name="Calculation 2 2 3 4 9" xfId="1406"/>
    <cellStyle name="Calculation 2 2 3 4 9 2" xfId="1407"/>
    <cellStyle name="Calculation 2 2 3 4 9 3" xfId="1408"/>
    <cellStyle name="Calculation 2 2 3 4 9 4" xfId="1409"/>
    <cellStyle name="Calculation 2 2 3 4 9 5" xfId="1410"/>
    <cellStyle name="Calculation 2 2 3 4 9 6" xfId="1411"/>
    <cellStyle name="Calculation 2 2 3 4 9 7" xfId="1412"/>
    <cellStyle name="Calculation 2 2 3 5" xfId="1413"/>
    <cellStyle name="Calculation 2 2 3 5 10" xfId="1414"/>
    <cellStyle name="Calculation 2 2 3 5 10 2" xfId="1415"/>
    <cellStyle name="Calculation 2 2 3 5 10 3" xfId="1416"/>
    <cellStyle name="Calculation 2 2 3 5 10 4" xfId="1417"/>
    <cellStyle name="Calculation 2 2 3 5 10 5" xfId="1418"/>
    <cellStyle name="Calculation 2 2 3 5 10 6" xfId="1419"/>
    <cellStyle name="Calculation 2 2 3 5 10 7" xfId="1420"/>
    <cellStyle name="Calculation 2 2 3 5 11" xfId="1421"/>
    <cellStyle name="Calculation 2 2 3 5 12" xfId="1422"/>
    <cellStyle name="Calculation 2 2 3 5 13" xfId="1423"/>
    <cellStyle name="Calculation 2 2 3 5 14" xfId="1424"/>
    <cellStyle name="Calculation 2 2 3 5 2" xfId="1425"/>
    <cellStyle name="Calculation 2 2 3 5 2 2" xfId="1426"/>
    <cellStyle name="Calculation 2 2 3 5 2 3" xfId="1427"/>
    <cellStyle name="Calculation 2 2 3 5 2 4" xfId="1428"/>
    <cellStyle name="Calculation 2 2 3 5 2 5" xfId="1429"/>
    <cellStyle name="Calculation 2 2 3 5 2 6" xfId="1430"/>
    <cellStyle name="Calculation 2 2 3 5 2 7" xfId="1431"/>
    <cellStyle name="Calculation 2 2 3 5 3" xfId="1432"/>
    <cellStyle name="Calculation 2 2 3 5 3 2" xfId="1433"/>
    <cellStyle name="Calculation 2 2 3 5 3 3" xfId="1434"/>
    <cellStyle name="Calculation 2 2 3 5 3 4" xfId="1435"/>
    <cellStyle name="Calculation 2 2 3 5 3 5" xfId="1436"/>
    <cellStyle name="Calculation 2 2 3 5 3 6" xfId="1437"/>
    <cellStyle name="Calculation 2 2 3 5 3 7" xfId="1438"/>
    <cellStyle name="Calculation 2 2 3 5 4" xfId="1439"/>
    <cellStyle name="Calculation 2 2 3 5 4 2" xfId="1440"/>
    <cellStyle name="Calculation 2 2 3 5 4 3" xfId="1441"/>
    <cellStyle name="Calculation 2 2 3 5 4 4" xfId="1442"/>
    <cellStyle name="Calculation 2 2 3 5 4 5" xfId="1443"/>
    <cellStyle name="Calculation 2 2 3 5 4 6" xfId="1444"/>
    <cellStyle name="Calculation 2 2 3 5 4 7" xfId="1445"/>
    <cellStyle name="Calculation 2 2 3 5 5" xfId="1446"/>
    <cellStyle name="Calculation 2 2 3 5 5 2" xfId="1447"/>
    <cellStyle name="Calculation 2 2 3 5 5 3" xfId="1448"/>
    <cellStyle name="Calculation 2 2 3 5 5 4" xfId="1449"/>
    <cellStyle name="Calculation 2 2 3 5 5 5" xfId="1450"/>
    <cellStyle name="Calculation 2 2 3 5 5 6" xfId="1451"/>
    <cellStyle name="Calculation 2 2 3 5 5 7" xfId="1452"/>
    <cellStyle name="Calculation 2 2 3 5 6" xfId="1453"/>
    <cellStyle name="Calculation 2 2 3 5 6 2" xfId="1454"/>
    <cellStyle name="Calculation 2 2 3 5 6 3" xfId="1455"/>
    <cellStyle name="Calculation 2 2 3 5 6 4" xfId="1456"/>
    <cellStyle name="Calculation 2 2 3 5 6 5" xfId="1457"/>
    <cellStyle name="Calculation 2 2 3 5 6 6" xfId="1458"/>
    <cellStyle name="Calculation 2 2 3 5 6 7" xfId="1459"/>
    <cellStyle name="Calculation 2 2 3 5 7" xfId="1460"/>
    <cellStyle name="Calculation 2 2 3 5 7 2" xfId="1461"/>
    <cellStyle name="Calculation 2 2 3 5 7 3" xfId="1462"/>
    <cellStyle name="Calculation 2 2 3 5 7 4" xfId="1463"/>
    <cellStyle name="Calculation 2 2 3 5 7 5" xfId="1464"/>
    <cellStyle name="Calculation 2 2 3 5 7 6" xfId="1465"/>
    <cellStyle name="Calculation 2 2 3 5 7 7" xfId="1466"/>
    <cellStyle name="Calculation 2 2 3 5 8" xfId="1467"/>
    <cellStyle name="Calculation 2 2 3 5 8 2" xfId="1468"/>
    <cellStyle name="Calculation 2 2 3 5 8 3" xfId="1469"/>
    <cellStyle name="Calculation 2 2 3 5 8 4" xfId="1470"/>
    <cellStyle name="Calculation 2 2 3 5 8 5" xfId="1471"/>
    <cellStyle name="Calculation 2 2 3 5 8 6" xfId="1472"/>
    <cellStyle name="Calculation 2 2 3 5 8 7" xfId="1473"/>
    <cellStyle name="Calculation 2 2 3 5 9" xfId="1474"/>
    <cellStyle name="Calculation 2 2 3 5 9 2" xfId="1475"/>
    <cellStyle name="Calculation 2 2 3 5 9 3" xfId="1476"/>
    <cellStyle name="Calculation 2 2 3 5 9 4" xfId="1477"/>
    <cellStyle name="Calculation 2 2 3 5 9 5" xfId="1478"/>
    <cellStyle name="Calculation 2 2 3 5 9 6" xfId="1479"/>
    <cellStyle name="Calculation 2 2 3 5 9 7" xfId="1480"/>
    <cellStyle name="Calculation 2 2 3 6" xfId="1481"/>
    <cellStyle name="Calculation 2 2 3 6 2" xfId="1482"/>
    <cellStyle name="Calculation 2 2 3 6 3" xfId="1483"/>
    <cellStyle name="Calculation 2 2 3 6 4" xfId="1484"/>
    <cellStyle name="Calculation 2 2 3 6 5" xfId="1485"/>
    <cellStyle name="Calculation 2 2 3 6 6" xfId="1486"/>
    <cellStyle name="Calculation 2 2 3 6 7" xfId="1487"/>
    <cellStyle name="Calculation 2 2 3 7" xfId="1488"/>
    <cellStyle name="Calculation 2 2 3 7 2" xfId="1489"/>
    <cellStyle name="Calculation 2 2 3 7 3" xfId="1490"/>
    <cellStyle name="Calculation 2 2 3 7 4" xfId="1491"/>
    <cellStyle name="Calculation 2 2 3 7 5" xfId="1492"/>
    <cellStyle name="Calculation 2 2 3 7 6" xfId="1493"/>
    <cellStyle name="Calculation 2 2 3 7 7" xfId="1494"/>
    <cellStyle name="Calculation 2 2 3 8" xfId="1495"/>
    <cellStyle name="Calculation 2 2 3 8 2" xfId="1496"/>
    <cellStyle name="Calculation 2 2 3 8 3" xfId="1497"/>
    <cellStyle name="Calculation 2 2 3 8 4" xfId="1498"/>
    <cellStyle name="Calculation 2 2 3 8 5" xfId="1499"/>
    <cellStyle name="Calculation 2 2 3 8 6" xfId="1500"/>
    <cellStyle name="Calculation 2 2 3 8 7" xfId="1501"/>
    <cellStyle name="Calculation 2 2 3 9" xfId="1502"/>
    <cellStyle name="Calculation 2 2 3 9 2" xfId="1503"/>
    <cellStyle name="Calculation 2 2 3 9 3" xfId="1504"/>
    <cellStyle name="Calculation 2 2 3 9 4" xfId="1505"/>
    <cellStyle name="Calculation 2 2 3 9 5" xfId="1506"/>
    <cellStyle name="Calculation 2 2 3 9 6" xfId="1507"/>
    <cellStyle name="Calculation 2 2 3 9 7" xfId="1508"/>
    <cellStyle name="Calculation 2 2 4" xfId="1509"/>
    <cellStyle name="Calculation 2 2 4 10" xfId="1510"/>
    <cellStyle name="Calculation 2 2 4 10 2" xfId="1511"/>
    <cellStyle name="Calculation 2 2 4 10 3" xfId="1512"/>
    <cellStyle name="Calculation 2 2 4 10 4" xfId="1513"/>
    <cellStyle name="Calculation 2 2 4 10 5" xfId="1514"/>
    <cellStyle name="Calculation 2 2 4 10 6" xfId="1515"/>
    <cellStyle name="Calculation 2 2 4 10 7" xfId="1516"/>
    <cellStyle name="Calculation 2 2 4 11" xfId="1517"/>
    <cellStyle name="Calculation 2 2 4 12" xfId="1518"/>
    <cellStyle name="Calculation 2 2 4 13" xfId="1519"/>
    <cellStyle name="Calculation 2 2 4 14" xfId="1520"/>
    <cellStyle name="Calculation 2 2 4 2" xfId="1521"/>
    <cellStyle name="Calculation 2 2 4 2 2" xfId="1522"/>
    <cellStyle name="Calculation 2 2 4 2 3" xfId="1523"/>
    <cellStyle name="Calculation 2 2 4 2 4" xfId="1524"/>
    <cellStyle name="Calculation 2 2 4 2 5" xfId="1525"/>
    <cellStyle name="Calculation 2 2 4 2 6" xfId="1526"/>
    <cellStyle name="Calculation 2 2 4 2 7" xfId="1527"/>
    <cellStyle name="Calculation 2 2 4 3" xfId="1528"/>
    <cellStyle name="Calculation 2 2 4 3 2" xfId="1529"/>
    <cellStyle name="Calculation 2 2 4 3 3" xfId="1530"/>
    <cellStyle name="Calculation 2 2 4 3 4" xfId="1531"/>
    <cellStyle name="Calculation 2 2 4 3 5" xfId="1532"/>
    <cellStyle name="Calculation 2 2 4 3 6" xfId="1533"/>
    <cellStyle name="Calculation 2 2 4 3 7" xfId="1534"/>
    <cellStyle name="Calculation 2 2 4 4" xfId="1535"/>
    <cellStyle name="Calculation 2 2 4 4 2" xfId="1536"/>
    <cellStyle name="Calculation 2 2 4 4 3" xfId="1537"/>
    <cellStyle name="Calculation 2 2 4 4 4" xfId="1538"/>
    <cellStyle name="Calculation 2 2 4 4 5" xfId="1539"/>
    <cellStyle name="Calculation 2 2 4 4 6" xfId="1540"/>
    <cellStyle name="Calculation 2 2 4 4 7" xfId="1541"/>
    <cellStyle name="Calculation 2 2 4 5" xfId="1542"/>
    <cellStyle name="Calculation 2 2 4 5 2" xfId="1543"/>
    <cellStyle name="Calculation 2 2 4 5 3" xfId="1544"/>
    <cellStyle name="Calculation 2 2 4 5 4" xfId="1545"/>
    <cellStyle name="Calculation 2 2 4 5 5" xfId="1546"/>
    <cellStyle name="Calculation 2 2 4 5 6" xfId="1547"/>
    <cellStyle name="Calculation 2 2 4 5 7" xfId="1548"/>
    <cellStyle name="Calculation 2 2 4 6" xfId="1549"/>
    <cellStyle name="Calculation 2 2 4 6 2" xfId="1550"/>
    <cellStyle name="Calculation 2 2 4 6 3" xfId="1551"/>
    <cellStyle name="Calculation 2 2 4 6 4" xfId="1552"/>
    <cellStyle name="Calculation 2 2 4 6 5" xfId="1553"/>
    <cellStyle name="Calculation 2 2 4 6 6" xfId="1554"/>
    <cellStyle name="Calculation 2 2 4 6 7" xfId="1555"/>
    <cellStyle name="Calculation 2 2 4 7" xfId="1556"/>
    <cellStyle name="Calculation 2 2 4 7 2" xfId="1557"/>
    <cellStyle name="Calculation 2 2 4 7 3" xfId="1558"/>
    <cellStyle name="Calculation 2 2 4 7 4" xfId="1559"/>
    <cellStyle name="Calculation 2 2 4 7 5" xfId="1560"/>
    <cellStyle name="Calculation 2 2 4 7 6" xfId="1561"/>
    <cellStyle name="Calculation 2 2 4 7 7" xfId="1562"/>
    <cellStyle name="Calculation 2 2 4 8" xfId="1563"/>
    <cellStyle name="Calculation 2 2 4 8 2" xfId="1564"/>
    <cellStyle name="Calculation 2 2 4 8 3" xfId="1565"/>
    <cellStyle name="Calculation 2 2 4 8 4" xfId="1566"/>
    <cellStyle name="Calculation 2 2 4 8 5" xfId="1567"/>
    <cellStyle name="Calculation 2 2 4 8 6" xfId="1568"/>
    <cellStyle name="Calculation 2 2 4 8 7" xfId="1569"/>
    <cellStyle name="Calculation 2 2 4 9" xfId="1570"/>
    <cellStyle name="Calculation 2 2 4 9 2" xfId="1571"/>
    <cellStyle name="Calculation 2 2 4 9 3" xfId="1572"/>
    <cellStyle name="Calculation 2 2 4 9 4" xfId="1573"/>
    <cellStyle name="Calculation 2 2 4 9 5" xfId="1574"/>
    <cellStyle name="Calculation 2 2 4 9 6" xfId="1575"/>
    <cellStyle name="Calculation 2 2 4 9 7" xfId="1576"/>
    <cellStyle name="Calculation 2 2 5" xfId="1577"/>
    <cellStyle name="Calculation 2 2 5 10" xfId="1578"/>
    <cellStyle name="Calculation 2 2 5 10 2" xfId="1579"/>
    <cellStyle name="Calculation 2 2 5 10 3" xfId="1580"/>
    <cellStyle name="Calculation 2 2 5 10 4" xfId="1581"/>
    <cellStyle name="Calculation 2 2 5 10 5" xfId="1582"/>
    <cellStyle name="Calculation 2 2 5 10 6" xfId="1583"/>
    <cellStyle name="Calculation 2 2 5 10 7" xfId="1584"/>
    <cellStyle name="Calculation 2 2 5 11" xfId="1585"/>
    <cellStyle name="Calculation 2 2 5 12" xfId="1586"/>
    <cellStyle name="Calculation 2 2 5 13" xfId="1587"/>
    <cellStyle name="Calculation 2 2 5 14" xfId="1588"/>
    <cellStyle name="Calculation 2 2 5 2" xfId="1589"/>
    <cellStyle name="Calculation 2 2 5 2 2" xfId="1590"/>
    <cellStyle name="Calculation 2 2 5 2 3" xfId="1591"/>
    <cellStyle name="Calculation 2 2 5 2 4" xfId="1592"/>
    <cellStyle name="Calculation 2 2 5 2 5" xfId="1593"/>
    <cellStyle name="Calculation 2 2 5 2 6" xfId="1594"/>
    <cellStyle name="Calculation 2 2 5 2 7" xfId="1595"/>
    <cellStyle name="Calculation 2 2 5 3" xfId="1596"/>
    <cellStyle name="Calculation 2 2 5 3 2" xfId="1597"/>
    <cellStyle name="Calculation 2 2 5 3 3" xfId="1598"/>
    <cellStyle name="Calculation 2 2 5 3 4" xfId="1599"/>
    <cellStyle name="Calculation 2 2 5 3 5" xfId="1600"/>
    <cellStyle name="Calculation 2 2 5 3 6" xfId="1601"/>
    <cellStyle name="Calculation 2 2 5 3 7" xfId="1602"/>
    <cellStyle name="Calculation 2 2 5 4" xfId="1603"/>
    <cellStyle name="Calculation 2 2 5 4 2" xfId="1604"/>
    <cellStyle name="Calculation 2 2 5 4 3" xfId="1605"/>
    <cellStyle name="Calculation 2 2 5 4 4" xfId="1606"/>
    <cellStyle name="Calculation 2 2 5 4 5" xfId="1607"/>
    <cellStyle name="Calculation 2 2 5 4 6" xfId="1608"/>
    <cellStyle name="Calculation 2 2 5 4 7" xfId="1609"/>
    <cellStyle name="Calculation 2 2 5 5" xfId="1610"/>
    <cellStyle name="Calculation 2 2 5 5 2" xfId="1611"/>
    <cellStyle name="Calculation 2 2 5 5 3" xfId="1612"/>
    <cellStyle name="Calculation 2 2 5 5 4" xfId="1613"/>
    <cellStyle name="Calculation 2 2 5 5 5" xfId="1614"/>
    <cellStyle name="Calculation 2 2 5 5 6" xfId="1615"/>
    <cellStyle name="Calculation 2 2 5 5 7" xfId="1616"/>
    <cellStyle name="Calculation 2 2 5 6" xfId="1617"/>
    <cellStyle name="Calculation 2 2 5 6 2" xfId="1618"/>
    <cellStyle name="Calculation 2 2 5 6 3" xfId="1619"/>
    <cellStyle name="Calculation 2 2 5 6 4" xfId="1620"/>
    <cellStyle name="Calculation 2 2 5 6 5" xfId="1621"/>
    <cellStyle name="Calculation 2 2 5 6 6" xfId="1622"/>
    <cellStyle name="Calculation 2 2 5 6 7" xfId="1623"/>
    <cellStyle name="Calculation 2 2 5 7" xfId="1624"/>
    <cellStyle name="Calculation 2 2 5 7 2" xfId="1625"/>
    <cellStyle name="Calculation 2 2 5 7 3" xfId="1626"/>
    <cellStyle name="Calculation 2 2 5 7 4" xfId="1627"/>
    <cellStyle name="Calculation 2 2 5 7 5" xfId="1628"/>
    <cellStyle name="Calculation 2 2 5 7 6" xfId="1629"/>
    <cellStyle name="Calculation 2 2 5 7 7" xfId="1630"/>
    <cellStyle name="Calculation 2 2 5 8" xfId="1631"/>
    <cellStyle name="Calculation 2 2 5 8 2" xfId="1632"/>
    <cellStyle name="Calculation 2 2 5 8 3" xfId="1633"/>
    <cellStyle name="Calculation 2 2 5 8 4" xfId="1634"/>
    <cellStyle name="Calculation 2 2 5 8 5" xfId="1635"/>
    <cellStyle name="Calculation 2 2 5 8 6" xfId="1636"/>
    <cellStyle name="Calculation 2 2 5 8 7" xfId="1637"/>
    <cellStyle name="Calculation 2 2 5 9" xfId="1638"/>
    <cellStyle name="Calculation 2 2 5 9 2" xfId="1639"/>
    <cellStyle name="Calculation 2 2 5 9 3" xfId="1640"/>
    <cellStyle name="Calculation 2 2 5 9 4" xfId="1641"/>
    <cellStyle name="Calculation 2 2 5 9 5" xfId="1642"/>
    <cellStyle name="Calculation 2 2 5 9 6" xfId="1643"/>
    <cellStyle name="Calculation 2 2 5 9 7" xfId="1644"/>
    <cellStyle name="Calculation 2 2 6" xfId="1645"/>
    <cellStyle name="Calculation 2 2 6 10" xfId="1646"/>
    <cellStyle name="Calculation 2 2 6 10 2" xfId="1647"/>
    <cellStyle name="Calculation 2 2 6 10 3" xfId="1648"/>
    <cellStyle name="Calculation 2 2 6 10 4" xfId="1649"/>
    <cellStyle name="Calculation 2 2 6 10 5" xfId="1650"/>
    <cellStyle name="Calculation 2 2 6 10 6" xfId="1651"/>
    <cellStyle name="Calculation 2 2 6 10 7" xfId="1652"/>
    <cellStyle name="Calculation 2 2 6 11" xfId="1653"/>
    <cellStyle name="Calculation 2 2 6 12" xfId="1654"/>
    <cellStyle name="Calculation 2 2 6 13" xfId="1655"/>
    <cellStyle name="Calculation 2 2 6 14" xfId="1656"/>
    <cellStyle name="Calculation 2 2 6 2" xfId="1657"/>
    <cellStyle name="Calculation 2 2 6 2 2" xfId="1658"/>
    <cellStyle name="Calculation 2 2 6 2 3" xfId="1659"/>
    <cellStyle name="Calculation 2 2 6 2 4" xfId="1660"/>
    <cellStyle name="Calculation 2 2 6 2 5" xfId="1661"/>
    <cellStyle name="Calculation 2 2 6 2 6" xfId="1662"/>
    <cellStyle name="Calculation 2 2 6 2 7" xfId="1663"/>
    <cellStyle name="Calculation 2 2 6 3" xfId="1664"/>
    <cellStyle name="Calculation 2 2 6 3 2" xfId="1665"/>
    <cellStyle name="Calculation 2 2 6 3 3" xfId="1666"/>
    <cellStyle name="Calculation 2 2 6 3 4" xfId="1667"/>
    <cellStyle name="Calculation 2 2 6 3 5" xfId="1668"/>
    <cellStyle name="Calculation 2 2 6 3 6" xfId="1669"/>
    <cellStyle name="Calculation 2 2 6 3 7" xfId="1670"/>
    <cellStyle name="Calculation 2 2 6 4" xfId="1671"/>
    <cellStyle name="Calculation 2 2 6 4 2" xfId="1672"/>
    <cellStyle name="Calculation 2 2 6 4 3" xfId="1673"/>
    <cellStyle name="Calculation 2 2 6 4 4" xfId="1674"/>
    <cellStyle name="Calculation 2 2 6 4 5" xfId="1675"/>
    <cellStyle name="Calculation 2 2 6 4 6" xfId="1676"/>
    <cellStyle name="Calculation 2 2 6 4 7" xfId="1677"/>
    <cellStyle name="Calculation 2 2 6 5" xfId="1678"/>
    <cellStyle name="Calculation 2 2 6 5 2" xfId="1679"/>
    <cellStyle name="Calculation 2 2 6 5 3" xfId="1680"/>
    <cellStyle name="Calculation 2 2 6 5 4" xfId="1681"/>
    <cellStyle name="Calculation 2 2 6 5 5" xfId="1682"/>
    <cellStyle name="Calculation 2 2 6 5 6" xfId="1683"/>
    <cellStyle name="Calculation 2 2 6 5 7" xfId="1684"/>
    <cellStyle name="Calculation 2 2 6 6" xfId="1685"/>
    <cellStyle name="Calculation 2 2 6 6 2" xfId="1686"/>
    <cellStyle name="Calculation 2 2 6 6 3" xfId="1687"/>
    <cellStyle name="Calculation 2 2 6 6 4" xfId="1688"/>
    <cellStyle name="Calculation 2 2 6 6 5" xfId="1689"/>
    <cellStyle name="Calculation 2 2 6 6 6" xfId="1690"/>
    <cellStyle name="Calculation 2 2 6 6 7" xfId="1691"/>
    <cellStyle name="Calculation 2 2 6 7" xfId="1692"/>
    <cellStyle name="Calculation 2 2 6 7 2" xfId="1693"/>
    <cellStyle name="Calculation 2 2 6 7 3" xfId="1694"/>
    <cellStyle name="Calculation 2 2 6 7 4" xfId="1695"/>
    <cellStyle name="Calculation 2 2 6 7 5" xfId="1696"/>
    <cellStyle name="Calculation 2 2 6 7 6" xfId="1697"/>
    <cellStyle name="Calculation 2 2 6 7 7" xfId="1698"/>
    <cellStyle name="Calculation 2 2 6 8" xfId="1699"/>
    <cellStyle name="Calculation 2 2 6 8 2" xfId="1700"/>
    <cellStyle name="Calculation 2 2 6 8 3" xfId="1701"/>
    <cellStyle name="Calculation 2 2 6 8 4" xfId="1702"/>
    <cellStyle name="Calculation 2 2 6 8 5" xfId="1703"/>
    <cellStyle name="Calculation 2 2 6 8 6" xfId="1704"/>
    <cellStyle name="Calculation 2 2 6 8 7" xfId="1705"/>
    <cellStyle name="Calculation 2 2 6 9" xfId="1706"/>
    <cellStyle name="Calculation 2 2 6 9 2" xfId="1707"/>
    <cellStyle name="Calculation 2 2 6 9 3" xfId="1708"/>
    <cellStyle name="Calculation 2 2 6 9 4" xfId="1709"/>
    <cellStyle name="Calculation 2 2 6 9 5" xfId="1710"/>
    <cellStyle name="Calculation 2 2 6 9 6" xfId="1711"/>
    <cellStyle name="Calculation 2 2 6 9 7" xfId="1712"/>
    <cellStyle name="Calculation 2 2 7" xfId="1713"/>
    <cellStyle name="Calculation 2 2 7 10" xfId="1714"/>
    <cellStyle name="Calculation 2 2 7 10 2" xfId="1715"/>
    <cellStyle name="Calculation 2 2 7 10 3" xfId="1716"/>
    <cellStyle name="Calculation 2 2 7 10 4" xfId="1717"/>
    <cellStyle name="Calculation 2 2 7 10 5" xfId="1718"/>
    <cellStyle name="Calculation 2 2 7 10 6" xfId="1719"/>
    <cellStyle name="Calculation 2 2 7 10 7" xfId="1720"/>
    <cellStyle name="Calculation 2 2 7 11" xfId="1721"/>
    <cellStyle name="Calculation 2 2 7 12" xfId="1722"/>
    <cellStyle name="Calculation 2 2 7 13" xfId="1723"/>
    <cellStyle name="Calculation 2 2 7 14" xfId="1724"/>
    <cellStyle name="Calculation 2 2 7 2" xfId="1725"/>
    <cellStyle name="Calculation 2 2 7 2 2" xfId="1726"/>
    <cellStyle name="Calculation 2 2 7 2 3" xfId="1727"/>
    <cellStyle name="Calculation 2 2 7 2 4" xfId="1728"/>
    <cellStyle name="Calculation 2 2 7 2 5" xfId="1729"/>
    <cellStyle name="Calculation 2 2 7 2 6" xfId="1730"/>
    <cellStyle name="Calculation 2 2 7 2 7" xfId="1731"/>
    <cellStyle name="Calculation 2 2 7 3" xfId="1732"/>
    <cellStyle name="Calculation 2 2 7 3 2" xfId="1733"/>
    <cellStyle name="Calculation 2 2 7 3 3" xfId="1734"/>
    <cellStyle name="Calculation 2 2 7 3 4" xfId="1735"/>
    <cellStyle name="Calculation 2 2 7 3 5" xfId="1736"/>
    <cellStyle name="Calculation 2 2 7 3 6" xfId="1737"/>
    <cellStyle name="Calculation 2 2 7 3 7" xfId="1738"/>
    <cellStyle name="Calculation 2 2 7 4" xfId="1739"/>
    <cellStyle name="Calculation 2 2 7 4 2" xfId="1740"/>
    <cellStyle name="Calculation 2 2 7 4 3" xfId="1741"/>
    <cellStyle name="Calculation 2 2 7 4 4" xfId="1742"/>
    <cellStyle name="Calculation 2 2 7 4 5" xfId="1743"/>
    <cellStyle name="Calculation 2 2 7 4 6" xfId="1744"/>
    <cellStyle name="Calculation 2 2 7 4 7" xfId="1745"/>
    <cellStyle name="Calculation 2 2 7 5" xfId="1746"/>
    <cellStyle name="Calculation 2 2 7 5 2" xfId="1747"/>
    <cellStyle name="Calculation 2 2 7 5 3" xfId="1748"/>
    <cellStyle name="Calculation 2 2 7 5 4" xfId="1749"/>
    <cellStyle name="Calculation 2 2 7 5 5" xfId="1750"/>
    <cellStyle name="Calculation 2 2 7 5 6" xfId="1751"/>
    <cellStyle name="Calculation 2 2 7 5 7" xfId="1752"/>
    <cellStyle name="Calculation 2 2 7 6" xfId="1753"/>
    <cellStyle name="Calculation 2 2 7 6 2" xfId="1754"/>
    <cellStyle name="Calculation 2 2 7 6 3" xfId="1755"/>
    <cellStyle name="Calculation 2 2 7 6 4" xfId="1756"/>
    <cellStyle name="Calculation 2 2 7 6 5" xfId="1757"/>
    <cellStyle name="Calculation 2 2 7 6 6" xfId="1758"/>
    <cellStyle name="Calculation 2 2 7 6 7" xfId="1759"/>
    <cellStyle name="Calculation 2 2 7 7" xfId="1760"/>
    <cellStyle name="Calculation 2 2 7 7 2" xfId="1761"/>
    <cellStyle name="Calculation 2 2 7 7 3" xfId="1762"/>
    <cellStyle name="Calculation 2 2 7 7 4" xfId="1763"/>
    <cellStyle name="Calculation 2 2 7 7 5" xfId="1764"/>
    <cellStyle name="Calculation 2 2 7 7 6" xfId="1765"/>
    <cellStyle name="Calculation 2 2 7 7 7" xfId="1766"/>
    <cellStyle name="Calculation 2 2 7 8" xfId="1767"/>
    <cellStyle name="Calculation 2 2 7 8 2" xfId="1768"/>
    <cellStyle name="Calculation 2 2 7 8 3" xfId="1769"/>
    <cellStyle name="Calculation 2 2 7 8 4" xfId="1770"/>
    <cellStyle name="Calculation 2 2 7 8 5" xfId="1771"/>
    <cellStyle name="Calculation 2 2 7 8 6" xfId="1772"/>
    <cellStyle name="Calculation 2 2 7 8 7" xfId="1773"/>
    <cellStyle name="Calculation 2 2 7 9" xfId="1774"/>
    <cellStyle name="Calculation 2 2 7 9 2" xfId="1775"/>
    <cellStyle name="Calculation 2 2 7 9 3" xfId="1776"/>
    <cellStyle name="Calculation 2 2 7 9 4" xfId="1777"/>
    <cellStyle name="Calculation 2 2 7 9 5" xfId="1778"/>
    <cellStyle name="Calculation 2 2 7 9 6" xfId="1779"/>
    <cellStyle name="Calculation 2 2 7 9 7" xfId="1780"/>
    <cellStyle name="Calculation 2 2 8" xfId="1781"/>
    <cellStyle name="Calculation 2 2 8 2" xfId="1782"/>
    <cellStyle name="Calculation 2 2 8 3" xfId="1783"/>
    <cellStyle name="Calculation 2 2 8 4" xfId="1784"/>
    <cellStyle name="Calculation 2 2 8 5" xfId="1785"/>
    <cellStyle name="Calculation 2 2 8 6" xfId="1786"/>
    <cellStyle name="Calculation 2 2 8 7" xfId="1787"/>
    <cellStyle name="Calculation 2 2 9" xfId="1788"/>
    <cellStyle name="Calculation 2 2 9 2" xfId="1789"/>
    <cellStyle name="Calculation 2 2 9 3" xfId="1790"/>
    <cellStyle name="Calculation 2 2 9 4" xfId="1791"/>
    <cellStyle name="Calculation 2 2 9 5" xfId="1792"/>
    <cellStyle name="Calculation 2 2 9 6" xfId="1793"/>
    <cellStyle name="Calculation 2 2 9 7" xfId="1794"/>
    <cellStyle name="Calculation 2 3" xfId="252"/>
    <cellStyle name="Calculation 2 3 10" xfId="1795"/>
    <cellStyle name="Calculation 2 3 10 2" xfId="1796"/>
    <cellStyle name="Calculation 2 3 10 3" xfId="1797"/>
    <cellStyle name="Calculation 2 3 10 4" xfId="1798"/>
    <cellStyle name="Calculation 2 3 10 5" xfId="1799"/>
    <cellStyle name="Calculation 2 3 10 6" xfId="1800"/>
    <cellStyle name="Calculation 2 3 10 7" xfId="1801"/>
    <cellStyle name="Calculation 2 3 11" xfId="1802"/>
    <cellStyle name="Calculation 2 3 11 2" xfId="1803"/>
    <cellStyle name="Calculation 2 3 11 3" xfId="1804"/>
    <cellStyle name="Calculation 2 3 11 4" xfId="1805"/>
    <cellStyle name="Calculation 2 3 11 5" xfId="1806"/>
    <cellStyle name="Calculation 2 3 11 6" xfId="1807"/>
    <cellStyle name="Calculation 2 3 11 7" xfId="1808"/>
    <cellStyle name="Calculation 2 3 12" xfId="1809"/>
    <cellStyle name="Calculation 2 3 12 2" xfId="1810"/>
    <cellStyle name="Calculation 2 3 12 3" xfId="1811"/>
    <cellStyle name="Calculation 2 3 12 4" xfId="1812"/>
    <cellStyle name="Calculation 2 3 12 5" xfId="1813"/>
    <cellStyle name="Calculation 2 3 12 6" xfId="1814"/>
    <cellStyle name="Calculation 2 3 12 7" xfId="1815"/>
    <cellStyle name="Calculation 2 3 13" xfId="1816"/>
    <cellStyle name="Calculation 2 3 13 2" xfId="1817"/>
    <cellStyle name="Calculation 2 3 13 3" xfId="1818"/>
    <cellStyle name="Calculation 2 3 13 4" xfId="1819"/>
    <cellStyle name="Calculation 2 3 13 5" xfId="1820"/>
    <cellStyle name="Calculation 2 3 13 6" xfId="1821"/>
    <cellStyle name="Calculation 2 3 13 7" xfId="1822"/>
    <cellStyle name="Calculation 2 3 14" xfId="1823"/>
    <cellStyle name="Calculation 2 3 15" xfId="1824"/>
    <cellStyle name="Calculation 2 3 16" xfId="1825"/>
    <cellStyle name="Calculation 2 3 17" xfId="1826"/>
    <cellStyle name="Calculation 2 3 2" xfId="1827"/>
    <cellStyle name="Calculation 2 3 2 10" xfId="1828"/>
    <cellStyle name="Calculation 2 3 2 10 2" xfId="1829"/>
    <cellStyle name="Calculation 2 3 2 10 3" xfId="1830"/>
    <cellStyle name="Calculation 2 3 2 10 4" xfId="1831"/>
    <cellStyle name="Calculation 2 3 2 10 5" xfId="1832"/>
    <cellStyle name="Calculation 2 3 2 10 6" xfId="1833"/>
    <cellStyle name="Calculation 2 3 2 10 7" xfId="1834"/>
    <cellStyle name="Calculation 2 3 2 11" xfId="1835"/>
    <cellStyle name="Calculation 2 3 2 12" xfId="1836"/>
    <cellStyle name="Calculation 2 3 2 13" xfId="1837"/>
    <cellStyle name="Calculation 2 3 2 14" xfId="1838"/>
    <cellStyle name="Calculation 2 3 2 2" xfId="1839"/>
    <cellStyle name="Calculation 2 3 2 2 2" xfId="1840"/>
    <cellStyle name="Calculation 2 3 2 2 3" xfId="1841"/>
    <cellStyle name="Calculation 2 3 2 2 4" xfId="1842"/>
    <cellStyle name="Calculation 2 3 2 2 5" xfId="1843"/>
    <cellStyle name="Calculation 2 3 2 2 6" xfId="1844"/>
    <cellStyle name="Calculation 2 3 2 2 7" xfId="1845"/>
    <cellStyle name="Calculation 2 3 2 3" xfId="1846"/>
    <cellStyle name="Calculation 2 3 2 3 2" xfId="1847"/>
    <cellStyle name="Calculation 2 3 2 3 3" xfId="1848"/>
    <cellStyle name="Calculation 2 3 2 3 4" xfId="1849"/>
    <cellStyle name="Calculation 2 3 2 3 5" xfId="1850"/>
    <cellStyle name="Calculation 2 3 2 3 6" xfId="1851"/>
    <cellStyle name="Calculation 2 3 2 3 7" xfId="1852"/>
    <cellStyle name="Calculation 2 3 2 4" xfId="1853"/>
    <cellStyle name="Calculation 2 3 2 4 2" xfId="1854"/>
    <cellStyle name="Calculation 2 3 2 4 3" xfId="1855"/>
    <cellStyle name="Calculation 2 3 2 4 4" xfId="1856"/>
    <cellStyle name="Calculation 2 3 2 4 5" xfId="1857"/>
    <cellStyle name="Calculation 2 3 2 4 6" xfId="1858"/>
    <cellStyle name="Calculation 2 3 2 4 7" xfId="1859"/>
    <cellStyle name="Calculation 2 3 2 5" xfId="1860"/>
    <cellStyle name="Calculation 2 3 2 5 2" xfId="1861"/>
    <cellStyle name="Calculation 2 3 2 5 3" xfId="1862"/>
    <cellStyle name="Calculation 2 3 2 5 4" xfId="1863"/>
    <cellStyle name="Calculation 2 3 2 5 5" xfId="1864"/>
    <cellStyle name="Calculation 2 3 2 5 6" xfId="1865"/>
    <cellStyle name="Calculation 2 3 2 5 7" xfId="1866"/>
    <cellStyle name="Calculation 2 3 2 6" xfId="1867"/>
    <cellStyle name="Calculation 2 3 2 6 2" xfId="1868"/>
    <cellStyle name="Calculation 2 3 2 6 3" xfId="1869"/>
    <cellStyle name="Calculation 2 3 2 6 4" xfId="1870"/>
    <cellStyle name="Calculation 2 3 2 6 5" xfId="1871"/>
    <cellStyle name="Calculation 2 3 2 6 6" xfId="1872"/>
    <cellStyle name="Calculation 2 3 2 6 7" xfId="1873"/>
    <cellStyle name="Calculation 2 3 2 7" xfId="1874"/>
    <cellStyle name="Calculation 2 3 2 7 2" xfId="1875"/>
    <cellStyle name="Calculation 2 3 2 7 3" xfId="1876"/>
    <cellStyle name="Calculation 2 3 2 7 4" xfId="1877"/>
    <cellStyle name="Calculation 2 3 2 7 5" xfId="1878"/>
    <cellStyle name="Calculation 2 3 2 7 6" xfId="1879"/>
    <cellStyle name="Calculation 2 3 2 7 7" xfId="1880"/>
    <cellStyle name="Calculation 2 3 2 8" xfId="1881"/>
    <cellStyle name="Calculation 2 3 2 8 2" xfId="1882"/>
    <cellStyle name="Calculation 2 3 2 8 3" xfId="1883"/>
    <cellStyle name="Calculation 2 3 2 8 4" xfId="1884"/>
    <cellStyle name="Calculation 2 3 2 8 5" xfId="1885"/>
    <cellStyle name="Calculation 2 3 2 8 6" xfId="1886"/>
    <cellStyle name="Calculation 2 3 2 8 7" xfId="1887"/>
    <cellStyle name="Calculation 2 3 2 9" xfId="1888"/>
    <cellStyle name="Calculation 2 3 2 9 2" xfId="1889"/>
    <cellStyle name="Calculation 2 3 2 9 3" xfId="1890"/>
    <cellStyle name="Calculation 2 3 2 9 4" xfId="1891"/>
    <cellStyle name="Calculation 2 3 2 9 5" xfId="1892"/>
    <cellStyle name="Calculation 2 3 2 9 6" xfId="1893"/>
    <cellStyle name="Calculation 2 3 2 9 7" xfId="1894"/>
    <cellStyle name="Calculation 2 3 3" xfId="1895"/>
    <cellStyle name="Calculation 2 3 3 10" xfId="1896"/>
    <cellStyle name="Calculation 2 3 3 10 2" xfId="1897"/>
    <cellStyle name="Calculation 2 3 3 10 3" xfId="1898"/>
    <cellStyle name="Calculation 2 3 3 10 4" xfId="1899"/>
    <cellStyle name="Calculation 2 3 3 10 5" xfId="1900"/>
    <cellStyle name="Calculation 2 3 3 10 6" xfId="1901"/>
    <cellStyle name="Calculation 2 3 3 10 7" xfId="1902"/>
    <cellStyle name="Calculation 2 3 3 11" xfId="1903"/>
    <cellStyle name="Calculation 2 3 3 12" xfId="1904"/>
    <cellStyle name="Calculation 2 3 3 13" xfId="1905"/>
    <cellStyle name="Calculation 2 3 3 14" xfId="1906"/>
    <cellStyle name="Calculation 2 3 3 2" xfId="1907"/>
    <cellStyle name="Calculation 2 3 3 2 2" xfId="1908"/>
    <cellStyle name="Calculation 2 3 3 2 3" xfId="1909"/>
    <cellStyle name="Calculation 2 3 3 2 4" xfId="1910"/>
    <cellStyle name="Calculation 2 3 3 2 5" xfId="1911"/>
    <cellStyle name="Calculation 2 3 3 2 6" xfId="1912"/>
    <cellStyle name="Calculation 2 3 3 2 7" xfId="1913"/>
    <cellStyle name="Calculation 2 3 3 3" xfId="1914"/>
    <cellStyle name="Calculation 2 3 3 3 2" xfId="1915"/>
    <cellStyle name="Calculation 2 3 3 3 3" xfId="1916"/>
    <cellStyle name="Calculation 2 3 3 3 4" xfId="1917"/>
    <cellStyle name="Calculation 2 3 3 3 5" xfId="1918"/>
    <cellStyle name="Calculation 2 3 3 3 6" xfId="1919"/>
    <cellStyle name="Calculation 2 3 3 3 7" xfId="1920"/>
    <cellStyle name="Calculation 2 3 3 4" xfId="1921"/>
    <cellStyle name="Calculation 2 3 3 4 2" xfId="1922"/>
    <cellStyle name="Calculation 2 3 3 4 3" xfId="1923"/>
    <cellStyle name="Calculation 2 3 3 4 4" xfId="1924"/>
    <cellStyle name="Calculation 2 3 3 4 5" xfId="1925"/>
    <cellStyle name="Calculation 2 3 3 4 6" xfId="1926"/>
    <cellStyle name="Calculation 2 3 3 4 7" xfId="1927"/>
    <cellStyle name="Calculation 2 3 3 5" xfId="1928"/>
    <cellStyle name="Calculation 2 3 3 5 2" xfId="1929"/>
    <cellStyle name="Calculation 2 3 3 5 3" xfId="1930"/>
    <cellStyle name="Calculation 2 3 3 5 4" xfId="1931"/>
    <cellStyle name="Calculation 2 3 3 5 5" xfId="1932"/>
    <cellStyle name="Calculation 2 3 3 5 6" xfId="1933"/>
    <cellStyle name="Calculation 2 3 3 5 7" xfId="1934"/>
    <cellStyle name="Calculation 2 3 3 6" xfId="1935"/>
    <cellStyle name="Calculation 2 3 3 6 2" xfId="1936"/>
    <cellStyle name="Calculation 2 3 3 6 3" xfId="1937"/>
    <cellStyle name="Calculation 2 3 3 6 4" xfId="1938"/>
    <cellStyle name="Calculation 2 3 3 6 5" xfId="1939"/>
    <cellStyle name="Calculation 2 3 3 6 6" xfId="1940"/>
    <cellStyle name="Calculation 2 3 3 6 7" xfId="1941"/>
    <cellStyle name="Calculation 2 3 3 7" xfId="1942"/>
    <cellStyle name="Calculation 2 3 3 7 2" xfId="1943"/>
    <cellStyle name="Calculation 2 3 3 7 3" xfId="1944"/>
    <cellStyle name="Calculation 2 3 3 7 4" xfId="1945"/>
    <cellStyle name="Calculation 2 3 3 7 5" xfId="1946"/>
    <cellStyle name="Calculation 2 3 3 7 6" xfId="1947"/>
    <cellStyle name="Calculation 2 3 3 7 7" xfId="1948"/>
    <cellStyle name="Calculation 2 3 3 8" xfId="1949"/>
    <cellStyle name="Calculation 2 3 3 8 2" xfId="1950"/>
    <cellStyle name="Calculation 2 3 3 8 3" xfId="1951"/>
    <cellStyle name="Calculation 2 3 3 8 4" xfId="1952"/>
    <cellStyle name="Calculation 2 3 3 8 5" xfId="1953"/>
    <cellStyle name="Calculation 2 3 3 8 6" xfId="1954"/>
    <cellStyle name="Calculation 2 3 3 8 7" xfId="1955"/>
    <cellStyle name="Calculation 2 3 3 9" xfId="1956"/>
    <cellStyle name="Calculation 2 3 3 9 2" xfId="1957"/>
    <cellStyle name="Calculation 2 3 3 9 3" xfId="1958"/>
    <cellStyle name="Calculation 2 3 3 9 4" xfId="1959"/>
    <cellStyle name="Calculation 2 3 3 9 5" xfId="1960"/>
    <cellStyle name="Calculation 2 3 3 9 6" xfId="1961"/>
    <cellStyle name="Calculation 2 3 3 9 7" xfId="1962"/>
    <cellStyle name="Calculation 2 3 4" xfId="1963"/>
    <cellStyle name="Calculation 2 3 4 10" xfId="1964"/>
    <cellStyle name="Calculation 2 3 4 10 2" xfId="1965"/>
    <cellStyle name="Calculation 2 3 4 10 3" xfId="1966"/>
    <cellStyle name="Calculation 2 3 4 10 4" xfId="1967"/>
    <cellStyle name="Calculation 2 3 4 10 5" xfId="1968"/>
    <cellStyle name="Calculation 2 3 4 10 6" xfId="1969"/>
    <cellStyle name="Calculation 2 3 4 10 7" xfId="1970"/>
    <cellStyle name="Calculation 2 3 4 11" xfId="1971"/>
    <cellStyle name="Calculation 2 3 4 12" xfId="1972"/>
    <cellStyle name="Calculation 2 3 4 13" xfId="1973"/>
    <cellStyle name="Calculation 2 3 4 14" xfId="1974"/>
    <cellStyle name="Calculation 2 3 4 2" xfId="1975"/>
    <cellStyle name="Calculation 2 3 4 2 2" xfId="1976"/>
    <cellStyle name="Calculation 2 3 4 2 3" xfId="1977"/>
    <cellStyle name="Calculation 2 3 4 2 4" xfId="1978"/>
    <cellStyle name="Calculation 2 3 4 2 5" xfId="1979"/>
    <cellStyle name="Calculation 2 3 4 2 6" xfId="1980"/>
    <cellStyle name="Calculation 2 3 4 2 7" xfId="1981"/>
    <cellStyle name="Calculation 2 3 4 3" xfId="1982"/>
    <cellStyle name="Calculation 2 3 4 3 2" xfId="1983"/>
    <cellStyle name="Calculation 2 3 4 3 3" xfId="1984"/>
    <cellStyle name="Calculation 2 3 4 3 4" xfId="1985"/>
    <cellStyle name="Calculation 2 3 4 3 5" xfId="1986"/>
    <cellStyle name="Calculation 2 3 4 3 6" xfId="1987"/>
    <cellStyle name="Calculation 2 3 4 3 7" xfId="1988"/>
    <cellStyle name="Calculation 2 3 4 4" xfId="1989"/>
    <cellStyle name="Calculation 2 3 4 4 2" xfId="1990"/>
    <cellStyle name="Calculation 2 3 4 4 3" xfId="1991"/>
    <cellStyle name="Calculation 2 3 4 4 4" xfId="1992"/>
    <cellStyle name="Calculation 2 3 4 4 5" xfId="1993"/>
    <cellStyle name="Calculation 2 3 4 4 6" xfId="1994"/>
    <cellStyle name="Calculation 2 3 4 4 7" xfId="1995"/>
    <cellStyle name="Calculation 2 3 4 5" xfId="1996"/>
    <cellStyle name="Calculation 2 3 4 5 2" xfId="1997"/>
    <cellStyle name="Calculation 2 3 4 5 3" xfId="1998"/>
    <cellStyle name="Calculation 2 3 4 5 4" xfId="1999"/>
    <cellStyle name="Calculation 2 3 4 5 5" xfId="2000"/>
    <cellStyle name="Calculation 2 3 4 5 6" xfId="2001"/>
    <cellStyle name="Calculation 2 3 4 5 7" xfId="2002"/>
    <cellStyle name="Calculation 2 3 4 6" xfId="2003"/>
    <cellStyle name="Calculation 2 3 4 6 2" xfId="2004"/>
    <cellStyle name="Calculation 2 3 4 6 3" xfId="2005"/>
    <cellStyle name="Calculation 2 3 4 6 4" xfId="2006"/>
    <cellStyle name="Calculation 2 3 4 6 5" xfId="2007"/>
    <cellStyle name="Calculation 2 3 4 6 6" xfId="2008"/>
    <cellStyle name="Calculation 2 3 4 6 7" xfId="2009"/>
    <cellStyle name="Calculation 2 3 4 7" xfId="2010"/>
    <cellStyle name="Calculation 2 3 4 7 2" xfId="2011"/>
    <cellStyle name="Calculation 2 3 4 7 3" xfId="2012"/>
    <cellStyle name="Calculation 2 3 4 7 4" xfId="2013"/>
    <cellStyle name="Calculation 2 3 4 7 5" xfId="2014"/>
    <cellStyle name="Calculation 2 3 4 7 6" xfId="2015"/>
    <cellStyle name="Calculation 2 3 4 7 7" xfId="2016"/>
    <cellStyle name="Calculation 2 3 4 8" xfId="2017"/>
    <cellStyle name="Calculation 2 3 4 8 2" xfId="2018"/>
    <cellStyle name="Calculation 2 3 4 8 3" xfId="2019"/>
    <cellStyle name="Calculation 2 3 4 8 4" xfId="2020"/>
    <cellStyle name="Calculation 2 3 4 8 5" xfId="2021"/>
    <cellStyle name="Calculation 2 3 4 8 6" xfId="2022"/>
    <cellStyle name="Calculation 2 3 4 8 7" xfId="2023"/>
    <cellStyle name="Calculation 2 3 4 9" xfId="2024"/>
    <cellStyle name="Calculation 2 3 4 9 2" xfId="2025"/>
    <cellStyle name="Calculation 2 3 4 9 3" xfId="2026"/>
    <cellStyle name="Calculation 2 3 4 9 4" xfId="2027"/>
    <cellStyle name="Calculation 2 3 4 9 5" xfId="2028"/>
    <cellStyle name="Calculation 2 3 4 9 6" xfId="2029"/>
    <cellStyle name="Calculation 2 3 4 9 7" xfId="2030"/>
    <cellStyle name="Calculation 2 3 5" xfId="2031"/>
    <cellStyle name="Calculation 2 3 5 10" xfId="2032"/>
    <cellStyle name="Calculation 2 3 5 10 2" xfId="2033"/>
    <cellStyle name="Calculation 2 3 5 10 3" xfId="2034"/>
    <cellStyle name="Calculation 2 3 5 10 4" xfId="2035"/>
    <cellStyle name="Calculation 2 3 5 10 5" xfId="2036"/>
    <cellStyle name="Calculation 2 3 5 10 6" xfId="2037"/>
    <cellStyle name="Calculation 2 3 5 10 7" xfId="2038"/>
    <cellStyle name="Calculation 2 3 5 11" xfId="2039"/>
    <cellStyle name="Calculation 2 3 5 12" xfId="2040"/>
    <cellStyle name="Calculation 2 3 5 13" xfId="2041"/>
    <cellStyle name="Calculation 2 3 5 14" xfId="2042"/>
    <cellStyle name="Calculation 2 3 5 2" xfId="2043"/>
    <cellStyle name="Calculation 2 3 5 2 2" xfId="2044"/>
    <cellStyle name="Calculation 2 3 5 2 3" xfId="2045"/>
    <cellStyle name="Calculation 2 3 5 2 4" xfId="2046"/>
    <cellStyle name="Calculation 2 3 5 2 5" xfId="2047"/>
    <cellStyle name="Calculation 2 3 5 2 6" xfId="2048"/>
    <cellStyle name="Calculation 2 3 5 2 7" xfId="2049"/>
    <cellStyle name="Calculation 2 3 5 3" xfId="2050"/>
    <cellStyle name="Calculation 2 3 5 3 2" xfId="2051"/>
    <cellStyle name="Calculation 2 3 5 3 3" xfId="2052"/>
    <cellStyle name="Calculation 2 3 5 3 4" xfId="2053"/>
    <cellStyle name="Calculation 2 3 5 3 5" xfId="2054"/>
    <cellStyle name="Calculation 2 3 5 3 6" xfId="2055"/>
    <cellStyle name="Calculation 2 3 5 3 7" xfId="2056"/>
    <cellStyle name="Calculation 2 3 5 4" xfId="2057"/>
    <cellStyle name="Calculation 2 3 5 4 2" xfId="2058"/>
    <cellStyle name="Calculation 2 3 5 4 3" xfId="2059"/>
    <cellStyle name="Calculation 2 3 5 4 4" xfId="2060"/>
    <cellStyle name="Calculation 2 3 5 4 5" xfId="2061"/>
    <cellStyle name="Calculation 2 3 5 4 6" xfId="2062"/>
    <cellStyle name="Calculation 2 3 5 4 7" xfId="2063"/>
    <cellStyle name="Calculation 2 3 5 5" xfId="2064"/>
    <cellStyle name="Calculation 2 3 5 5 2" xfId="2065"/>
    <cellStyle name="Calculation 2 3 5 5 3" xfId="2066"/>
    <cellStyle name="Calculation 2 3 5 5 4" xfId="2067"/>
    <cellStyle name="Calculation 2 3 5 5 5" xfId="2068"/>
    <cellStyle name="Calculation 2 3 5 5 6" xfId="2069"/>
    <cellStyle name="Calculation 2 3 5 5 7" xfId="2070"/>
    <cellStyle name="Calculation 2 3 5 6" xfId="2071"/>
    <cellStyle name="Calculation 2 3 5 6 2" xfId="2072"/>
    <cellStyle name="Calculation 2 3 5 6 3" xfId="2073"/>
    <cellStyle name="Calculation 2 3 5 6 4" xfId="2074"/>
    <cellStyle name="Calculation 2 3 5 6 5" xfId="2075"/>
    <cellStyle name="Calculation 2 3 5 6 6" xfId="2076"/>
    <cellStyle name="Calculation 2 3 5 6 7" xfId="2077"/>
    <cellStyle name="Calculation 2 3 5 7" xfId="2078"/>
    <cellStyle name="Calculation 2 3 5 7 2" xfId="2079"/>
    <cellStyle name="Calculation 2 3 5 7 3" xfId="2080"/>
    <cellStyle name="Calculation 2 3 5 7 4" xfId="2081"/>
    <cellStyle name="Calculation 2 3 5 7 5" xfId="2082"/>
    <cellStyle name="Calculation 2 3 5 7 6" xfId="2083"/>
    <cellStyle name="Calculation 2 3 5 7 7" xfId="2084"/>
    <cellStyle name="Calculation 2 3 5 8" xfId="2085"/>
    <cellStyle name="Calculation 2 3 5 8 2" xfId="2086"/>
    <cellStyle name="Calculation 2 3 5 8 3" xfId="2087"/>
    <cellStyle name="Calculation 2 3 5 8 4" xfId="2088"/>
    <cellStyle name="Calculation 2 3 5 8 5" xfId="2089"/>
    <cellStyle name="Calculation 2 3 5 8 6" xfId="2090"/>
    <cellStyle name="Calculation 2 3 5 8 7" xfId="2091"/>
    <cellStyle name="Calculation 2 3 5 9" xfId="2092"/>
    <cellStyle name="Calculation 2 3 5 9 2" xfId="2093"/>
    <cellStyle name="Calculation 2 3 5 9 3" xfId="2094"/>
    <cellStyle name="Calculation 2 3 5 9 4" xfId="2095"/>
    <cellStyle name="Calculation 2 3 5 9 5" xfId="2096"/>
    <cellStyle name="Calculation 2 3 5 9 6" xfId="2097"/>
    <cellStyle name="Calculation 2 3 5 9 7" xfId="2098"/>
    <cellStyle name="Calculation 2 3 6" xfId="2099"/>
    <cellStyle name="Calculation 2 3 6 2" xfId="2100"/>
    <cellStyle name="Calculation 2 3 6 3" xfId="2101"/>
    <cellStyle name="Calculation 2 3 6 4" xfId="2102"/>
    <cellStyle name="Calculation 2 3 6 5" xfId="2103"/>
    <cellStyle name="Calculation 2 3 6 6" xfId="2104"/>
    <cellStyle name="Calculation 2 3 6 7" xfId="2105"/>
    <cellStyle name="Calculation 2 3 7" xfId="2106"/>
    <cellStyle name="Calculation 2 3 7 2" xfId="2107"/>
    <cellStyle name="Calculation 2 3 7 3" xfId="2108"/>
    <cellStyle name="Calculation 2 3 7 4" xfId="2109"/>
    <cellStyle name="Calculation 2 3 7 5" xfId="2110"/>
    <cellStyle name="Calculation 2 3 7 6" xfId="2111"/>
    <cellStyle name="Calculation 2 3 7 7" xfId="2112"/>
    <cellStyle name="Calculation 2 3 8" xfId="2113"/>
    <cellStyle name="Calculation 2 3 8 2" xfId="2114"/>
    <cellStyle name="Calculation 2 3 8 3" xfId="2115"/>
    <cellStyle name="Calculation 2 3 8 4" xfId="2116"/>
    <cellStyle name="Calculation 2 3 8 5" xfId="2117"/>
    <cellStyle name="Calculation 2 3 8 6" xfId="2118"/>
    <cellStyle name="Calculation 2 3 8 7" xfId="2119"/>
    <cellStyle name="Calculation 2 3 9" xfId="2120"/>
    <cellStyle name="Calculation 2 3 9 2" xfId="2121"/>
    <cellStyle name="Calculation 2 3 9 3" xfId="2122"/>
    <cellStyle name="Calculation 2 3 9 4" xfId="2123"/>
    <cellStyle name="Calculation 2 3 9 5" xfId="2124"/>
    <cellStyle name="Calculation 2 3 9 6" xfId="2125"/>
    <cellStyle name="Calculation 2 3 9 7" xfId="2126"/>
    <cellStyle name="Calculation 2 4" xfId="2127"/>
    <cellStyle name="Calculation 2 4 10" xfId="2128"/>
    <cellStyle name="Calculation 2 4 10 2" xfId="2129"/>
    <cellStyle name="Calculation 2 4 10 3" xfId="2130"/>
    <cellStyle name="Calculation 2 4 10 4" xfId="2131"/>
    <cellStyle name="Calculation 2 4 10 5" xfId="2132"/>
    <cellStyle name="Calculation 2 4 10 6" xfId="2133"/>
    <cellStyle name="Calculation 2 4 10 7" xfId="2134"/>
    <cellStyle name="Calculation 2 4 11" xfId="2135"/>
    <cellStyle name="Calculation 2 4 12" xfId="2136"/>
    <cellStyle name="Calculation 2 4 13" xfId="2137"/>
    <cellStyle name="Calculation 2 4 14" xfId="2138"/>
    <cellStyle name="Calculation 2 4 2" xfId="2139"/>
    <cellStyle name="Calculation 2 4 2 2" xfId="2140"/>
    <cellStyle name="Calculation 2 4 2 3" xfId="2141"/>
    <cellStyle name="Calculation 2 4 2 4" xfId="2142"/>
    <cellStyle name="Calculation 2 4 2 5" xfId="2143"/>
    <cellStyle name="Calculation 2 4 2 6" xfId="2144"/>
    <cellStyle name="Calculation 2 4 2 7" xfId="2145"/>
    <cellStyle name="Calculation 2 4 3" xfId="2146"/>
    <cellStyle name="Calculation 2 4 3 2" xfId="2147"/>
    <cellStyle name="Calculation 2 4 3 3" xfId="2148"/>
    <cellStyle name="Calculation 2 4 3 4" xfId="2149"/>
    <cellStyle name="Calculation 2 4 3 5" xfId="2150"/>
    <cellStyle name="Calculation 2 4 3 6" xfId="2151"/>
    <cellStyle name="Calculation 2 4 3 7" xfId="2152"/>
    <cellStyle name="Calculation 2 4 4" xfId="2153"/>
    <cellStyle name="Calculation 2 4 4 2" xfId="2154"/>
    <cellStyle name="Calculation 2 4 4 3" xfId="2155"/>
    <cellStyle name="Calculation 2 4 4 4" xfId="2156"/>
    <cellStyle name="Calculation 2 4 4 5" xfId="2157"/>
    <cellStyle name="Calculation 2 4 4 6" xfId="2158"/>
    <cellStyle name="Calculation 2 4 4 7" xfId="2159"/>
    <cellStyle name="Calculation 2 4 5" xfId="2160"/>
    <cellStyle name="Calculation 2 4 5 2" xfId="2161"/>
    <cellStyle name="Calculation 2 4 5 3" xfId="2162"/>
    <cellStyle name="Calculation 2 4 5 4" xfId="2163"/>
    <cellStyle name="Calculation 2 4 5 5" xfId="2164"/>
    <cellStyle name="Calculation 2 4 5 6" xfId="2165"/>
    <cellStyle name="Calculation 2 4 5 7" xfId="2166"/>
    <cellStyle name="Calculation 2 4 6" xfId="2167"/>
    <cellStyle name="Calculation 2 4 6 2" xfId="2168"/>
    <cellStyle name="Calculation 2 4 6 3" xfId="2169"/>
    <cellStyle name="Calculation 2 4 6 4" xfId="2170"/>
    <cellStyle name="Calculation 2 4 6 5" xfId="2171"/>
    <cellStyle name="Calculation 2 4 6 6" xfId="2172"/>
    <cellStyle name="Calculation 2 4 6 7" xfId="2173"/>
    <cellStyle name="Calculation 2 4 7" xfId="2174"/>
    <cellStyle name="Calculation 2 4 7 2" xfId="2175"/>
    <cellStyle name="Calculation 2 4 7 3" xfId="2176"/>
    <cellStyle name="Calculation 2 4 7 4" xfId="2177"/>
    <cellStyle name="Calculation 2 4 7 5" xfId="2178"/>
    <cellStyle name="Calculation 2 4 7 6" xfId="2179"/>
    <cellStyle name="Calculation 2 4 7 7" xfId="2180"/>
    <cellStyle name="Calculation 2 4 8" xfId="2181"/>
    <cellStyle name="Calculation 2 4 8 2" xfId="2182"/>
    <cellStyle name="Calculation 2 4 8 3" xfId="2183"/>
    <cellStyle name="Calculation 2 4 8 4" xfId="2184"/>
    <cellStyle name="Calculation 2 4 8 5" xfId="2185"/>
    <cellStyle name="Calculation 2 4 8 6" xfId="2186"/>
    <cellStyle name="Calculation 2 4 8 7" xfId="2187"/>
    <cellStyle name="Calculation 2 4 9" xfId="2188"/>
    <cellStyle name="Calculation 2 4 9 2" xfId="2189"/>
    <cellStyle name="Calculation 2 4 9 3" xfId="2190"/>
    <cellStyle name="Calculation 2 4 9 4" xfId="2191"/>
    <cellStyle name="Calculation 2 4 9 5" xfId="2192"/>
    <cellStyle name="Calculation 2 4 9 6" xfId="2193"/>
    <cellStyle name="Calculation 2 4 9 7" xfId="2194"/>
    <cellStyle name="Calculation 2 5" xfId="2195"/>
    <cellStyle name="Calculation 2 5 10" xfId="2196"/>
    <cellStyle name="Calculation 2 5 10 2" xfId="2197"/>
    <cellStyle name="Calculation 2 5 10 3" xfId="2198"/>
    <cellStyle name="Calculation 2 5 10 4" xfId="2199"/>
    <cellStyle name="Calculation 2 5 10 5" xfId="2200"/>
    <cellStyle name="Calculation 2 5 10 6" xfId="2201"/>
    <cellStyle name="Calculation 2 5 10 7" xfId="2202"/>
    <cellStyle name="Calculation 2 5 11" xfId="2203"/>
    <cellStyle name="Calculation 2 5 12" xfId="2204"/>
    <cellStyle name="Calculation 2 5 13" xfId="2205"/>
    <cellStyle name="Calculation 2 5 14" xfId="2206"/>
    <cellStyle name="Calculation 2 5 2" xfId="2207"/>
    <cellStyle name="Calculation 2 5 2 2" xfId="2208"/>
    <cellStyle name="Calculation 2 5 2 3" xfId="2209"/>
    <cellStyle name="Calculation 2 5 2 4" xfId="2210"/>
    <cellStyle name="Calculation 2 5 2 5" xfId="2211"/>
    <cellStyle name="Calculation 2 5 2 6" xfId="2212"/>
    <cellStyle name="Calculation 2 5 2 7" xfId="2213"/>
    <cellStyle name="Calculation 2 5 3" xfId="2214"/>
    <cellStyle name="Calculation 2 5 3 2" xfId="2215"/>
    <cellStyle name="Calculation 2 5 3 3" xfId="2216"/>
    <cellStyle name="Calculation 2 5 3 4" xfId="2217"/>
    <cellStyle name="Calculation 2 5 3 5" xfId="2218"/>
    <cellStyle name="Calculation 2 5 3 6" xfId="2219"/>
    <cellStyle name="Calculation 2 5 3 7" xfId="2220"/>
    <cellStyle name="Calculation 2 5 4" xfId="2221"/>
    <cellStyle name="Calculation 2 5 4 2" xfId="2222"/>
    <cellStyle name="Calculation 2 5 4 3" xfId="2223"/>
    <cellStyle name="Calculation 2 5 4 4" xfId="2224"/>
    <cellStyle name="Calculation 2 5 4 5" xfId="2225"/>
    <cellStyle name="Calculation 2 5 4 6" xfId="2226"/>
    <cellStyle name="Calculation 2 5 4 7" xfId="2227"/>
    <cellStyle name="Calculation 2 5 5" xfId="2228"/>
    <cellStyle name="Calculation 2 5 5 2" xfId="2229"/>
    <cellStyle name="Calculation 2 5 5 3" xfId="2230"/>
    <cellStyle name="Calculation 2 5 5 4" xfId="2231"/>
    <cellStyle name="Calculation 2 5 5 5" xfId="2232"/>
    <cellStyle name="Calculation 2 5 5 6" xfId="2233"/>
    <cellStyle name="Calculation 2 5 5 7" xfId="2234"/>
    <cellStyle name="Calculation 2 5 6" xfId="2235"/>
    <cellStyle name="Calculation 2 5 6 2" xfId="2236"/>
    <cellStyle name="Calculation 2 5 6 3" xfId="2237"/>
    <cellStyle name="Calculation 2 5 6 4" xfId="2238"/>
    <cellStyle name="Calculation 2 5 6 5" xfId="2239"/>
    <cellStyle name="Calculation 2 5 6 6" xfId="2240"/>
    <cellStyle name="Calculation 2 5 6 7" xfId="2241"/>
    <cellStyle name="Calculation 2 5 7" xfId="2242"/>
    <cellStyle name="Calculation 2 5 7 2" xfId="2243"/>
    <cellStyle name="Calculation 2 5 7 3" xfId="2244"/>
    <cellStyle name="Calculation 2 5 7 4" xfId="2245"/>
    <cellStyle name="Calculation 2 5 7 5" xfId="2246"/>
    <cellStyle name="Calculation 2 5 7 6" xfId="2247"/>
    <cellStyle name="Calculation 2 5 7 7" xfId="2248"/>
    <cellStyle name="Calculation 2 5 8" xfId="2249"/>
    <cellStyle name="Calculation 2 5 8 2" xfId="2250"/>
    <cellStyle name="Calculation 2 5 8 3" xfId="2251"/>
    <cellStyle name="Calculation 2 5 8 4" xfId="2252"/>
    <cellStyle name="Calculation 2 5 8 5" xfId="2253"/>
    <cellStyle name="Calculation 2 5 8 6" xfId="2254"/>
    <cellStyle name="Calculation 2 5 8 7" xfId="2255"/>
    <cellStyle name="Calculation 2 5 9" xfId="2256"/>
    <cellStyle name="Calculation 2 5 9 2" xfId="2257"/>
    <cellStyle name="Calculation 2 5 9 3" xfId="2258"/>
    <cellStyle name="Calculation 2 5 9 4" xfId="2259"/>
    <cellStyle name="Calculation 2 5 9 5" xfId="2260"/>
    <cellStyle name="Calculation 2 5 9 6" xfId="2261"/>
    <cellStyle name="Calculation 2 5 9 7" xfId="2262"/>
    <cellStyle name="Calculation 2 6" xfId="2263"/>
    <cellStyle name="Calculation 2 6 10" xfId="2264"/>
    <cellStyle name="Calculation 2 6 10 2" xfId="2265"/>
    <cellStyle name="Calculation 2 6 10 3" xfId="2266"/>
    <cellStyle name="Calculation 2 6 10 4" xfId="2267"/>
    <cellStyle name="Calculation 2 6 10 5" xfId="2268"/>
    <cellStyle name="Calculation 2 6 10 6" xfId="2269"/>
    <cellStyle name="Calculation 2 6 10 7" xfId="2270"/>
    <cellStyle name="Calculation 2 6 11" xfId="2271"/>
    <cellStyle name="Calculation 2 6 12" xfId="2272"/>
    <cellStyle name="Calculation 2 6 13" xfId="2273"/>
    <cellStyle name="Calculation 2 6 14" xfId="2274"/>
    <cellStyle name="Calculation 2 6 2" xfId="2275"/>
    <cellStyle name="Calculation 2 6 2 2" xfId="2276"/>
    <cellStyle name="Calculation 2 6 2 3" xfId="2277"/>
    <cellStyle name="Calculation 2 6 2 4" xfId="2278"/>
    <cellStyle name="Calculation 2 6 2 5" xfId="2279"/>
    <cellStyle name="Calculation 2 6 2 6" xfId="2280"/>
    <cellStyle name="Calculation 2 6 2 7" xfId="2281"/>
    <cellStyle name="Calculation 2 6 3" xfId="2282"/>
    <cellStyle name="Calculation 2 6 3 2" xfId="2283"/>
    <cellStyle name="Calculation 2 6 3 3" xfId="2284"/>
    <cellStyle name="Calculation 2 6 3 4" xfId="2285"/>
    <cellStyle name="Calculation 2 6 3 5" xfId="2286"/>
    <cellStyle name="Calculation 2 6 3 6" xfId="2287"/>
    <cellStyle name="Calculation 2 6 3 7" xfId="2288"/>
    <cellStyle name="Calculation 2 6 4" xfId="2289"/>
    <cellStyle name="Calculation 2 6 4 2" xfId="2290"/>
    <cellStyle name="Calculation 2 6 4 3" xfId="2291"/>
    <cellStyle name="Calculation 2 6 4 4" xfId="2292"/>
    <cellStyle name="Calculation 2 6 4 5" xfId="2293"/>
    <cellStyle name="Calculation 2 6 4 6" xfId="2294"/>
    <cellStyle name="Calculation 2 6 4 7" xfId="2295"/>
    <cellStyle name="Calculation 2 6 5" xfId="2296"/>
    <cellStyle name="Calculation 2 6 5 2" xfId="2297"/>
    <cellStyle name="Calculation 2 6 5 3" xfId="2298"/>
    <cellStyle name="Calculation 2 6 5 4" xfId="2299"/>
    <cellStyle name="Calculation 2 6 5 5" xfId="2300"/>
    <cellStyle name="Calculation 2 6 5 6" xfId="2301"/>
    <cellStyle name="Calculation 2 6 5 7" xfId="2302"/>
    <cellStyle name="Calculation 2 6 6" xfId="2303"/>
    <cellStyle name="Calculation 2 6 6 2" xfId="2304"/>
    <cellStyle name="Calculation 2 6 6 3" xfId="2305"/>
    <cellStyle name="Calculation 2 6 6 4" xfId="2306"/>
    <cellStyle name="Calculation 2 6 6 5" xfId="2307"/>
    <cellStyle name="Calculation 2 6 6 6" xfId="2308"/>
    <cellStyle name="Calculation 2 6 6 7" xfId="2309"/>
    <cellStyle name="Calculation 2 6 7" xfId="2310"/>
    <cellStyle name="Calculation 2 6 7 2" xfId="2311"/>
    <cellStyle name="Calculation 2 6 7 3" xfId="2312"/>
    <cellStyle name="Calculation 2 6 7 4" xfId="2313"/>
    <cellStyle name="Calculation 2 6 7 5" xfId="2314"/>
    <cellStyle name="Calculation 2 6 7 6" xfId="2315"/>
    <cellStyle name="Calculation 2 6 7 7" xfId="2316"/>
    <cellStyle name="Calculation 2 6 8" xfId="2317"/>
    <cellStyle name="Calculation 2 6 8 2" xfId="2318"/>
    <cellStyle name="Calculation 2 6 8 3" xfId="2319"/>
    <cellStyle name="Calculation 2 6 8 4" xfId="2320"/>
    <cellStyle name="Calculation 2 6 8 5" xfId="2321"/>
    <cellStyle name="Calculation 2 6 8 6" xfId="2322"/>
    <cellStyle name="Calculation 2 6 8 7" xfId="2323"/>
    <cellStyle name="Calculation 2 6 9" xfId="2324"/>
    <cellStyle name="Calculation 2 6 9 2" xfId="2325"/>
    <cellStyle name="Calculation 2 6 9 3" xfId="2326"/>
    <cellStyle name="Calculation 2 6 9 4" xfId="2327"/>
    <cellStyle name="Calculation 2 6 9 5" xfId="2328"/>
    <cellStyle name="Calculation 2 6 9 6" xfId="2329"/>
    <cellStyle name="Calculation 2 6 9 7" xfId="2330"/>
    <cellStyle name="Calculation 2 7" xfId="2331"/>
    <cellStyle name="Calculation 2 7 10" xfId="2332"/>
    <cellStyle name="Calculation 2 7 10 2" xfId="2333"/>
    <cellStyle name="Calculation 2 7 10 3" xfId="2334"/>
    <cellStyle name="Calculation 2 7 10 4" xfId="2335"/>
    <cellStyle name="Calculation 2 7 10 5" xfId="2336"/>
    <cellStyle name="Calculation 2 7 10 6" xfId="2337"/>
    <cellStyle name="Calculation 2 7 10 7" xfId="2338"/>
    <cellStyle name="Calculation 2 7 11" xfId="2339"/>
    <cellStyle name="Calculation 2 7 12" xfId="2340"/>
    <cellStyle name="Calculation 2 7 13" xfId="2341"/>
    <cellStyle name="Calculation 2 7 14" xfId="2342"/>
    <cellStyle name="Calculation 2 7 2" xfId="2343"/>
    <cellStyle name="Calculation 2 7 2 2" xfId="2344"/>
    <cellStyle name="Calculation 2 7 2 3" xfId="2345"/>
    <cellStyle name="Calculation 2 7 2 4" xfId="2346"/>
    <cellStyle name="Calculation 2 7 2 5" xfId="2347"/>
    <cellStyle name="Calculation 2 7 2 6" xfId="2348"/>
    <cellStyle name="Calculation 2 7 2 7" xfId="2349"/>
    <cellStyle name="Calculation 2 7 3" xfId="2350"/>
    <cellStyle name="Calculation 2 7 3 2" xfId="2351"/>
    <cellStyle name="Calculation 2 7 3 3" xfId="2352"/>
    <cellStyle name="Calculation 2 7 3 4" xfId="2353"/>
    <cellStyle name="Calculation 2 7 3 5" xfId="2354"/>
    <cellStyle name="Calculation 2 7 3 6" xfId="2355"/>
    <cellStyle name="Calculation 2 7 3 7" xfId="2356"/>
    <cellStyle name="Calculation 2 7 4" xfId="2357"/>
    <cellStyle name="Calculation 2 7 4 2" xfId="2358"/>
    <cellStyle name="Calculation 2 7 4 3" xfId="2359"/>
    <cellStyle name="Calculation 2 7 4 4" xfId="2360"/>
    <cellStyle name="Calculation 2 7 4 5" xfId="2361"/>
    <cellStyle name="Calculation 2 7 4 6" xfId="2362"/>
    <cellStyle name="Calculation 2 7 4 7" xfId="2363"/>
    <cellStyle name="Calculation 2 7 5" xfId="2364"/>
    <cellStyle name="Calculation 2 7 5 2" xfId="2365"/>
    <cellStyle name="Calculation 2 7 5 3" xfId="2366"/>
    <cellStyle name="Calculation 2 7 5 4" xfId="2367"/>
    <cellStyle name="Calculation 2 7 5 5" xfId="2368"/>
    <cellStyle name="Calculation 2 7 5 6" xfId="2369"/>
    <cellStyle name="Calculation 2 7 5 7" xfId="2370"/>
    <cellStyle name="Calculation 2 7 6" xfId="2371"/>
    <cellStyle name="Calculation 2 7 6 2" xfId="2372"/>
    <cellStyle name="Calculation 2 7 6 3" xfId="2373"/>
    <cellStyle name="Calculation 2 7 6 4" xfId="2374"/>
    <cellStyle name="Calculation 2 7 6 5" xfId="2375"/>
    <cellStyle name="Calculation 2 7 6 6" xfId="2376"/>
    <cellStyle name="Calculation 2 7 6 7" xfId="2377"/>
    <cellStyle name="Calculation 2 7 7" xfId="2378"/>
    <cellStyle name="Calculation 2 7 7 2" xfId="2379"/>
    <cellStyle name="Calculation 2 7 7 3" xfId="2380"/>
    <cellStyle name="Calculation 2 7 7 4" xfId="2381"/>
    <cellStyle name="Calculation 2 7 7 5" xfId="2382"/>
    <cellStyle name="Calculation 2 7 7 6" xfId="2383"/>
    <cellStyle name="Calculation 2 7 7 7" xfId="2384"/>
    <cellStyle name="Calculation 2 7 8" xfId="2385"/>
    <cellStyle name="Calculation 2 7 8 2" xfId="2386"/>
    <cellStyle name="Calculation 2 7 8 3" xfId="2387"/>
    <cellStyle name="Calculation 2 7 8 4" xfId="2388"/>
    <cellStyle name="Calculation 2 7 8 5" xfId="2389"/>
    <cellStyle name="Calculation 2 7 8 6" xfId="2390"/>
    <cellStyle name="Calculation 2 7 8 7" xfId="2391"/>
    <cellStyle name="Calculation 2 7 9" xfId="2392"/>
    <cellStyle name="Calculation 2 7 9 2" xfId="2393"/>
    <cellStyle name="Calculation 2 7 9 3" xfId="2394"/>
    <cellStyle name="Calculation 2 7 9 4" xfId="2395"/>
    <cellStyle name="Calculation 2 7 9 5" xfId="2396"/>
    <cellStyle name="Calculation 2 7 9 6" xfId="2397"/>
    <cellStyle name="Calculation 2 7 9 7" xfId="2398"/>
    <cellStyle name="Calculation 2 8" xfId="2399"/>
    <cellStyle name="Calculation 2 8 2" xfId="2400"/>
    <cellStyle name="Calculation 2 8 3" xfId="2401"/>
    <cellStyle name="Calculation 2 8 4" xfId="2402"/>
    <cellStyle name="Calculation 2 8 5" xfId="2403"/>
    <cellStyle name="Calculation 2 8 6" xfId="2404"/>
    <cellStyle name="Calculation 2 8 7" xfId="2405"/>
    <cellStyle name="Calculation 2 9" xfId="2406"/>
    <cellStyle name="Calculation 2 9 2" xfId="2407"/>
    <cellStyle name="Calculation 2 9 3" xfId="2408"/>
    <cellStyle name="Calculation 2 9 4" xfId="2409"/>
    <cellStyle name="Calculation 2 9 5" xfId="2410"/>
    <cellStyle name="Calculation 2 9 6" xfId="2411"/>
    <cellStyle name="Calculation 2 9 7" xfId="2412"/>
    <cellStyle name="Calculation 3" xfId="57"/>
    <cellStyle name="Calculation 3 10" xfId="2413"/>
    <cellStyle name="Calculation 3 10 2" xfId="2414"/>
    <cellStyle name="Calculation 3 10 3" xfId="2415"/>
    <cellStyle name="Calculation 3 10 4" xfId="2416"/>
    <cellStyle name="Calculation 3 10 5" xfId="2417"/>
    <cellStyle name="Calculation 3 10 6" xfId="2418"/>
    <cellStyle name="Calculation 3 10 7" xfId="2419"/>
    <cellStyle name="Calculation 3 11" xfId="2420"/>
    <cellStyle name="Calculation 3 11 2" xfId="2421"/>
    <cellStyle name="Calculation 3 11 3" xfId="2422"/>
    <cellStyle name="Calculation 3 11 4" xfId="2423"/>
    <cellStyle name="Calculation 3 11 5" xfId="2424"/>
    <cellStyle name="Calculation 3 11 6" xfId="2425"/>
    <cellStyle name="Calculation 3 11 7" xfId="2426"/>
    <cellStyle name="Calculation 3 12" xfId="2427"/>
    <cellStyle name="Calculation 3 12 2" xfId="2428"/>
    <cellStyle name="Calculation 3 12 3" xfId="2429"/>
    <cellStyle name="Calculation 3 12 4" xfId="2430"/>
    <cellStyle name="Calculation 3 12 5" xfId="2431"/>
    <cellStyle name="Calculation 3 12 6" xfId="2432"/>
    <cellStyle name="Calculation 3 12 7" xfId="2433"/>
    <cellStyle name="Calculation 3 13" xfId="2434"/>
    <cellStyle name="Calculation 3 13 2" xfId="2435"/>
    <cellStyle name="Calculation 3 13 3" xfId="2436"/>
    <cellStyle name="Calculation 3 13 4" xfId="2437"/>
    <cellStyle name="Calculation 3 13 5" xfId="2438"/>
    <cellStyle name="Calculation 3 13 6" xfId="2439"/>
    <cellStyle name="Calculation 3 13 7" xfId="2440"/>
    <cellStyle name="Calculation 3 14" xfId="2441"/>
    <cellStyle name="Calculation 3 15" xfId="2442"/>
    <cellStyle name="Calculation 3 16" xfId="2443"/>
    <cellStyle name="Calculation 3 2" xfId="255"/>
    <cellStyle name="Calculation 3 2 10" xfId="2444"/>
    <cellStyle name="Calculation 3 2 10 2" xfId="2445"/>
    <cellStyle name="Calculation 3 2 10 3" xfId="2446"/>
    <cellStyle name="Calculation 3 2 10 4" xfId="2447"/>
    <cellStyle name="Calculation 3 2 10 5" xfId="2448"/>
    <cellStyle name="Calculation 3 2 10 6" xfId="2449"/>
    <cellStyle name="Calculation 3 2 10 7" xfId="2450"/>
    <cellStyle name="Calculation 3 2 11" xfId="2451"/>
    <cellStyle name="Calculation 3 2 11 2" xfId="2452"/>
    <cellStyle name="Calculation 3 2 11 3" xfId="2453"/>
    <cellStyle name="Calculation 3 2 11 4" xfId="2454"/>
    <cellStyle name="Calculation 3 2 11 5" xfId="2455"/>
    <cellStyle name="Calculation 3 2 11 6" xfId="2456"/>
    <cellStyle name="Calculation 3 2 11 7" xfId="2457"/>
    <cellStyle name="Calculation 3 2 12" xfId="2458"/>
    <cellStyle name="Calculation 3 2 12 2" xfId="2459"/>
    <cellStyle name="Calculation 3 2 12 3" xfId="2460"/>
    <cellStyle name="Calculation 3 2 12 4" xfId="2461"/>
    <cellStyle name="Calculation 3 2 12 5" xfId="2462"/>
    <cellStyle name="Calculation 3 2 12 6" xfId="2463"/>
    <cellStyle name="Calculation 3 2 12 7" xfId="2464"/>
    <cellStyle name="Calculation 3 2 13" xfId="2465"/>
    <cellStyle name="Calculation 3 2 13 2" xfId="2466"/>
    <cellStyle name="Calculation 3 2 13 3" xfId="2467"/>
    <cellStyle name="Calculation 3 2 13 4" xfId="2468"/>
    <cellStyle name="Calculation 3 2 13 5" xfId="2469"/>
    <cellStyle name="Calculation 3 2 13 6" xfId="2470"/>
    <cellStyle name="Calculation 3 2 13 7" xfId="2471"/>
    <cellStyle name="Calculation 3 2 14" xfId="2472"/>
    <cellStyle name="Calculation 3 2 15" xfId="2473"/>
    <cellStyle name="Calculation 3 2 16" xfId="2474"/>
    <cellStyle name="Calculation 3 2 17" xfId="2475"/>
    <cellStyle name="Calculation 3 2 2" xfId="2476"/>
    <cellStyle name="Calculation 3 2 2 10" xfId="2477"/>
    <cellStyle name="Calculation 3 2 2 10 2" xfId="2478"/>
    <cellStyle name="Calculation 3 2 2 10 3" xfId="2479"/>
    <cellStyle name="Calculation 3 2 2 10 4" xfId="2480"/>
    <cellStyle name="Calculation 3 2 2 10 5" xfId="2481"/>
    <cellStyle name="Calculation 3 2 2 10 6" xfId="2482"/>
    <cellStyle name="Calculation 3 2 2 10 7" xfId="2483"/>
    <cellStyle name="Calculation 3 2 2 11" xfId="2484"/>
    <cellStyle name="Calculation 3 2 2 12" xfId="2485"/>
    <cellStyle name="Calculation 3 2 2 13" xfId="2486"/>
    <cellStyle name="Calculation 3 2 2 14" xfId="2487"/>
    <cellStyle name="Calculation 3 2 2 2" xfId="2488"/>
    <cellStyle name="Calculation 3 2 2 2 2" xfId="2489"/>
    <cellStyle name="Calculation 3 2 2 2 3" xfId="2490"/>
    <cellStyle name="Calculation 3 2 2 2 4" xfId="2491"/>
    <cellStyle name="Calculation 3 2 2 2 5" xfId="2492"/>
    <cellStyle name="Calculation 3 2 2 2 6" xfId="2493"/>
    <cellStyle name="Calculation 3 2 2 2 7" xfId="2494"/>
    <cellStyle name="Calculation 3 2 2 3" xfId="2495"/>
    <cellStyle name="Calculation 3 2 2 3 2" xfId="2496"/>
    <cellStyle name="Calculation 3 2 2 3 3" xfId="2497"/>
    <cellStyle name="Calculation 3 2 2 3 4" xfId="2498"/>
    <cellStyle name="Calculation 3 2 2 3 5" xfId="2499"/>
    <cellStyle name="Calculation 3 2 2 3 6" xfId="2500"/>
    <cellStyle name="Calculation 3 2 2 3 7" xfId="2501"/>
    <cellStyle name="Calculation 3 2 2 4" xfId="2502"/>
    <cellStyle name="Calculation 3 2 2 4 2" xfId="2503"/>
    <cellStyle name="Calculation 3 2 2 4 3" xfId="2504"/>
    <cellStyle name="Calculation 3 2 2 4 4" xfId="2505"/>
    <cellStyle name="Calculation 3 2 2 4 5" xfId="2506"/>
    <cellStyle name="Calculation 3 2 2 4 6" xfId="2507"/>
    <cellStyle name="Calculation 3 2 2 4 7" xfId="2508"/>
    <cellStyle name="Calculation 3 2 2 5" xfId="2509"/>
    <cellStyle name="Calculation 3 2 2 5 2" xfId="2510"/>
    <cellStyle name="Calculation 3 2 2 5 3" xfId="2511"/>
    <cellStyle name="Calculation 3 2 2 5 4" xfId="2512"/>
    <cellStyle name="Calculation 3 2 2 5 5" xfId="2513"/>
    <cellStyle name="Calculation 3 2 2 5 6" xfId="2514"/>
    <cellStyle name="Calculation 3 2 2 5 7" xfId="2515"/>
    <cellStyle name="Calculation 3 2 2 6" xfId="2516"/>
    <cellStyle name="Calculation 3 2 2 6 2" xfId="2517"/>
    <cellStyle name="Calculation 3 2 2 6 3" xfId="2518"/>
    <cellStyle name="Calculation 3 2 2 6 4" xfId="2519"/>
    <cellStyle name="Calculation 3 2 2 6 5" xfId="2520"/>
    <cellStyle name="Calculation 3 2 2 6 6" xfId="2521"/>
    <cellStyle name="Calculation 3 2 2 6 7" xfId="2522"/>
    <cellStyle name="Calculation 3 2 2 7" xfId="2523"/>
    <cellStyle name="Calculation 3 2 2 7 2" xfId="2524"/>
    <cellStyle name="Calculation 3 2 2 7 3" xfId="2525"/>
    <cellStyle name="Calculation 3 2 2 7 4" xfId="2526"/>
    <cellStyle name="Calculation 3 2 2 7 5" xfId="2527"/>
    <cellStyle name="Calculation 3 2 2 7 6" xfId="2528"/>
    <cellStyle name="Calculation 3 2 2 7 7" xfId="2529"/>
    <cellStyle name="Calculation 3 2 2 8" xfId="2530"/>
    <cellStyle name="Calculation 3 2 2 8 2" xfId="2531"/>
    <cellStyle name="Calculation 3 2 2 8 3" xfId="2532"/>
    <cellStyle name="Calculation 3 2 2 8 4" xfId="2533"/>
    <cellStyle name="Calculation 3 2 2 8 5" xfId="2534"/>
    <cellStyle name="Calculation 3 2 2 8 6" xfId="2535"/>
    <cellStyle name="Calculation 3 2 2 8 7" xfId="2536"/>
    <cellStyle name="Calculation 3 2 2 9" xfId="2537"/>
    <cellStyle name="Calculation 3 2 2 9 2" xfId="2538"/>
    <cellStyle name="Calculation 3 2 2 9 3" xfId="2539"/>
    <cellStyle name="Calculation 3 2 2 9 4" xfId="2540"/>
    <cellStyle name="Calculation 3 2 2 9 5" xfId="2541"/>
    <cellStyle name="Calculation 3 2 2 9 6" xfId="2542"/>
    <cellStyle name="Calculation 3 2 2 9 7" xfId="2543"/>
    <cellStyle name="Calculation 3 2 3" xfId="2544"/>
    <cellStyle name="Calculation 3 2 3 10" xfId="2545"/>
    <cellStyle name="Calculation 3 2 3 10 2" xfId="2546"/>
    <cellStyle name="Calculation 3 2 3 10 3" xfId="2547"/>
    <cellStyle name="Calculation 3 2 3 10 4" xfId="2548"/>
    <cellStyle name="Calculation 3 2 3 10 5" xfId="2549"/>
    <cellStyle name="Calculation 3 2 3 10 6" xfId="2550"/>
    <cellStyle name="Calculation 3 2 3 10 7" xfId="2551"/>
    <cellStyle name="Calculation 3 2 3 11" xfId="2552"/>
    <cellStyle name="Calculation 3 2 3 12" xfId="2553"/>
    <cellStyle name="Calculation 3 2 3 13" xfId="2554"/>
    <cellStyle name="Calculation 3 2 3 14" xfId="2555"/>
    <cellStyle name="Calculation 3 2 3 2" xfId="2556"/>
    <cellStyle name="Calculation 3 2 3 2 2" xfId="2557"/>
    <cellStyle name="Calculation 3 2 3 2 3" xfId="2558"/>
    <cellStyle name="Calculation 3 2 3 2 4" xfId="2559"/>
    <cellStyle name="Calculation 3 2 3 2 5" xfId="2560"/>
    <cellStyle name="Calculation 3 2 3 2 6" xfId="2561"/>
    <cellStyle name="Calculation 3 2 3 2 7" xfId="2562"/>
    <cellStyle name="Calculation 3 2 3 3" xfId="2563"/>
    <cellStyle name="Calculation 3 2 3 3 2" xfId="2564"/>
    <cellStyle name="Calculation 3 2 3 3 3" xfId="2565"/>
    <cellStyle name="Calculation 3 2 3 3 4" xfId="2566"/>
    <cellStyle name="Calculation 3 2 3 3 5" xfId="2567"/>
    <cellStyle name="Calculation 3 2 3 3 6" xfId="2568"/>
    <cellStyle name="Calculation 3 2 3 3 7" xfId="2569"/>
    <cellStyle name="Calculation 3 2 3 4" xfId="2570"/>
    <cellStyle name="Calculation 3 2 3 4 2" xfId="2571"/>
    <cellStyle name="Calculation 3 2 3 4 3" xfId="2572"/>
    <cellStyle name="Calculation 3 2 3 4 4" xfId="2573"/>
    <cellStyle name="Calculation 3 2 3 4 5" xfId="2574"/>
    <cellStyle name="Calculation 3 2 3 4 6" xfId="2575"/>
    <cellStyle name="Calculation 3 2 3 4 7" xfId="2576"/>
    <cellStyle name="Calculation 3 2 3 5" xfId="2577"/>
    <cellStyle name="Calculation 3 2 3 5 2" xfId="2578"/>
    <cellStyle name="Calculation 3 2 3 5 3" xfId="2579"/>
    <cellStyle name="Calculation 3 2 3 5 4" xfId="2580"/>
    <cellStyle name="Calculation 3 2 3 5 5" xfId="2581"/>
    <cellStyle name="Calculation 3 2 3 5 6" xfId="2582"/>
    <cellStyle name="Calculation 3 2 3 5 7" xfId="2583"/>
    <cellStyle name="Calculation 3 2 3 6" xfId="2584"/>
    <cellStyle name="Calculation 3 2 3 6 2" xfId="2585"/>
    <cellStyle name="Calculation 3 2 3 6 3" xfId="2586"/>
    <cellStyle name="Calculation 3 2 3 6 4" xfId="2587"/>
    <cellStyle name="Calculation 3 2 3 6 5" xfId="2588"/>
    <cellStyle name="Calculation 3 2 3 6 6" xfId="2589"/>
    <cellStyle name="Calculation 3 2 3 6 7" xfId="2590"/>
    <cellStyle name="Calculation 3 2 3 7" xfId="2591"/>
    <cellStyle name="Calculation 3 2 3 7 2" xfId="2592"/>
    <cellStyle name="Calculation 3 2 3 7 3" xfId="2593"/>
    <cellStyle name="Calculation 3 2 3 7 4" xfId="2594"/>
    <cellStyle name="Calculation 3 2 3 7 5" xfId="2595"/>
    <cellStyle name="Calculation 3 2 3 7 6" xfId="2596"/>
    <cellStyle name="Calculation 3 2 3 7 7" xfId="2597"/>
    <cellStyle name="Calculation 3 2 3 8" xfId="2598"/>
    <cellStyle name="Calculation 3 2 3 8 2" xfId="2599"/>
    <cellStyle name="Calculation 3 2 3 8 3" xfId="2600"/>
    <cellStyle name="Calculation 3 2 3 8 4" xfId="2601"/>
    <cellStyle name="Calculation 3 2 3 8 5" xfId="2602"/>
    <cellStyle name="Calculation 3 2 3 8 6" xfId="2603"/>
    <cellStyle name="Calculation 3 2 3 8 7" xfId="2604"/>
    <cellStyle name="Calculation 3 2 3 9" xfId="2605"/>
    <cellStyle name="Calculation 3 2 3 9 2" xfId="2606"/>
    <cellStyle name="Calculation 3 2 3 9 3" xfId="2607"/>
    <cellStyle name="Calculation 3 2 3 9 4" xfId="2608"/>
    <cellStyle name="Calculation 3 2 3 9 5" xfId="2609"/>
    <cellStyle name="Calculation 3 2 3 9 6" xfId="2610"/>
    <cellStyle name="Calculation 3 2 3 9 7" xfId="2611"/>
    <cellStyle name="Calculation 3 2 4" xfId="2612"/>
    <cellStyle name="Calculation 3 2 4 10" xfId="2613"/>
    <cellStyle name="Calculation 3 2 4 10 2" xfId="2614"/>
    <cellStyle name="Calculation 3 2 4 10 3" xfId="2615"/>
    <cellStyle name="Calculation 3 2 4 10 4" xfId="2616"/>
    <cellStyle name="Calculation 3 2 4 10 5" xfId="2617"/>
    <cellStyle name="Calculation 3 2 4 10 6" xfId="2618"/>
    <cellStyle name="Calculation 3 2 4 10 7" xfId="2619"/>
    <cellStyle name="Calculation 3 2 4 11" xfId="2620"/>
    <cellStyle name="Calculation 3 2 4 12" xfId="2621"/>
    <cellStyle name="Calculation 3 2 4 13" xfId="2622"/>
    <cellStyle name="Calculation 3 2 4 14" xfId="2623"/>
    <cellStyle name="Calculation 3 2 4 2" xfId="2624"/>
    <cellStyle name="Calculation 3 2 4 2 2" xfId="2625"/>
    <cellStyle name="Calculation 3 2 4 2 3" xfId="2626"/>
    <cellStyle name="Calculation 3 2 4 2 4" xfId="2627"/>
    <cellStyle name="Calculation 3 2 4 2 5" xfId="2628"/>
    <cellStyle name="Calculation 3 2 4 2 6" xfId="2629"/>
    <cellStyle name="Calculation 3 2 4 2 7" xfId="2630"/>
    <cellStyle name="Calculation 3 2 4 3" xfId="2631"/>
    <cellStyle name="Calculation 3 2 4 3 2" xfId="2632"/>
    <cellStyle name="Calculation 3 2 4 3 3" xfId="2633"/>
    <cellStyle name="Calculation 3 2 4 3 4" xfId="2634"/>
    <cellStyle name="Calculation 3 2 4 3 5" xfId="2635"/>
    <cellStyle name="Calculation 3 2 4 3 6" xfId="2636"/>
    <cellStyle name="Calculation 3 2 4 3 7" xfId="2637"/>
    <cellStyle name="Calculation 3 2 4 4" xfId="2638"/>
    <cellStyle name="Calculation 3 2 4 4 2" xfId="2639"/>
    <cellStyle name="Calculation 3 2 4 4 3" xfId="2640"/>
    <cellStyle name="Calculation 3 2 4 4 4" xfId="2641"/>
    <cellStyle name="Calculation 3 2 4 4 5" xfId="2642"/>
    <cellStyle name="Calculation 3 2 4 4 6" xfId="2643"/>
    <cellStyle name="Calculation 3 2 4 4 7" xfId="2644"/>
    <cellStyle name="Calculation 3 2 4 5" xfId="2645"/>
    <cellStyle name="Calculation 3 2 4 5 2" xfId="2646"/>
    <cellStyle name="Calculation 3 2 4 5 3" xfId="2647"/>
    <cellStyle name="Calculation 3 2 4 5 4" xfId="2648"/>
    <cellStyle name="Calculation 3 2 4 5 5" xfId="2649"/>
    <cellStyle name="Calculation 3 2 4 5 6" xfId="2650"/>
    <cellStyle name="Calculation 3 2 4 5 7" xfId="2651"/>
    <cellStyle name="Calculation 3 2 4 6" xfId="2652"/>
    <cellStyle name="Calculation 3 2 4 6 2" xfId="2653"/>
    <cellStyle name="Calculation 3 2 4 6 3" xfId="2654"/>
    <cellStyle name="Calculation 3 2 4 6 4" xfId="2655"/>
    <cellStyle name="Calculation 3 2 4 6 5" xfId="2656"/>
    <cellStyle name="Calculation 3 2 4 6 6" xfId="2657"/>
    <cellStyle name="Calculation 3 2 4 6 7" xfId="2658"/>
    <cellStyle name="Calculation 3 2 4 7" xfId="2659"/>
    <cellStyle name="Calculation 3 2 4 7 2" xfId="2660"/>
    <cellStyle name="Calculation 3 2 4 7 3" xfId="2661"/>
    <cellStyle name="Calculation 3 2 4 7 4" xfId="2662"/>
    <cellStyle name="Calculation 3 2 4 7 5" xfId="2663"/>
    <cellStyle name="Calculation 3 2 4 7 6" xfId="2664"/>
    <cellStyle name="Calculation 3 2 4 7 7" xfId="2665"/>
    <cellStyle name="Calculation 3 2 4 8" xfId="2666"/>
    <cellStyle name="Calculation 3 2 4 8 2" xfId="2667"/>
    <cellStyle name="Calculation 3 2 4 8 3" xfId="2668"/>
    <cellStyle name="Calculation 3 2 4 8 4" xfId="2669"/>
    <cellStyle name="Calculation 3 2 4 8 5" xfId="2670"/>
    <cellStyle name="Calculation 3 2 4 8 6" xfId="2671"/>
    <cellStyle name="Calculation 3 2 4 8 7" xfId="2672"/>
    <cellStyle name="Calculation 3 2 4 9" xfId="2673"/>
    <cellStyle name="Calculation 3 2 4 9 2" xfId="2674"/>
    <cellStyle name="Calculation 3 2 4 9 3" xfId="2675"/>
    <cellStyle name="Calculation 3 2 4 9 4" xfId="2676"/>
    <cellStyle name="Calculation 3 2 4 9 5" xfId="2677"/>
    <cellStyle name="Calculation 3 2 4 9 6" xfId="2678"/>
    <cellStyle name="Calculation 3 2 4 9 7" xfId="2679"/>
    <cellStyle name="Calculation 3 2 5" xfId="2680"/>
    <cellStyle name="Calculation 3 2 5 10" xfId="2681"/>
    <cellStyle name="Calculation 3 2 5 10 2" xfId="2682"/>
    <cellStyle name="Calculation 3 2 5 10 3" xfId="2683"/>
    <cellStyle name="Calculation 3 2 5 10 4" xfId="2684"/>
    <cellStyle name="Calculation 3 2 5 10 5" xfId="2685"/>
    <cellStyle name="Calculation 3 2 5 10 6" xfId="2686"/>
    <cellStyle name="Calculation 3 2 5 10 7" xfId="2687"/>
    <cellStyle name="Calculation 3 2 5 11" xfId="2688"/>
    <cellStyle name="Calculation 3 2 5 12" xfId="2689"/>
    <cellStyle name="Calculation 3 2 5 13" xfId="2690"/>
    <cellStyle name="Calculation 3 2 5 14" xfId="2691"/>
    <cellStyle name="Calculation 3 2 5 2" xfId="2692"/>
    <cellStyle name="Calculation 3 2 5 2 2" xfId="2693"/>
    <cellStyle name="Calculation 3 2 5 2 3" xfId="2694"/>
    <cellStyle name="Calculation 3 2 5 2 4" xfId="2695"/>
    <cellStyle name="Calculation 3 2 5 2 5" xfId="2696"/>
    <cellStyle name="Calculation 3 2 5 2 6" xfId="2697"/>
    <cellStyle name="Calculation 3 2 5 2 7" xfId="2698"/>
    <cellStyle name="Calculation 3 2 5 3" xfId="2699"/>
    <cellStyle name="Calculation 3 2 5 3 2" xfId="2700"/>
    <cellStyle name="Calculation 3 2 5 3 3" xfId="2701"/>
    <cellStyle name="Calculation 3 2 5 3 4" xfId="2702"/>
    <cellStyle name="Calculation 3 2 5 3 5" xfId="2703"/>
    <cellStyle name="Calculation 3 2 5 3 6" xfId="2704"/>
    <cellStyle name="Calculation 3 2 5 3 7" xfId="2705"/>
    <cellStyle name="Calculation 3 2 5 4" xfId="2706"/>
    <cellStyle name="Calculation 3 2 5 4 2" xfId="2707"/>
    <cellStyle name="Calculation 3 2 5 4 3" xfId="2708"/>
    <cellStyle name="Calculation 3 2 5 4 4" xfId="2709"/>
    <cellStyle name="Calculation 3 2 5 4 5" xfId="2710"/>
    <cellStyle name="Calculation 3 2 5 4 6" xfId="2711"/>
    <cellStyle name="Calculation 3 2 5 4 7" xfId="2712"/>
    <cellStyle name="Calculation 3 2 5 5" xfId="2713"/>
    <cellStyle name="Calculation 3 2 5 5 2" xfId="2714"/>
    <cellStyle name="Calculation 3 2 5 5 3" xfId="2715"/>
    <cellStyle name="Calculation 3 2 5 5 4" xfId="2716"/>
    <cellStyle name="Calculation 3 2 5 5 5" xfId="2717"/>
    <cellStyle name="Calculation 3 2 5 5 6" xfId="2718"/>
    <cellStyle name="Calculation 3 2 5 5 7" xfId="2719"/>
    <cellStyle name="Calculation 3 2 5 6" xfId="2720"/>
    <cellStyle name="Calculation 3 2 5 6 2" xfId="2721"/>
    <cellStyle name="Calculation 3 2 5 6 3" xfId="2722"/>
    <cellStyle name="Calculation 3 2 5 6 4" xfId="2723"/>
    <cellStyle name="Calculation 3 2 5 6 5" xfId="2724"/>
    <cellStyle name="Calculation 3 2 5 6 6" xfId="2725"/>
    <cellStyle name="Calculation 3 2 5 6 7" xfId="2726"/>
    <cellStyle name="Calculation 3 2 5 7" xfId="2727"/>
    <cellStyle name="Calculation 3 2 5 7 2" xfId="2728"/>
    <cellStyle name="Calculation 3 2 5 7 3" xfId="2729"/>
    <cellStyle name="Calculation 3 2 5 7 4" xfId="2730"/>
    <cellStyle name="Calculation 3 2 5 7 5" xfId="2731"/>
    <cellStyle name="Calculation 3 2 5 7 6" xfId="2732"/>
    <cellStyle name="Calculation 3 2 5 7 7" xfId="2733"/>
    <cellStyle name="Calculation 3 2 5 8" xfId="2734"/>
    <cellStyle name="Calculation 3 2 5 8 2" xfId="2735"/>
    <cellStyle name="Calculation 3 2 5 8 3" xfId="2736"/>
    <cellStyle name="Calculation 3 2 5 8 4" xfId="2737"/>
    <cellStyle name="Calculation 3 2 5 8 5" xfId="2738"/>
    <cellStyle name="Calculation 3 2 5 8 6" xfId="2739"/>
    <cellStyle name="Calculation 3 2 5 8 7" xfId="2740"/>
    <cellStyle name="Calculation 3 2 5 9" xfId="2741"/>
    <cellStyle name="Calculation 3 2 5 9 2" xfId="2742"/>
    <cellStyle name="Calculation 3 2 5 9 3" xfId="2743"/>
    <cellStyle name="Calculation 3 2 5 9 4" xfId="2744"/>
    <cellStyle name="Calculation 3 2 5 9 5" xfId="2745"/>
    <cellStyle name="Calculation 3 2 5 9 6" xfId="2746"/>
    <cellStyle name="Calculation 3 2 5 9 7" xfId="2747"/>
    <cellStyle name="Calculation 3 2 6" xfId="2748"/>
    <cellStyle name="Calculation 3 2 6 2" xfId="2749"/>
    <cellStyle name="Calculation 3 2 6 3" xfId="2750"/>
    <cellStyle name="Calculation 3 2 6 4" xfId="2751"/>
    <cellStyle name="Calculation 3 2 6 5" xfId="2752"/>
    <cellStyle name="Calculation 3 2 6 6" xfId="2753"/>
    <cellStyle name="Calculation 3 2 6 7" xfId="2754"/>
    <cellStyle name="Calculation 3 2 7" xfId="2755"/>
    <cellStyle name="Calculation 3 2 7 2" xfId="2756"/>
    <cellStyle name="Calculation 3 2 7 3" xfId="2757"/>
    <cellStyle name="Calculation 3 2 7 4" xfId="2758"/>
    <cellStyle name="Calculation 3 2 7 5" xfId="2759"/>
    <cellStyle name="Calculation 3 2 7 6" xfId="2760"/>
    <cellStyle name="Calculation 3 2 7 7" xfId="2761"/>
    <cellStyle name="Calculation 3 2 8" xfId="2762"/>
    <cellStyle name="Calculation 3 2 8 2" xfId="2763"/>
    <cellStyle name="Calculation 3 2 8 3" xfId="2764"/>
    <cellStyle name="Calculation 3 2 8 4" xfId="2765"/>
    <cellStyle name="Calculation 3 2 8 5" xfId="2766"/>
    <cellStyle name="Calculation 3 2 8 6" xfId="2767"/>
    <cellStyle name="Calculation 3 2 8 7" xfId="2768"/>
    <cellStyle name="Calculation 3 2 9" xfId="2769"/>
    <cellStyle name="Calculation 3 2 9 2" xfId="2770"/>
    <cellStyle name="Calculation 3 2 9 3" xfId="2771"/>
    <cellStyle name="Calculation 3 2 9 4" xfId="2772"/>
    <cellStyle name="Calculation 3 2 9 5" xfId="2773"/>
    <cellStyle name="Calculation 3 2 9 6" xfId="2774"/>
    <cellStyle name="Calculation 3 2 9 7" xfId="2775"/>
    <cellStyle name="Calculation 3 3" xfId="2776"/>
    <cellStyle name="Calculation 3 3 10" xfId="2777"/>
    <cellStyle name="Calculation 3 3 10 2" xfId="2778"/>
    <cellStyle name="Calculation 3 3 10 3" xfId="2779"/>
    <cellStyle name="Calculation 3 3 10 4" xfId="2780"/>
    <cellStyle name="Calculation 3 3 10 5" xfId="2781"/>
    <cellStyle name="Calculation 3 3 10 6" xfId="2782"/>
    <cellStyle name="Calculation 3 3 10 7" xfId="2783"/>
    <cellStyle name="Calculation 3 3 11" xfId="2784"/>
    <cellStyle name="Calculation 3 3 12" xfId="2785"/>
    <cellStyle name="Calculation 3 3 13" xfId="2786"/>
    <cellStyle name="Calculation 3 3 14" xfId="2787"/>
    <cellStyle name="Calculation 3 3 2" xfId="2788"/>
    <cellStyle name="Calculation 3 3 2 2" xfId="2789"/>
    <cellStyle name="Calculation 3 3 2 3" xfId="2790"/>
    <cellStyle name="Calculation 3 3 2 4" xfId="2791"/>
    <cellStyle name="Calculation 3 3 2 5" xfId="2792"/>
    <cellStyle name="Calculation 3 3 2 6" xfId="2793"/>
    <cellStyle name="Calculation 3 3 2 7" xfId="2794"/>
    <cellStyle name="Calculation 3 3 3" xfId="2795"/>
    <cellStyle name="Calculation 3 3 3 2" xfId="2796"/>
    <cellStyle name="Calculation 3 3 3 3" xfId="2797"/>
    <cellStyle name="Calculation 3 3 3 4" xfId="2798"/>
    <cellStyle name="Calculation 3 3 3 5" xfId="2799"/>
    <cellStyle name="Calculation 3 3 3 6" xfId="2800"/>
    <cellStyle name="Calculation 3 3 3 7" xfId="2801"/>
    <cellStyle name="Calculation 3 3 4" xfId="2802"/>
    <cellStyle name="Calculation 3 3 4 2" xfId="2803"/>
    <cellStyle name="Calculation 3 3 4 3" xfId="2804"/>
    <cellStyle name="Calculation 3 3 4 4" xfId="2805"/>
    <cellStyle name="Calculation 3 3 4 5" xfId="2806"/>
    <cellStyle name="Calculation 3 3 4 6" xfId="2807"/>
    <cellStyle name="Calculation 3 3 4 7" xfId="2808"/>
    <cellStyle name="Calculation 3 3 5" xfId="2809"/>
    <cellStyle name="Calculation 3 3 5 2" xfId="2810"/>
    <cellStyle name="Calculation 3 3 5 3" xfId="2811"/>
    <cellStyle name="Calculation 3 3 5 4" xfId="2812"/>
    <cellStyle name="Calculation 3 3 5 5" xfId="2813"/>
    <cellStyle name="Calculation 3 3 5 6" xfId="2814"/>
    <cellStyle name="Calculation 3 3 5 7" xfId="2815"/>
    <cellStyle name="Calculation 3 3 6" xfId="2816"/>
    <cellStyle name="Calculation 3 3 6 2" xfId="2817"/>
    <cellStyle name="Calculation 3 3 6 3" xfId="2818"/>
    <cellStyle name="Calculation 3 3 6 4" xfId="2819"/>
    <cellStyle name="Calculation 3 3 6 5" xfId="2820"/>
    <cellStyle name="Calculation 3 3 6 6" xfId="2821"/>
    <cellStyle name="Calculation 3 3 6 7" xfId="2822"/>
    <cellStyle name="Calculation 3 3 7" xfId="2823"/>
    <cellStyle name="Calculation 3 3 7 2" xfId="2824"/>
    <cellStyle name="Calculation 3 3 7 3" xfId="2825"/>
    <cellStyle name="Calculation 3 3 7 4" xfId="2826"/>
    <cellStyle name="Calculation 3 3 7 5" xfId="2827"/>
    <cellStyle name="Calculation 3 3 7 6" xfId="2828"/>
    <cellStyle name="Calculation 3 3 7 7" xfId="2829"/>
    <cellStyle name="Calculation 3 3 8" xfId="2830"/>
    <cellStyle name="Calculation 3 3 8 2" xfId="2831"/>
    <cellStyle name="Calculation 3 3 8 3" xfId="2832"/>
    <cellStyle name="Calculation 3 3 8 4" xfId="2833"/>
    <cellStyle name="Calculation 3 3 8 5" xfId="2834"/>
    <cellStyle name="Calculation 3 3 8 6" xfId="2835"/>
    <cellStyle name="Calculation 3 3 8 7" xfId="2836"/>
    <cellStyle name="Calculation 3 3 9" xfId="2837"/>
    <cellStyle name="Calculation 3 3 9 2" xfId="2838"/>
    <cellStyle name="Calculation 3 3 9 3" xfId="2839"/>
    <cellStyle name="Calculation 3 3 9 4" xfId="2840"/>
    <cellStyle name="Calculation 3 3 9 5" xfId="2841"/>
    <cellStyle name="Calculation 3 3 9 6" xfId="2842"/>
    <cellStyle name="Calculation 3 3 9 7" xfId="2843"/>
    <cellStyle name="Calculation 3 4" xfId="2844"/>
    <cellStyle name="Calculation 3 4 10" xfId="2845"/>
    <cellStyle name="Calculation 3 4 10 2" xfId="2846"/>
    <cellStyle name="Calculation 3 4 10 3" xfId="2847"/>
    <cellStyle name="Calculation 3 4 10 4" xfId="2848"/>
    <cellStyle name="Calculation 3 4 10 5" xfId="2849"/>
    <cellStyle name="Calculation 3 4 10 6" xfId="2850"/>
    <cellStyle name="Calculation 3 4 10 7" xfId="2851"/>
    <cellStyle name="Calculation 3 4 11" xfId="2852"/>
    <cellStyle name="Calculation 3 4 12" xfId="2853"/>
    <cellStyle name="Calculation 3 4 13" xfId="2854"/>
    <cellStyle name="Calculation 3 4 14" xfId="2855"/>
    <cellStyle name="Calculation 3 4 2" xfId="2856"/>
    <cellStyle name="Calculation 3 4 2 2" xfId="2857"/>
    <cellStyle name="Calculation 3 4 2 3" xfId="2858"/>
    <cellStyle name="Calculation 3 4 2 4" xfId="2859"/>
    <cellStyle name="Calculation 3 4 2 5" xfId="2860"/>
    <cellStyle name="Calculation 3 4 2 6" xfId="2861"/>
    <cellStyle name="Calculation 3 4 2 7" xfId="2862"/>
    <cellStyle name="Calculation 3 4 3" xfId="2863"/>
    <cellStyle name="Calculation 3 4 3 2" xfId="2864"/>
    <cellStyle name="Calculation 3 4 3 3" xfId="2865"/>
    <cellStyle name="Calculation 3 4 3 4" xfId="2866"/>
    <cellStyle name="Calculation 3 4 3 5" xfId="2867"/>
    <cellStyle name="Calculation 3 4 3 6" xfId="2868"/>
    <cellStyle name="Calculation 3 4 3 7" xfId="2869"/>
    <cellStyle name="Calculation 3 4 4" xfId="2870"/>
    <cellStyle name="Calculation 3 4 4 2" xfId="2871"/>
    <cellStyle name="Calculation 3 4 4 3" xfId="2872"/>
    <cellStyle name="Calculation 3 4 4 4" xfId="2873"/>
    <cellStyle name="Calculation 3 4 4 5" xfId="2874"/>
    <cellStyle name="Calculation 3 4 4 6" xfId="2875"/>
    <cellStyle name="Calculation 3 4 4 7" xfId="2876"/>
    <cellStyle name="Calculation 3 4 5" xfId="2877"/>
    <cellStyle name="Calculation 3 4 5 2" xfId="2878"/>
    <cellStyle name="Calculation 3 4 5 3" xfId="2879"/>
    <cellStyle name="Calculation 3 4 5 4" xfId="2880"/>
    <cellStyle name="Calculation 3 4 5 5" xfId="2881"/>
    <cellStyle name="Calculation 3 4 5 6" xfId="2882"/>
    <cellStyle name="Calculation 3 4 5 7" xfId="2883"/>
    <cellStyle name="Calculation 3 4 6" xfId="2884"/>
    <cellStyle name="Calculation 3 4 6 2" xfId="2885"/>
    <cellStyle name="Calculation 3 4 6 3" xfId="2886"/>
    <cellStyle name="Calculation 3 4 6 4" xfId="2887"/>
    <cellStyle name="Calculation 3 4 6 5" xfId="2888"/>
    <cellStyle name="Calculation 3 4 6 6" xfId="2889"/>
    <cellStyle name="Calculation 3 4 6 7" xfId="2890"/>
    <cellStyle name="Calculation 3 4 7" xfId="2891"/>
    <cellStyle name="Calculation 3 4 7 2" xfId="2892"/>
    <cellStyle name="Calculation 3 4 7 3" xfId="2893"/>
    <cellStyle name="Calculation 3 4 7 4" xfId="2894"/>
    <cellStyle name="Calculation 3 4 7 5" xfId="2895"/>
    <cellStyle name="Calculation 3 4 7 6" xfId="2896"/>
    <cellStyle name="Calculation 3 4 7 7" xfId="2897"/>
    <cellStyle name="Calculation 3 4 8" xfId="2898"/>
    <cellStyle name="Calculation 3 4 8 2" xfId="2899"/>
    <cellStyle name="Calculation 3 4 8 3" xfId="2900"/>
    <cellStyle name="Calculation 3 4 8 4" xfId="2901"/>
    <cellStyle name="Calculation 3 4 8 5" xfId="2902"/>
    <cellStyle name="Calculation 3 4 8 6" xfId="2903"/>
    <cellStyle name="Calculation 3 4 8 7" xfId="2904"/>
    <cellStyle name="Calculation 3 4 9" xfId="2905"/>
    <cellStyle name="Calculation 3 4 9 2" xfId="2906"/>
    <cellStyle name="Calculation 3 4 9 3" xfId="2907"/>
    <cellStyle name="Calculation 3 4 9 4" xfId="2908"/>
    <cellStyle name="Calculation 3 4 9 5" xfId="2909"/>
    <cellStyle name="Calculation 3 4 9 6" xfId="2910"/>
    <cellStyle name="Calculation 3 4 9 7" xfId="2911"/>
    <cellStyle name="Calculation 3 5" xfId="2912"/>
    <cellStyle name="Calculation 3 5 10" xfId="2913"/>
    <cellStyle name="Calculation 3 5 10 2" xfId="2914"/>
    <cellStyle name="Calculation 3 5 10 3" xfId="2915"/>
    <cellStyle name="Calculation 3 5 10 4" xfId="2916"/>
    <cellStyle name="Calculation 3 5 10 5" xfId="2917"/>
    <cellStyle name="Calculation 3 5 10 6" xfId="2918"/>
    <cellStyle name="Calculation 3 5 10 7" xfId="2919"/>
    <cellStyle name="Calculation 3 5 11" xfId="2920"/>
    <cellStyle name="Calculation 3 5 12" xfId="2921"/>
    <cellStyle name="Calculation 3 5 13" xfId="2922"/>
    <cellStyle name="Calculation 3 5 14" xfId="2923"/>
    <cellStyle name="Calculation 3 5 2" xfId="2924"/>
    <cellStyle name="Calculation 3 5 2 2" xfId="2925"/>
    <cellStyle name="Calculation 3 5 2 3" xfId="2926"/>
    <cellStyle name="Calculation 3 5 2 4" xfId="2927"/>
    <cellStyle name="Calculation 3 5 2 5" xfId="2928"/>
    <cellStyle name="Calculation 3 5 2 6" xfId="2929"/>
    <cellStyle name="Calculation 3 5 2 7" xfId="2930"/>
    <cellStyle name="Calculation 3 5 3" xfId="2931"/>
    <cellStyle name="Calculation 3 5 3 2" xfId="2932"/>
    <cellStyle name="Calculation 3 5 3 3" xfId="2933"/>
    <cellStyle name="Calculation 3 5 3 4" xfId="2934"/>
    <cellStyle name="Calculation 3 5 3 5" xfId="2935"/>
    <cellStyle name="Calculation 3 5 3 6" xfId="2936"/>
    <cellStyle name="Calculation 3 5 3 7" xfId="2937"/>
    <cellStyle name="Calculation 3 5 4" xfId="2938"/>
    <cellStyle name="Calculation 3 5 4 2" xfId="2939"/>
    <cellStyle name="Calculation 3 5 4 3" xfId="2940"/>
    <cellStyle name="Calculation 3 5 4 4" xfId="2941"/>
    <cellStyle name="Calculation 3 5 4 5" xfId="2942"/>
    <cellStyle name="Calculation 3 5 4 6" xfId="2943"/>
    <cellStyle name="Calculation 3 5 4 7" xfId="2944"/>
    <cellStyle name="Calculation 3 5 5" xfId="2945"/>
    <cellStyle name="Calculation 3 5 5 2" xfId="2946"/>
    <cellStyle name="Calculation 3 5 5 3" xfId="2947"/>
    <cellStyle name="Calculation 3 5 5 4" xfId="2948"/>
    <cellStyle name="Calculation 3 5 5 5" xfId="2949"/>
    <cellStyle name="Calculation 3 5 5 6" xfId="2950"/>
    <cellStyle name="Calculation 3 5 5 7" xfId="2951"/>
    <cellStyle name="Calculation 3 5 6" xfId="2952"/>
    <cellStyle name="Calculation 3 5 6 2" xfId="2953"/>
    <cellStyle name="Calculation 3 5 6 3" xfId="2954"/>
    <cellStyle name="Calculation 3 5 6 4" xfId="2955"/>
    <cellStyle name="Calculation 3 5 6 5" xfId="2956"/>
    <cellStyle name="Calculation 3 5 6 6" xfId="2957"/>
    <cellStyle name="Calculation 3 5 6 7" xfId="2958"/>
    <cellStyle name="Calculation 3 5 7" xfId="2959"/>
    <cellStyle name="Calculation 3 5 7 2" xfId="2960"/>
    <cellStyle name="Calculation 3 5 7 3" xfId="2961"/>
    <cellStyle name="Calculation 3 5 7 4" xfId="2962"/>
    <cellStyle name="Calculation 3 5 7 5" xfId="2963"/>
    <cellStyle name="Calculation 3 5 7 6" xfId="2964"/>
    <cellStyle name="Calculation 3 5 7 7" xfId="2965"/>
    <cellStyle name="Calculation 3 5 8" xfId="2966"/>
    <cellStyle name="Calculation 3 5 8 2" xfId="2967"/>
    <cellStyle name="Calculation 3 5 8 3" xfId="2968"/>
    <cellStyle name="Calculation 3 5 8 4" xfId="2969"/>
    <cellStyle name="Calculation 3 5 8 5" xfId="2970"/>
    <cellStyle name="Calculation 3 5 8 6" xfId="2971"/>
    <cellStyle name="Calculation 3 5 8 7" xfId="2972"/>
    <cellStyle name="Calculation 3 5 9" xfId="2973"/>
    <cellStyle name="Calculation 3 5 9 2" xfId="2974"/>
    <cellStyle name="Calculation 3 5 9 3" xfId="2975"/>
    <cellStyle name="Calculation 3 5 9 4" xfId="2976"/>
    <cellStyle name="Calculation 3 5 9 5" xfId="2977"/>
    <cellStyle name="Calculation 3 5 9 6" xfId="2978"/>
    <cellStyle name="Calculation 3 5 9 7" xfId="2979"/>
    <cellStyle name="Calculation 3 6" xfId="2980"/>
    <cellStyle name="Calculation 3 6 10" xfId="2981"/>
    <cellStyle name="Calculation 3 6 10 2" xfId="2982"/>
    <cellStyle name="Calculation 3 6 10 3" xfId="2983"/>
    <cellStyle name="Calculation 3 6 10 4" xfId="2984"/>
    <cellStyle name="Calculation 3 6 10 5" xfId="2985"/>
    <cellStyle name="Calculation 3 6 10 6" xfId="2986"/>
    <cellStyle name="Calculation 3 6 10 7" xfId="2987"/>
    <cellStyle name="Calculation 3 6 11" xfId="2988"/>
    <cellStyle name="Calculation 3 6 12" xfId="2989"/>
    <cellStyle name="Calculation 3 6 13" xfId="2990"/>
    <cellStyle name="Calculation 3 6 14" xfId="2991"/>
    <cellStyle name="Calculation 3 6 2" xfId="2992"/>
    <cellStyle name="Calculation 3 6 2 2" xfId="2993"/>
    <cellStyle name="Calculation 3 6 2 3" xfId="2994"/>
    <cellStyle name="Calculation 3 6 2 4" xfId="2995"/>
    <cellStyle name="Calculation 3 6 2 5" xfId="2996"/>
    <cellStyle name="Calculation 3 6 2 6" xfId="2997"/>
    <cellStyle name="Calculation 3 6 2 7" xfId="2998"/>
    <cellStyle name="Calculation 3 6 3" xfId="2999"/>
    <cellStyle name="Calculation 3 6 3 2" xfId="3000"/>
    <cellStyle name="Calculation 3 6 3 3" xfId="3001"/>
    <cellStyle name="Calculation 3 6 3 4" xfId="3002"/>
    <cellStyle name="Calculation 3 6 3 5" xfId="3003"/>
    <cellStyle name="Calculation 3 6 3 6" xfId="3004"/>
    <cellStyle name="Calculation 3 6 3 7" xfId="3005"/>
    <cellStyle name="Calculation 3 6 4" xfId="3006"/>
    <cellStyle name="Calculation 3 6 4 2" xfId="3007"/>
    <cellStyle name="Calculation 3 6 4 3" xfId="3008"/>
    <cellStyle name="Calculation 3 6 4 4" xfId="3009"/>
    <cellStyle name="Calculation 3 6 4 5" xfId="3010"/>
    <cellStyle name="Calculation 3 6 4 6" xfId="3011"/>
    <cellStyle name="Calculation 3 6 4 7" xfId="3012"/>
    <cellStyle name="Calculation 3 6 5" xfId="3013"/>
    <cellStyle name="Calculation 3 6 5 2" xfId="3014"/>
    <cellStyle name="Calculation 3 6 5 3" xfId="3015"/>
    <cellStyle name="Calculation 3 6 5 4" xfId="3016"/>
    <cellStyle name="Calculation 3 6 5 5" xfId="3017"/>
    <cellStyle name="Calculation 3 6 5 6" xfId="3018"/>
    <cellStyle name="Calculation 3 6 5 7" xfId="3019"/>
    <cellStyle name="Calculation 3 6 6" xfId="3020"/>
    <cellStyle name="Calculation 3 6 6 2" xfId="3021"/>
    <cellStyle name="Calculation 3 6 6 3" xfId="3022"/>
    <cellStyle name="Calculation 3 6 6 4" xfId="3023"/>
    <cellStyle name="Calculation 3 6 6 5" xfId="3024"/>
    <cellStyle name="Calculation 3 6 6 6" xfId="3025"/>
    <cellStyle name="Calculation 3 6 6 7" xfId="3026"/>
    <cellStyle name="Calculation 3 6 7" xfId="3027"/>
    <cellStyle name="Calculation 3 6 7 2" xfId="3028"/>
    <cellStyle name="Calculation 3 6 7 3" xfId="3029"/>
    <cellStyle name="Calculation 3 6 7 4" xfId="3030"/>
    <cellStyle name="Calculation 3 6 7 5" xfId="3031"/>
    <cellStyle name="Calculation 3 6 7 6" xfId="3032"/>
    <cellStyle name="Calculation 3 6 7 7" xfId="3033"/>
    <cellStyle name="Calculation 3 6 8" xfId="3034"/>
    <cellStyle name="Calculation 3 6 8 2" xfId="3035"/>
    <cellStyle name="Calculation 3 6 8 3" xfId="3036"/>
    <cellStyle name="Calculation 3 6 8 4" xfId="3037"/>
    <cellStyle name="Calculation 3 6 8 5" xfId="3038"/>
    <cellStyle name="Calculation 3 6 8 6" xfId="3039"/>
    <cellStyle name="Calculation 3 6 8 7" xfId="3040"/>
    <cellStyle name="Calculation 3 6 9" xfId="3041"/>
    <cellStyle name="Calculation 3 6 9 2" xfId="3042"/>
    <cellStyle name="Calculation 3 6 9 3" xfId="3043"/>
    <cellStyle name="Calculation 3 6 9 4" xfId="3044"/>
    <cellStyle name="Calculation 3 6 9 5" xfId="3045"/>
    <cellStyle name="Calculation 3 6 9 6" xfId="3046"/>
    <cellStyle name="Calculation 3 6 9 7" xfId="3047"/>
    <cellStyle name="Calculation 3 7" xfId="3048"/>
    <cellStyle name="Calculation 3 7 2" xfId="3049"/>
    <cellStyle name="Calculation 3 7 3" xfId="3050"/>
    <cellStyle name="Calculation 3 7 4" xfId="3051"/>
    <cellStyle name="Calculation 3 7 5" xfId="3052"/>
    <cellStyle name="Calculation 3 7 6" xfId="3053"/>
    <cellStyle name="Calculation 3 7 7" xfId="3054"/>
    <cellStyle name="Calculation 3 8" xfId="3055"/>
    <cellStyle name="Calculation 3 8 2" xfId="3056"/>
    <cellStyle name="Calculation 3 8 3" xfId="3057"/>
    <cellStyle name="Calculation 3 8 4" xfId="3058"/>
    <cellStyle name="Calculation 3 8 5" xfId="3059"/>
    <cellStyle name="Calculation 3 8 6" xfId="3060"/>
    <cellStyle name="Calculation 3 8 7" xfId="3061"/>
    <cellStyle name="Calculation 3 9" xfId="3062"/>
    <cellStyle name="Calculation 3 9 2" xfId="3063"/>
    <cellStyle name="Calculation 3 9 3" xfId="3064"/>
    <cellStyle name="Calculation 3 9 4" xfId="3065"/>
    <cellStyle name="Calculation 3 9 5" xfId="3066"/>
    <cellStyle name="Calculation 3 9 6" xfId="3067"/>
    <cellStyle name="Calculation 3 9 7" xfId="3068"/>
    <cellStyle name="CategoryHeading" xfId="58"/>
    <cellStyle name="Check Cell 2" xfId="59"/>
    <cellStyle name="Check Cell 2 2" xfId="3069"/>
    <cellStyle name="Check Cell 2 2 2" xfId="3070"/>
    <cellStyle name="Check Cell 2 3" xfId="3071"/>
    <cellStyle name="Comma" xfId="1" builtinId="3"/>
    <cellStyle name="Comma 10" xfId="219"/>
    <cellStyle name="Comma 10 2" xfId="352"/>
    <cellStyle name="Comma 10 2 2" xfId="18885"/>
    <cellStyle name="Comma 10 3" xfId="18783"/>
    <cellStyle name="Comma 11" xfId="3072"/>
    <cellStyle name="Comma 11 2" xfId="18898"/>
    <cellStyle name="Comma 12" xfId="3073"/>
    <cellStyle name="Comma 12 2" xfId="18899"/>
    <cellStyle name="Comma 13" xfId="18701"/>
    <cellStyle name="Comma 13 2" xfId="19342"/>
    <cellStyle name="Comma 14" xfId="18706"/>
    <cellStyle name="Comma 14 2" xfId="19345"/>
    <cellStyle name="Comma 15" xfId="18712"/>
    <cellStyle name="Comma 15 2" xfId="19349"/>
    <cellStyle name="Comma 16" xfId="18719"/>
    <cellStyle name="Comma 16 2" xfId="19355"/>
    <cellStyle name="Comma 17" xfId="19358"/>
    <cellStyle name="Comma 2" xfId="60"/>
    <cellStyle name="Comma 2 2" xfId="9"/>
    <cellStyle name="Comma 2 2 2" xfId="61"/>
    <cellStyle name="Comma 2 2 2 2" xfId="62"/>
    <cellStyle name="Comma 2 2 2 2 2" xfId="18729"/>
    <cellStyle name="Comma 2 2 2 3" xfId="18728"/>
    <cellStyle name="Comma 2 2 3" xfId="12"/>
    <cellStyle name="Comma 2 2 3 2" xfId="18724"/>
    <cellStyle name="Comma 2 2 4" xfId="18722"/>
    <cellStyle name="Comma 2 3" xfId="63"/>
    <cellStyle name="Comma 2 3 2" xfId="18730"/>
    <cellStyle name="Comma 2 4" xfId="18727"/>
    <cellStyle name="Comma 27" xfId="64"/>
    <cellStyle name="Comma 27 2" xfId="18731"/>
    <cellStyle name="Comma 3" xfId="65"/>
    <cellStyle name="Comma 3 2" xfId="7"/>
    <cellStyle name="Comma 3 2 2" xfId="18721"/>
    <cellStyle name="Comma 3 3" xfId="360"/>
    <cellStyle name="Comma 3 3 2" xfId="18891"/>
    <cellStyle name="Comma 3 4" xfId="18732"/>
    <cellStyle name="Comma 4" xfId="66"/>
    <cellStyle name="Comma 4 2" xfId="6"/>
    <cellStyle name="Comma 4 2 2" xfId="372"/>
    <cellStyle name="Comma 4 2 2 2" xfId="18896"/>
    <cellStyle name="Comma 4 2 3" xfId="18720"/>
    <cellStyle name="Comma 4 3" xfId="67"/>
    <cellStyle name="Comma 4 3 2" xfId="18734"/>
    <cellStyle name="Comma 4 4" xfId="362"/>
    <cellStyle name="Comma 4 5" xfId="18733"/>
    <cellStyle name="Comma 5" xfId="10"/>
    <cellStyle name="Comma 5 2" xfId="356"/>
    <cellStyle name="Comma 5 2 2" xfId="3074"/>
    <cellStyle name="Comma 5 2 2 2" xfId="3075"/>
    <cellStyle name="Comma 5 2 2 2 2" xfId="18901"/>
    <cellStyle name="Comma 5 2 2 3" xfId="18900"/>
    <cellStyle name="Comma 5 2 3" xfId="3076"/>
    <cellStyle name="Comma 5 2 3 2" xfId="18902"/>
    <cellStyle name="Comma 5 2 4" xfId="18718"/>
    <cellStyle name="Comma 5 2 4 2" xfId="19354"/>
    <cellStyle name="Comma 5 2 5" xfId="18888"/>
    <cellStyle name="Comma 5 3" xfId="18711"/>
    <cellStyle name="Comma 5 3 2" xfId="19348"/>
    <cellStyle name="Comma 5 4" xfId="18723"/>
    <cellStyle name="Comma 6" xfId="68"/>
    <cellStyle name="Comma 6 2" xfId="369"/>
    <cellStyle name="Comma 6 2 2" xfId="3077"/>
    <cellStyle name="Comma 6 2 2 2" xfId="3078"/>
    <cellStyle name="Comma 6 2 2 2 2" xfId="18904"/>
    <cellStyle name="Comma 6 2 2 3" xfId="18903"/>
    <cellStyle name="Comma 6 2 3" xfId="3079"/>
    <cellStyle name="Comma 6 2 3 2" xfId="18905"/>
    <cellStyle name="Comma 6 2 4" xfId="18893"/>
    <cellStyle name="Comma 6 3" xfId="18735"/>
    <cellStyle name="Comma 7" xfId="69"/>
    <cellStyle name="Comma 7 2" xfId="371"/>
    <cellStyle name="Comma 7 2 2" xfId="18895"/>
    <cellStyle name="Comma 7 3" xfId="18736"/>
    <cellStyle name="Comma 8" xfId="13"/>
    <cellStyle name="Comma 8 2" xfId="18725"/>
    <cellStyle name="Comma 9" xfId="70"/>
    <cellStyle name="Comma 9 2" xfId="18737"/>
    <cellStyle name="Comma_2010 LH80 600 123110 21b" xfId="19362"/>
    <cellStyle name="Currency 2" xfId="71"/>
    <cellStyle name="Currency 2 2" xfId="72"/>
    <cellStyle name="Currency 2 2 2" xfId="18739"/>
    <cellStyle name="Currency 2 3" xfId="357"/>
    <cellStyle name="Currency 2 3 2" xfId="3080"/>
    <cellStyle name="Currency 2 3 2 2" xfId="3081"/>
    <cellStyle name="Currency 2 3 2 2 2" xfId="18907"/>
    <cellStyle name="Currency 2 3 2 3" xfId="18906"/>
    <cellStyle name="Currency 2 3 3" xfId="3082"/>
    <cellStyle name="Currency 2 3 3 2" xfId="18908"/>
    <cellStyle name="Currency 2 3 4" xfId="18889"/>
    <cellStyle name="Currency 2 4" xfId="18738"/>
    <cellStyle name="Currency 3" xfId="220"/>
    <cellStyle name="Currency 3 2" xfId="353"/>
    <cellStyle name="Currency 3 2 2" xfId="18886"/>
    <cellStyle name="Currency 3 3" xfId="18784"/>
    <cellStyle name="Currency 4" xfId="221"/>
    <cellStyle name="Currency 4 2" xfId="18785"/>
    <cellStyle name="Currency 5" xfId="3083"/>
    <cellStyle name="Currency 5 2" xfId="18909"/>
    <cellStyle name="Currency 6" xfId="3084"/>
    <cellStyle name="Currency 6 2" xfId="18910"/>
    <cellStyle name="Euro" xfId="73"/>
    <cellStyle name="Explanatory Text 2" xfId="74"/>
    <cellStyle name="Good 2" xfId="75"/>
    <cellStyle name="Heading 1 2" xfId="76"/>
    <cellStyle name="Heading 2 2" xfId="77"/>
    <cellStyle name="Heading 3 2" xfId="78"/>
    <cellStyle name="Heading 4 2" xfId="79"/>
    <cellStyle name="Hyperlink" xfId="3" builtinId="8"/>
    <cellStyle name="Hyperlink 2" xfId="80"/>
    <cellStyle name="Hyperlink 2 2" xfId="81"/>
    <cellStyle name="Hyperlink 3" xfId="218"/>
    <cellStyle name="Hyperlink 4" xfId="18703"/>
    <cellStyle name="Input 2" xfId="82"/>
    <cellStyle name="Input 2 10" xfId="3085"/>
    <cellStyle name="Input 2 10 2" xfId="3086"/>
    <cellStyle name="Input 2 10 3" xfId="3087"/>
    <cellStyle name="Input 2 10 4" xfId="3088"/>
    <cellStyle name="Input 2 10 5" xfId="3089"/>
    <cellStyle name="Input 2 10 6" xfId="3090"/>
    <cellStyle name="Input 2 10 7" xfId="3091"/>
    <cellStyle name="Input 2 11" xfId="3092"/>
    <cellStyle name="Input 2 11 2" xfId="3093"/>
    <cellStyle name="Input 2 11 3" xfId="3094"/>
    <cellStyle name="Input 2 11 4" xfId="3095"/>
    <cellStyle name="Input 2 11 5" xfId="3096"/>
    <cellStyle name="Input 2 11 6" xfId="3097"/>
    <cellStyle name="Input 2 11 7" xfId="3098"/>
    <cellStyle name="Input 2 12" xfId="3099"/>
    <cellStyle name="Input 2 12 2" xfId="3100"/>
    <cellStyle name="Input 2 12 3" xfId="3101"/>
    <cellStyle name="Input 2 12 4" xfId="3102"/>
    <cellStyle name="Input 2 12 5" xfId="3103"/>
    <cellStyle name="Input 2 12 6" xfId="3104"/>
    <cellStyle name="Input 2 12 7" xfId="3105"/>
    <cellStyle name="Input 2 13" xfId="3106"/>
    <cellStyle name="Input 2 13 2" xfId="3107"/>
    <cellStyle name="Input 2 13 3" xfId="3108"/>
    <cellStyle name="Input 2 13 4" xfId="3109"/>
    <cellStyle name="Input 2 13 5" xfId="3110"/>
    <cellStyle name="Input 2 13 6" xfId="3111"/>
    <cellStyle name="Input 2 13 7" xfId="3112"/>
    <cellStyle name="Input 2 14" xfId="3113"/>
    <cellStyle name="Input 2 14 2" xfId="3114"/>
    <cellStyle name="Input 2 14 3" xfId="3115"/>
    <cellStyle name="Input 2 14 4" xfId="3116"/>
    <cellStyle name="Input 2 14 5" xfId="3117"/>
    <cellStyle name="Input 2 14 6" xfId="3118"/>
    <cellStyle name="Input 2 14 7" xfId="3119"/>
    <cellStyle name="Input 2 15" xfId="3120"/>
    <cellStyle name="Input 2 15 2" xfId="3121"/>
    <cellStyle name="Input 2 15 3" xfId="3122"/>
    <cellStyle name="Input 2 15 4" xfId="3123"/>
    <cellStyle name="Input 2 15 5" xfId="3124"/>
    <cellStyle name="Input 2 15 6" xfId="3125"/>
    <cellStyle name="Input 2 15 7" xfId="3126"/>
    <cellStyle name="Input 2 16" xfId="3127"/>
    <cellStyle name="Input 2 17" xfId="3128"/>
    <cellStyle name="Input 2 18" xfId="3129"/>
    <cellStyle name="Input 2 2" xfId="83"/>
    <cellStyle name="Input 2 2 10" xfId="3130"/>
    <cellStyle name="Input 2 2 10 2" xfId="3131"/>
    <cellStyle name="Input 2 2 10 3" xfId="3132"/>
    <cellStyle name="Input 2 2 10 4" xfId="3133"/>
    <cellStyle name="Input 2 2 10 5" xfId="3134"/>
    <cellStyle name="Input 2 2 10 6" xfId="3135"/>
    <cellStyle name="Input 2 2 10 7" xfId="3136"/>
    <cellStyle name="Input 2 2 11" xfId="3137"/>
    <cellStyle name="Input 2 2 11 2" xfId="3138"/>
    <cellStyle name="Input 2 2 11 3" xfId="3139"/>
    <cellStyle name="Input 2 2 11 4" xfId="3140"/>
    <cellStyle name="Input 2 2 11 5" xfId="3141"/>
    <cellStyle name="Input 2 2 11 6" xfId="3142"/>
    <cellStyle name="Input 2 2 11 7" xfId="3143"/>
    <cellStyle name="Input 2 2 12" xfId="3144"/>
    <cellStyle name="Input 2 2 12 2" xfId="3145"/>
    <cellStyle name="Input 2 2 12 3" xfId="3146"/>
    <cellStyle name="Input 2 2 12 4" xfId="3147"/>
    <cellStyle name="Input 2 2 12 5" xfId="3148"/>
    <cellStyle name="Input 2 2 12 6" xfId="3149"/>
    <cellStyle name="Input 2 2 12 7" xfId="3150"/>
    <cellStyle name="Input 2 2 13" xfId="3151"/>
    <cellStyle name="Input 2 2 13 2" xfId="3152"/>
    <cellStyle name="Input 2 2 13 3" xfId="3153"/>
    <cellStyle name="Input 2 2 13 4" xfId="3154"/>
    <cellStyle name="Input 2 2 13 5" xfId="3155"/>
    <cellStyle name="Input 2 2 13 6" xfId="3156"/>
    <cellStyle name="Input 2 2 13 7" xfId="3157"/>
    <cellStyle name="Input 2 2 14" xfId="3158"/>
    <cellStyle name="Input 2 2 14 2" xfId="3159"/>
    <cellStyle name="Input 2 2 14 3" xfId="3160"/>
    <cellStyle name="Input 2 2 14 4" xfId="3161"/>
    <cellStyle name="Input 2 2 14 5" xfId="3162"/>
    <cellStyle name="Input 2 2 14 6" xfId="3163"/>
    <cellStyle name="Input 2 2 14 7" xfId="3164"/>
    <cellStyle name="Input 2 2 15" xfId="3165"/>
    <cellStyle name="Input 2 2 16" xfId="3166"/>
    <cellStyle name="Input 2 2 17" xfId="3167"/>
    <cellStyle name="Input 2 2 2" xfId="84"/>
    <cellStyle name="Input 2 2 2 10" xfId="3168"/>
    <cellStyle name="Input 2 2 2 10 2" xfId="3169"/>
    <cellStyle name="Input 2 2 2 10 3" xfId="3170"/>
    <cellStyle name="Input 2 2 2 10 4" xfId="3171"/>
    <cellStyle name="Input 2 2 2 10 5" xfId="3172"/>
    <cellStyle name="Input 2 2 2 10 6" xfId="3173"/>
    <cellStyle name="Input 2 2 2 10 7" xfId="3174"/>
    <cellStyle name="Input 2 2 2 11" xfId="3175"/>
    <cellStyle name="Input 2 2 2 11 2" xfId="3176"/>
    <cellStyle name="Input 2 2 2 11 3" xfId="3177"/>
    <cellStyle name="Input 2 2 2 11 4" xfId="3178"/>
    <cellStyle name="Input 2 2 2 11 5" xfId="3179"/>
    <cellStyle name="Input 2 2 2 11 6" xfId="3180"/>
    <cellStyle name="Input 2 2 2 11 7" xfId="3181"/>
    <cellStyle name="Input 2 2 2 12" xfId="3182"/>
    <cellStyle name="Input 2 2 2 12 2" xfId="3183"/>
    <cellStyle name="Input 2 2 2 12 3" xfId="3184"/>
    <cellStyle name="Input 2 2 2 12 4" xfId="3185"/>
    <cellStyle name="Input 2 2 2 12 5" xfId="3186"/>
    <cellStyle name="Input 2 2 2 12 6" xfId="3187"/>
    <cellStyle name="Input 2 2 2 12 7" xfId="3188"/>
    <cellStyle name="Input 2 2 2 13" xfId="3189"/>
    <cellStyle name="Input 2 2 2 13 2" xfId="3190"/>
    <cellStyle name="Input 2 2 2 13 3" xfId="3191"/>
    <cellStyle name="Input 2 2 2 13 4" xfId="3192"/>
    <cellStyle name="Input 2 2 2 13 5" xfId="3193"/>
    <cellStyle name="Input 2 2 2 13 6" xfId="3194"/>
    <cellStyle name="Input 2 2 2 13 7" xfId="3195"/>
    <cellStyle name="Input 2 2 2 14" xfId="3196"/>
    <cellStyle name="Input 2 2 2 14 2" xfId="3197"/>
    <cellStyle name="Input 2 2 2 14 3" xfId="3198"/>
    <cellStyle name="Input 2 2 2 14 4" xfId="3199"/>
    <cellStyle name="Input 2 2 2 14 5" xfId="3200"/>
    <cellStyle name="Input 2 2 2 14 6" xfId="3201"/>
    <cellStyle name="Input 2 2 2 14 7" xfId="3202"/>
    <cellStyle name="Input 2 2 2 15" xfId="3203"/>
    <cellStyle name="Input 2 2 2 16" xfId="3204"/>
    <cellStyle name="Input 2 2 2 17" xfId="3205"/>
    <cellStyle name="Input 2 2 2 2" xfId="258"/>
    <cellStyle name="Input 2 2 2 2 10" xfId="3206"/>
    <cellStyle name="Input 2 2 2 2 10 2" xfId="3207"/>
    <cellStyle name="Input 2 2 2 2 10 3" xfId="3208"/>
    <cellStyle name="Input 2 2 2 2 10 4" xfId="3209"/>
    <cellStyle name="Input 2 2 2 2 10 5" xfId="3210"/>
    <cellStyle name="Input 2 2 2 2 10 6" xfId="3211"/>
    <cellStyle name="Input 2 2 2 2 10 7" xfId="3212"/>
    <cellStyle name="Input 2 2 2 2 11" xfId="3213"/>
    <cellStyle name="Input 2 2 2 2 11 2" xfId="3214"/>
    <cellStyle name="Input 2 2 2 2 11 3" xfId="3215"/>
    <cellStyle name="Input 2 2 2 2 11 4" xfId="3216"/>
    <cellStyle name="Input 2 2 2 2 11 5" xfId="3217"/>
    <cellStyle name="Input 2 2 2 2 11 6" xfId="3218"/>
    <cellStyle name="Input 2 2 2 2 11 7" xfId="3219"/>
    <cellStyle name="Input 2 2 2 2 12" xfId="3220"/>
    <cellStyle name="Input 2 2 2 2 12 2" xfId="3221"/>
    <cellStyle name="Input 2 2 2 2 12 3" xfId="3222"/>
    <cellStyle name="Input 2 2 2 2 12 4" xfId="3223"/>
    <cellStyle name="Input 2 2 2 2 12 5" xfId="3224"/>
    <cellStyle name="Input 2 2 2 2 12 6" xfId="3225"/>
    <cellStyle name="Input 2 2 2 2 12 7" xfId="3226"/>
    <cellStyle name="Input 2 2 2 2 13" xfId="3227"/>
    <cellStyle name="Input 2 2 2 2 13 2" xfId="3228"/>
    <cellStyle name="Input 2 2 2 2 13 3" xfId="3229"/>
    <cellStyle name="Input 2 2 2 2 13 4" xfId="3230"/>
    <cellStyle name="Input 2 2 2 2 13 5" xfId="3231"/>
    <cellStyle name="Input 2 2 2 2 13 6" xfId="3232"/>
    <cellStyle name="Input 2 2 2 2 13 7" xfId="3233"/>
    <cellStyle name="Input 2 2 2 2 14" xfId="3234"/>
    <cellStyle name="Input 2 2 2 2 15" xfId="3235"/>
    <cellStyle name="Input 2 2 2 2 16" xfId="3236"/>
    <cellStyle name="Input 2 2 2 2 17" xfId="3237"/>
    <cellStyle name="Input 2 2 2 2 2" xfId="3238"/>
    <cellStyle name="Input 2 2 2 2 2 10" xfId="3239"/>
    <cellStyle name="Input 2 2 2 2 2 10 2" xfId="3240"/>
    <cellStyle name="Input 2 2 2 2 2 10 3" xfId="3241"/>
    <cellStyle name="Input 2 2 2 2 2 10 4" xfId="3242"/>
    <cellStyle name="Input 2 2 2 2 2 10 5" xfId="3243"/>
    <cellStyle name="Input 2 2 2 2 2 10 6" xfId="3244"/>
    <cellStyle name="Input 2 2 2 2 2 10 7" xfId="3245"/>
    <cellStyle name="Input 2 2 2 2 2 11" xfId="3246"/>
    <cellStyle name="Input 2 2 2 2 2 12" xfId="3247"/>
    <cellStyle name="Input 2 2 2 2 2 13" xfId="3248"/>
    <cellStyle name="Input 2 2 2 2 2 14" xfId="3249"/>
    <cellStyle name="Input 2 2 2 2 2 2" xfId="3250"/>
    <cellStyle name="Input 2 2 2 2 2 2 2" xfId="3251"/>
    <cellStyle name="Input 2 2 2 2 2 2 3" xfId="3252"/>
    <cellStyle name="Input 2 2 2 2 2 2 4" xfId="3253"/>
    <cellStyle name="Input 2 2 2 2 2 2 5" xfId="3254"/>
    <cellStyle name="Input 2 2 2 2 2 2 6" xfId="3255"/>
    <cellStyle name="Input 2 2 2 2 2 2 7" xfId="3256"/>
    <cellStyle name="Input 2 2 2 2 2 3" xfId="3257"/>
    <cellStyle name="Input 2 2 2 2 2 3 2" xfId="3258"/>
    <cellStyle name="Input 2 2 2 2 2 3 3" xfId="3259"/>
    <cellStyle name="Input 2 2 2 2 2 3 4" xfId="3260"/>
    <cellStyle name="Input 2 2 2 2 2 3 5" xfId="3261"/>
    <cellStyle name="Input 2 2 2 2 2 3 6" xfId="3262"/>
    <cellStyle name="Input 2 2 2 2 2 3 7" xfId="3263"/>
    <cellStyle name="Input 2 2 2 2 2 4" xfId="3264"/>
    <cellStyle name="Input 2 2 2 2 2 4 2" xfId="3265"/>
    <cellStyle name="Input 2 2 2 2 2 4 3" xfId="3266"/>
    <cellStyle name="Input 2 2 2 2 2 4 4" xfId="3267"/>
    <cellStyle name="Input 2 2 2 2 2 4 5" xfId="3268"/>
    <cellStyle name="Input 2 2 2 2 2 4 6" xfId="3269"/>
    <cellStyle name="Input 2 2 2 2 2 4 7" xfId="3270"/>
    <cellStyle name="Input 2 2 2 2 2 5" xfId="3271"/>
    <cellStyle name="Input 2 2 2 2 2 5 2" xfId="3272"/>
    <cellStyle name="Input 2 2 2 2 2 5 3" xfId="3273"/>
    <cellStyle name="Input 2 2 2 2 2 5 4" xfId="3274"/>
    <cellStyle name="Input 2 2 2 2 2 5 5" xfId="3275"/>
    <cellStyle name="Input 2 2 2 2 2 5 6" xfId="3276"/>
    <cellStyle name="Input 2 2 2 2 2 5 7" xfId="3277"/>
    <cellStyle name="Input 2 2 2 2 2 6" xfId="3278"/>
    <cellStyle name="Input 2 2 2 2 2 6 2" xfId="3279"/>
    <cellStyle name="Input 2 2 2 2 2 6 3" xfId="3280"/>
    <cellStyle name="Input 2 2 2 2 2 6 4" xfId="3281"/>
    <cellStyle name="Input 2 2 2 2 2 6 5" xfId="3282"/>
    <cellStyle name="Input 2 2 2 2 2 6 6" xfId="3283"/>
    <cellStyle name="Input 2 2 2 2 2 6 7" xfId="3284"/>
    <cellStyle name="Input 2 2 2 2 2 7" xfId="3285"/>
    <cellStyle name="Input 2 2 2 2 2 7 2" xfId="3286"/>
    <cellStyle name="Input 2 2 2 2 2 7 3" xfId="3287"/>
    <cellStyle name="Input 2 2 2 2 2 7 4" xfId="3288"/>
    <cellStyle name="Input 2 2 2 2 2 7 5" xfId="3289"/>
    <cellStyle name="Input 2 2 2 2 2 7 6" xfId="3290"/>
    <cellStyle name="Input 2 2 2 2 2 7 7" xfId="3291"/>
    <cellStyle name="Input 2 2 2 2 2 8" xfId="3292"/>
    <cellStyle name="Input 2 2 2 2 2 8 2" xfId="3293"/>
    <cellStyle name="Input 2 2 2 2 2 8 3" xfId="3294"/>
    <cellStyle name="Input 2 2 2 2 2 8 4" xfId="3295"/>
    <cellStyle name="Input 2 2 2 2 2 8 5" xfId="3296"/>
    <cellStyle name="Input 2 2 2 2 2 8 6" xfId="3297"/>
    <cellStyle name="Input 2 2 2 2 2 8 7" xfId="3298"/>
    <cellStyle name="Input 2 2 2 2 2 9" xfId="3299"/>
    <cellStyle name="Input 2 2 2 2 2 9 2" xfId="3300"/>
    <cellStyle name="Input 2 2 2 2 2 9 3" xfId="3301"/>
    <cellStyle name="Input 2 2 2 2 2 9 4" xfId="3302"/>
    <cellStyle name="Input 2 2 2 2 2 9 5" xfId="3303"/>
    <cellStyle name="Input 2 2 2 2 2 9 6" xfId="3304"/>
    <cellStyle name="Input 2 2 2 2 2 9 7" xfId="3305"/>
    <cellStyle name="Input 2 2 2 2 3" xfId="3306"/>
    <cellStyle name="Input 2 2 2 2 3 10" xfId="3307"/>
    <cellStyle name="Input 2 2 2 2 3 10 2" xfId="3308"/>
    <cellStyle name="Input 2 2 2 2 3 10 3" xfId="3309"/>
    <cellStyle name="Input 2 2 2 2 3 10 4" xfId="3310"/>
    <cellStyle name="Input 2 2 2 2 3 10 5" xfId="3311"/>
    <cellStyle name="Input 2 2 2 2 3 10 6" xfId="3312"/>
    <cellStyle name="Input 2 2 2 2 3 10 7" xfId="3313"/>
    <cellStyle name="Input 2 2 2 2 3 11" xfId="3314"/>
    <cellStyle name="Input 2 2 2 2 3 12" xfId="3315"/>
    <cellStyle name="Input 2 2 2 2 3 13" xfId="3316"/>
    <cellStyle name="Input 2 2 2 2 3 14" xfId="3317"/>
    <cellStyle name="Input 2 2 2 2 3 2" xfId="3318"/>
    <cellStyle name="Input 2 2 2 2 3 2 2" xfId="3319"/>
    <cellStyle name="Input 2 2 2 2 3 2 3" xfId="3320"/>
    <cellStyle name="Input 2 2 2 2 3 2 4" xfId="3321"/>
    <cellStyle name="Input 2 2 2 2 3 2 5" xfId="3322"/>
    <cellStyle name="Input 2 2 2 2 3 2 6" xfId="3323"/>
    <cellStyle name="Input 2 2 2 2 3 2 7" xfId="3324"/>
    <cellStyle name="Input 2 2 2 2 3 3" xfId="3325"/>
    <cellStyle name="Input 2 2 2 2 3 3 2" xfId="3326"/>
    <cellStyle name="Input 2 2 2 2 3 3 3" xfId="3327"/>
    <cellStyle name="Input 2 2 2 2 3 3 4" xfId="3328"/>
    <cellStyle name="Input 2 2 2 2 3 3 5" xfId="3329"/>
    <cellStyle name="Input 2 2 2 2 3 3 6" xfId="3330"/>
    <cellStyle name="Input 2 2 2 2 3 3 7" xfId="3331"/>
    <cellStyle name="Input 2 2 2 2 3 4" xfId="3332"/>
    <cellStyle name="Input 2 2 2 2 3 4 2" xfId="3333"/>
    <cellStyle name="Input 2 2 2 2 3 4 3" xfId="3334"/>
    <cellStyle name="Input 2 2 2 2 3 4 4" xfId="3335"/>
    <cellStyle name="Input 2 2 2 2 3 4 5" xfId="3336"/>
    <cellStyle name="Input 2 2 2 2 3 4 6" xfId="3337"/>
    <cellStyle name="Input 2 2 2 2 3 4 7" xfId="3338"/>
    <cellStyle name="Input 2 2 2 2 3 5" xfId="3339"/>
    <cellStyle name="Input 2 2 2 2 3 5 2" xfId="3340"/>
    <cellStyle name="Input 2 2 2 2 3 5 3" xfId="3341"/>
    <cellStyle name="Input 2 2 2 2 3 5 4" xfId="3342"/>
    <cellStyle name="Input 2 2 2 2 3 5 5" xfId="3343"/>
    <cellStyle name="Input 2 2 2 2 3 5 6" xfId="3344"/>
    <cellStyle name="Input 2 2 2 2 3 5 7" xfId="3345"/>
    <cellStyle name="Input 2 2 2 2 3 6" xfId="3346"/>
    <cellStyle name="Input 2 2 2 2 3 6 2" xfId="3347"/>
    <cellStyle name="Input 2 2 2 2 3 6 3" xfId="3348"/>
    <cellStyle name="Input 2 2 2 2 3 6 4" xfId="3349"/>
    <cellStyle name="Input 2 2 2 2 3 6 5" xfId="3350"/>
    <cellStyle name="Input 2 2 2 2 3 6 6" xfId="3351"/>
    <cellStyle name="Input 2 2 2 2 3 6 7" xfId="3352"/>
    <cellStyle name="Input 2 2 2 2 3 7" xfId="3353"/>
    <cellStyle name="Input 2 2 2 2 3 7 2" xfId="3354"/>
    <cellStyle name="Input 2 2 2 2 3 7 3" xfId="3355"/>
    <cellStyle name="Input 2 2 2 2 3 7 4" xfId="3356"/>
    <cellStyle name="Input 2 2 2 2 3 7 5" xfId="3357"/>
    <cellStyle name="Input 2 2 2 2 3 7 6" xfId="3358"/>
    <cellStyle name="Input 2 2 2 2 3 7 7" xfId="3359"/>
    <cellStyle name="Input 2 2 2 2 3 8" xfId="3360"/>
    <cellStyle name="Input 2 2 2 2 3 8 2" xfId="3361"/>
    <cellStyle name="Input 2 2 2 2 3 8 3" xfId="3362"/>
    <cellStyle name="Input 2 2 2 2 3 8 4" xfId="3363"/>
    <cellStyle name="Input 2 2 2 2 3 8 5" xfId="3364"/>
    <cellStyle name="Input 2 2 2 2 3 8 6" xfId="3365"/>
    <cellStyle name="Input 2 2 2 2 3 8 7" xfId="3366"/>
    <cellStyle name="Input 2 2 2 2 3 9" xfId="3367"/>
    <cellStyle name="Input 2 2 2 2 3 9 2" xfId="3368"/>
    <cellStyle name="Input 2 2 2 2 3 9 3" xfId="3369"/>
    <cellStyle name="Input 2 2 2 2 3 9 4" xfId="3370"/>
    <cellStyle name="Input 2 2 2 2 3 9 5" xfId="3371"/>
    <cellStyle name="Input 2 2 2 2 3 9 6" xfId="3372"/>
    <cellStyle name="Input 2 2 2 2 3 9 7" xfId="3373"/>
    <cellStyle name="Input 2 2 2 2 4" xfId="3374"/>
    <cellStyle name="Input 2 2 2 2 4 10" xfId="3375"/>
    <cellStyle name="Input 2 2 2 2 4 10 2" xfId="3376"/>
    <cellStyle name="Input 2 2 2 2 4 10 3" xfId="3377"/>
    <cellStyle name="Input 2 2 2 2 4 10 4" xfId="3378"/>
    <cellStyle name="Input 2 2 2 2 4 10 5" xfId="3379"/>
    <cellStyle name="Input 2 2 2 2 4 10 6" xfId="3380"/>
    <cellStyle name="Input 2 2 2 2 4 10 7" xfId="3381"/>
    <cellStyle name="Input 2 2 2 2 4 11" xfId="3382"/>
    <cellStyle name="Input 2 2 2 2 4 12" xfId="3383"/>
    <cellStyle name="Input 2 2 2 2 4 13" xfId="3384"/>
    <cellStyle name="Input 2 2 2 2 4 14" xfId="3385"/>
    <cellStyle name="Input 2 2 2 2 4 2" xfId="3386"/>
    <cellStyle name="Input 2 2 2 2 4 2 2" xfId="3387"/>
    <cellStyle name="Input 2 2 2 2 4 2 3" xfId="3388"/>
    <cellStyle name="Input 2 2 2 2 4 2 4" xfId="3389"/>
    <cellStyle name="Input 2 2 2 2 4 2 5" xfId="3390"/>
    <cellStyle name="Input 2 2 2 2 4 2 6" xfId="3391"/>
    <cellStyle name="Input 2 2 2 2 4 2 7" xfId="3392"/>
    <cellStyle name="Input 2 2 2 2 4 3" xfId="3393"/>
    <cellStyle name="Input 2 2 2 2 4 3 2" xfId="3394"/>
    <cellStyle name="Input 2 2 2 2 4 3 3" xfId="3395"/>
    <cellStyle name="Input 2 2 2 2 4 3 4" xfId="3396"/>
    <cellStyle name="Input 2 2 2 2 4 3 5" xfId="3397"/>
    <cellStyle name="Input 2 2 2 2 4 3 6" xfId="3398"/>
    <cellStyle name="Input 2 2 2 2 4 3 7" xfId="3399"/>
    <cellStyle name="Input 2 2 2 2 4 4" xfId="3400"/>
    <cellStyle name="Input 2 2 2 2 4 4 2" xfId="3401"/>
    <cellStyle name="Input 2 2 2 2 4 4 3" xfId="3402"/>
    <cellStyle name="Input 2 2 2 2 4 4 4" xfId="3403"/>
    <cellStyle name="Input 2 2 2 2 4 4 5" xfId="3404"/>
    <cellStyle name="Input 2 2 2 2 4 4 6" xfId="3405"/>
    <cellStyle name="Input 2 2 2 2 4 4 7" xfId="3406"/>
    <cellStyle name="Input 2 2 2 2 4 5" xfId="3407"/>
    <cellStyle name="Input 2 2 2 2 4 5 2" xfId="3408"/>
    <cellStyle name="Input 2 2 2 2 4 5 3" xfId="3409"/>
    <cellStyle name="Input 2 2 2 2 4 5 4" xfId="3410"/>
    <cellStyle name="Input 2 2 2 2 4 5 5" xfId="3411"/>
    <cellStyle name="Input 2 2 2 2 4 5 6" xfId="3412"/>
    <cellStyle name="Input 2 2 2 2 4 5 7" xfId="3413"/>
    <cellStyle name="Input 2 2 2 2 4 6" xfId="3414"/>
    <cellStyle name="Input 2 2 2 2 4 6 2" xfId="3415"/>
    <cellStyle name="Input 2 2 2 2 4 6 3" xfId="3416"/>
    <cellStyle name="Input 2 2 2 2 4 6 4" xfId="3417"/>
    <cellStyle name="Input 2 2 2 2 4 6 5" xfId="3418"/>
    <cellStyle name="Input 2 2 2 2 4 6 6" xfId="3419"/>
    <cellStyle name="Input 2 2 2 2 4 6 7" xfId="3420"/>
    <cellStyle name="Input 2 2 2 2 4 7" xfId="3421"/>
    <cellStyle name="Input 2 2 2 2 4 7 2" xfId="3422"/>
    <cellStyle name="Input 2 2 2 2 4 7 3" xfId="3423"/>
    <cellStyle name="Input 2 2 2 2 4 7 4" xfId="3424"/>
    <cellStyle name="Input 2 2 2 2 4 7 5" xfId="3425"/>
    <cellStyle name="Input 2 2 2 2 4 7 6" xfId="3426"/>
    <cellStyle name="Input 2 2 2 2 4 7 7" xfId="3427"/>
    <cellStyle name="Input 2 2 2 2 4 8" xfId="3428"/>
    <cellStyle name="Input 2 2 2 2 4 8 2" xfId="3429"/>
    <cellStyle name="Input 2 2 2 2 4 8 3" xfId="3430"/>
    <cellStyle name="Input 2 2 2 2 4 8 4" xfId="3431"/>
    <cellStyle name="Input 2 2 2 2 4 8 5" xfId="3432"/>
    <cellStyle name="Input 2 2 2 2 4 8 6" xfId="3433"/>
    <cellStyle name="Input 2 2 2 2 4 8 7" xfId="3434"/>
    <cellStyle name="Input 2 2 2 2 4 9" xfId="3435"/>
    <cellStyle name="Input 2 2 2 2 4 9 2" xfId="3436"/>
    <cellStyle name="Input 2 2 2 2 4 9 3" xfId="3437"/>
    <cellStyle name="Input 2 2 2 2 4 9 4" xfId="3438"/>
    <cellStyle name="Input 2 2 2 2 4 9 5" xfId="3439"/>
    <cellStyle name="Input 2 2 2 2 4 9 6" xfId="3440"/>
    <cellStyle name="Input 2 2 2 2 4 9 7" xfId="3441"/>
    <cellStyle name="Input 2 2 2 2 5" xfId="3442"/>
    <cellStyle name="Input 2 2 2 2 5 10" xfId="3443"/>
    <cellStyle name="Input 2 2 2 2 5 10 2" xfId="3444"/>
    <cellStyle name="Input 2 2 2 2 5 10 3" xfId="3445"/>
    <cellStyle name="Input 2 2 2 2 5 10 4" xfId="3446"/>
    <cellStyle name="Input 2 2 2 2 5 10 5" xfId="3447"/>
    <cellStyle name="Input 2 2 2 2 5 10 6" xfId="3448"/>
    <cellStyle name="Input 2 2 2 2 5 10 7" xfId="3449"/>
    <cellStyle name="Input 2 2 2 2 5 11" xfId="3450"/>
    <cellStyle name="Input 2 2 2 2 5 12" xfId="3451"/>
    <cellStyle name="Input 2 2 2 2 5 13" xfId="3452"/>
    <cellStyle name="Input 2 2 2 2 5 14" xfId="3453"/>
    <cellStyle name="Input 2 2 2 2 5 2" xfId="3454"/>
    <cellStyle name="Input 2 2 2 2 5 2 2" xfId="3455"/>
    <cellStyle name="Input 2 2 2 2 5 2 3" xfId="3456"/>
    <cellStyle name="Input 2 2 2 2 5 2 4" xfId="3457"/>
    <cellStyle name="Input 2 2 2 2 5 2 5" xfId="3458"/>
    <cellStyle name="Input 2 2 2 2 5 2 6" xfId="3459"/>
    <cellStyle name="Input 2 2 2 2 5 2 7" xfId="3460"/>
    <cellStyle name="Input 2 2 2 2 5 3" xfId="3461"/>
    <cellStyle name="Input 2 2 2 2 5 3 2" xfId="3462"/>
    <cellStyle name="Input 2 2 2 2 5 3 3" xfId="3463"/>
    <cellStyle name="Input 2 2 2 2 5 3 4" xfId="3464"/>
    <cellStyle name="Input 2 2 2 2 5 3 5" xfId="3465"/>
    <cellStyle name="Input 2 2 2 2 5 3 6" xfId="3466"/>
    <cellStyle name="Input 2 2 2 2 5 3 7" xfId="3467"/>
    <cellStyle name="Input 2 2 2 2 5 4" xfId="3468"/>
    <cellStyle name="Input 2 2 2 2 5 4 2" xfId="3469"/>
    <cellStyle name="Input 2 2 2 2 5 4 3" xfId="3470"/>
    <cellStyle name="Input 2 2 2 2 5 4 4" xfId="3471"/>
    <cellStyle name="Input 2 2 2 2 5 4 5" xfId="3472"/>
    <cellStyle name="Input 2 2 2 2 5 4 6" xfId="3473"/>
    <cellStyle name="Input 2 2 2 2 5 4 7" xfId="3474"/>
    <cellStyle name="Input 2 2 2 2 5 5" xfId="3475"/>
    <cellStyle name="Input 2 2 2 2 5 5 2" xfId="3476"/>
    <cellStyle name="Input 2 2 2 2 5 5 3" xfId="3477"/>
    <cellStyle name="Input 2 2 2 2 5 5 4" xfId="3478"/>
    <cellStyle name="Input 2 2 2 2 5 5 5" xfId="3479"/>
    <cellStyle name="Input 2 2 2 2 5 5 6" xfId="3480"/>
    <cellStyle name="Input 2 2 2 2 5 5 7" xfId="3481"/>
    <cellStyle name="Input 2 2 2 2 5 6" xfId="3482"/>
    <cellStyle name="Input 2 2 2 2 5 6 2" xfId="3483"/>
    <cellStyle name="Input 2 2 2 2 5 6 3" xfId="3484"/>
    <cellStyle name="Input 2 2 2 2 5 6 4" xfId="3485"/>
    <cellStyle name="Input 2 2 2 2 5 6 5" xfId="3486"/>
    <cellStyle name="Input 2 2 2 2 5 6 6" xfId="3487"/>
    <cellStyle name="Input 2 2 2 2 5 6 7" xfId="3488"/>
    <cellStyle name="Input 2 2 2 2 5 7" xfId="3489"/>
    <cellStyle name="Input 2 2 2 2 5 7 2" xfId="3490"/>
    <cellStyle name="Input 2 2 2 2 5 7 3" xfId="3491"/>
    <cellStyle name="Input 2 2 2 2 5 7 4" xfId="3492"/>
    <cellStyle name="Input 2 2 2 2 5 7 5" xfId="3493"/>
    <cellStyle name="Input 2 2 2 2 5 7 6" xfId="3494"/>
    <cellStyle name="Input 2 2 2 2 5 7 7" xfId="3495"/>
    <cellStyle name="Input 2 2 2 2 5 8" xfId="3496"/>
    <cellStyle name="Input 2 2 2 2 5 8 2" xfId="3497"/>
    <cellStyle name="Input 2 2 2 2 5 8 3" xfId="3498"/>
    <cellStyle name="Input 2 2 2 2 5 8 4" xfId="3499"/>
    <cellStyle name="Input 2 2 2 2 5 8 5" xfId="3500"/>
    <cellStyle name="Input 2 2 2 2 5 8 6" xfId="3501"/>
    <cellStyle name="Input 2 2 2 2 5 8 7" xfId="3502"/>
    <cellStyle name="Input 2 2 2 2 5 9" xfId="3503"/>
    <cellStyle name="Input 2 2 2 2 5 9 2" xfId="3504"/>
    <cellStyle name="Input 2 2 2 2 5 9 3" xfId="3505"/>
    <cellStyle name="Input 2 2 2 2 5 9 4" xfId="3506"/>
    <cellStyle name="Input 2 2 2 2 5 9 5" xfId="3507"/>
    <cellStyle name="Input 2 2 2 2 5 9 6" xfId="3508"/>
    <cellStyle name="Input 2 2 2 2 5 9 7" xfId="3509"/>
    <cellStyle name="Input 2 2 2 2 6" xfId="3510"/>
    <cellStyle name="Input 2 2 2 2 6 2" xfId="3511"/>
    <cellStyle name="Input 2 2 2 2 6 3" xfId="3512"/>
    <cellStyle name="Input 2 2 2 2 6 4" xfId="3513"/>
    <cellStyle name="Input 2 2 2 2 6 5" xfId="3514"/>
    <cellStyle name="Input 2 2 2 2 6 6" xfId="3515"/>
    <cellStyle name="Input 2 2 2 2 6 7" xfId="3516"/>
    <cellStyle name="Input 2 2 2 2 7" xfId="3517"/>
    <cellStyle name="Input 2 2 2 2 7 2" xfId="3518"/>
    <cellStyle name="Input 2 2 2 2 7 3" xfId="3519"/>
    <cellStyle name="Input 2 2 2 2 7 4" xfId="3520"/>
    <cellStyle name="Input 2 2 2 2 7 5" xfId="3521"/>
    <cellStyle name="Input 2 2 2 2 7 6" xfId="3522"/>
    <cellStyle name="Input 2 2 2 2 7 7" xfId="3523"/>
    <cellStyle name="Input 2 2 2 2 8" xfId="3524"/>
    <cellStyle name="Input 2 2 2 2 8 2" xfId="3525"/>
    <cellStyle name="Input 2 2 2 2 8 3" xfId="3526"/>
    <cellStyle name="Input 2 2 2 2 8 4" xfId="3527"/>
    <cellStyle name="Input 2 2 2 2 8 5" xfId="3528"/>
    <cellStyle name="Input 2 2 2 2 8 6" xfId="3529"/>
    <cellStyle name="Input 2 2 2 2 8 7" xfId="3530"/>
    <cellStyle name="Input 2 2 2 2 9" xfId="3531"/>
    <cellStyle name="Input 2 2 2 2 9 2" xfId="3532"/>
    <cellStyle name="Input 2 2 2 2 9 3" xfId="3533"/>
    <cellStyle name="Input 2 2 2 2 9 4" xfId="3534"/>
    <cellStyle name="Input 2 2 2 2 9 5" xfId="3535"/>
    <cellStyle name="Input 2 2 2 2 9 6" xfId="3536"/>
    <cellStyle name="Input 2 2 2 2 9 7" xfId="3537"/>
    <cellStyle name="Input 2 2 2 3" xfId="3538"/>
    <cellStyle name="Input 2 2 2 3 10" xfId="3539"/>
    <cellStyle name="Input 2 2 2 3 10 2" xfId="3540"/>
    <cellStyle name="Input 2 2 2 3 10 3" xfId="3541"/>
    <cellStyle name="Input 2 2 2 3 10 4" xfId="3542"/>
    <cellStyle name="Input 2 2 2 3 10 5" xfId="3543"/>
    <cellStyle name="Input 2 2 2 3 10 6" xfId="3544"/>
    <cellStyle name="Input 2 2 2 3 10 7" xfId="3545"/>
    <cellStyle name="Input 2 2 2 3 11" xfId="3546"/>
    <cellStyle name="Input 2 2 2 3 12" xfId="3547"/>
    <cellStyle name="Input 2 2 2 3 13" xfId="3548"/>
    <cellStyle name="Input 2 2 2 3 14" xfId="3549"/>
    <cellStyle name="Input 2 2 2 3 2" xfId="3550"/>
    <cellStyle name="Input 2 2 2 3 2 2" xfId="3551"/>
    <cellStyle name="Input 2 2 2 3 2 3" xfId="3552"/>
    <cellStyle name="Input 2 2 2 3 2 4" xfId="3553"/>
    <cellStyle name="Input 2 2 2 3 2 5" xfId="3554"/>
    <cellStyle name="Input 2 2 2 3 2 6" xfId="3555"/>
    <cellStyle name="Input 2 2 2 3 2 7" xfId="3556"/>
    <cellStyle name="Input 2 2 2 3 3" xfId="3557"/>
    <cellStyle name="Input 2 2 2 3 3 2" xfId="3558"/>
    <cellStyle name="Input 2 2 2 3 3 3" xfId="3559"/>
    <cellStyle name="Input 2 2 2 3 3 4" xfId="3560"/>
    <cellStyle name="Input 2 2 2 3 3 5" xfId="3561"/>
    <cellStyle name="Input 2 2 2 3 3 6" xfId="3562"/>
    <cellStyle name="Input 2 2 2 3 3 7" xfId="3563"/>
    <cellStyle name="Input 2 2 2 3 4" xfId="3564"/>
    <cellStyle name="Input 2 2 2 3 4 2" xfId="3565"/>
    <cellStyle name="Input 2 2 2 3 4 3" xfId="3566"/>
    <cellStyle name="Input 2 2 2 3 4 4" xfId="3567"/>
    <cellStyle name="Input 2 2 2 3 4 5" xfId="3568"/>
    <cellStyle name="Input 2 2 2 3 4 6" xfId="3569"/>
    <cellStyle name="Input 2 2 2 3 4 7" xfId="3570"/>
    <cellStyle name="Input 2 2 2 3 5" xfId="3571"/>
    <cellStyle name="Input 2 2 2 3 5 2" xfId="3572"/>
    <cellStyle name="Input 2 2 2 3 5 3" xfId="3573"/>
    <cellStyle name="Input 2 2 2 3 5 4" xfId="3574"/>
    <cellStyle name="Input 2 2 2 3 5 5" xfId="3575"/>
    <cellStyle name="Input 2 2 2 3 5 6" xfId="3576"/>
    <cellStyle name="Input 2 2 2 3 5 7" xfId="3577"/>
    <cellStyle name="Input 2 2 2 3 6" xfId="3578"/>
    <cellStyle name="Input 2 2 2 3 6 2" xfId="3579"/>
    <cellStyle name="Input 2 2 2 3 6 3" xfId="3580"/>
    <cellStyle name="Input 2 2 2 3 6 4" xfId="3581"/>
    <cellStyle name="Input 2 2 2 3 6 5" xfId="3582"/>
    <cellStyle name="Input 2 2 2 3 6 6" xfId="3583"/>
    <cellStyle name="Input 2 2 2 3 6 7" xfId="3584"/>
    <cellStyle name="Input 2 2 2 3 7" xfId="3585"/>
    <cellStyle name="Input 2 2 2 3 7 2" xfId="3586"/>
    <cellStyle name="Input 2 2 2 3 7 3" xfId="3587"/>
    <cellStyle name="Input 2 2 2 3 7 4" xfId="3588"/>
    <cellStyle name="Input 2 2 2 3 7 5" xfId="3589"/>
    <cellStyle name="Input 2 2 2 3 7 6" xfId="3590"/>
    <cellStyle name="Input 2 2 2 3 7 7" xfId="3591"/>
    <cellStyle name="Input 2 2 2 3 8" xfId="3592"/>
    <cellStyle name="Input 2 2 2 3 8 2" xfId="3593"/>
    <cellStyle name="Input 2 2 2 3 8 3" xfId="3594"/>
    <cellStyle name="Input 2 2 2 3 8 4" xfId="3595"/>
    <cellStyle name="Input 2 2 2 3 8 5" xfId="3596"/>
    <cellStyle name="Input 2 2 2 3 8 6" xfId="3597"/>
    <cellStyle name="Input 2 2 2 3 8 7" xfId="3598"/>
    <cellStyle name="Input 2 2 2 3 9" xfId="3599"/>
    <cellStyle name="Input 2 2 2 3 9 2" xfId="3600"/>
    <cellStyle name="Input 2 2 2 3 9 3" xfId="3601"/>
    <cellStyle name="Input 2 2 2 3 9 4" xfId="3602"/>
    <cellStyle name="Input 2 2 2 3 9 5" xfId="3603"/>
    <cellStyle name="Input 2 2 2 3 9 6" xfId="3604"/>
    <cellStyle name="Input 2 2 2 3 9 7" xfId="3605"/>
    <cellStyle name="Input 2 2 2 4" xfId="3606"/>
    <cellStyle name="Input 2 2 2 4 10" xfId="3607"/>
    <cellStyle name="Input 2 2 2 4 10 2" xfId="3608"/>
    <cellStyle name="Input 2 2 2 4 10 3" xfId="3609"/>
    <cellStyle name="Input 2 2 2 4 10 4" xfId="3610"/>
    <cellStyle name="Input 2 2 2 4 10 5" xfId="3611"/>
    <cellStyle name="Input 2 2 2 4 10 6" xfId="3612"/>
    <cellStyle name="Input 2 2 2 4 10 7" xfId="3613"/>
    <cellStyle name="Input 2 2 2 4 11" xfId="3614"/>
    <cellStyle name="Input 2 2 2 4 12" xfId="3615"/>
    <cellStyle name="Input 2 2 2 4 13" xfId="3616"/>
    <cellStyle name="Input 2 2 2 4 14" xfId="3617"/>
    <cellStyle name="Input 2 2 2 4 2" xfId="3618"/>
    <cellStyle name="Input 2 2 2 4 2 2" xfId="3619"/>
    <cellStyle name="Input 2 2 2 4 2 3" xfId="3620"/>
    <cellStyle name="Input 2 2 2 4 2 4" xfId="3621"/>
    <cellStyle name="Input 2 2 2 4 2 5" xfId="3622"/>
    <cellStyle name="Input 2 2 2 4 2 6" xfId="3623"/>
    <cellStyle name="Input 2 2 2 4 2 7" xfId="3624"/>
    <cellStyle name="Input 2 2 2 4 3" xfId="3625"/>
    <cellStyle name="Input 2 2 2 4 3 2" xfId="3626"/>
    <cellStyle name="Input 2 2 2 4 3 3" xfId="3627"/>
    <cellStyle name="Input 2 2 2 4 3 4" xfId="3628"/>
    <cellStyle name="Input 2 2 2 4 3 5" xfId="3629"/>
    <cellStyle name="Input 2 2 2 4 3 6" xfId="3630"/>
    <cellStyle name="Input 2 2 2 4 3 7" xfId="3631"/>
    <cellStyle name="Input 2 2 2 4 4" xfId="3632"/>
    <cellStyle name="Input 2 2 2 4 4 2" xfId="3633"/>
    <cellStyle name="Input 2 2 2 4 4 3" xfId="3634"/>
    <cellStyle name="Input 2 2 2 4 4 4" xfId="3635"/>
    <cellStyle name="Input 2 2 2 4 4 5" xfId="3636"/>
    <cellStyle name="Input 2 2 2 4 4 6" xfId="3637"/>
    <cellStyle name="Input 2 2 2 4 4 7" xfId="3638"/>
    <cellStyle name="Input 2 2 2 4 5" xfId="3639"/>
    <cellStyle name="Input 2 2 2 4 5 2" xfId="3640"/>
    <cellStyle name="Input 2 2 2 4 5 3" xfId="3641"/>
    <cellStyle name="Input 2 2 2 4 5 4" xfId="3642"/>
    <cellStyle name="Input 2 2 2 4 5 5" xfId="3643"/>
    <cellStyle name="Input 2 2 2 4 5 6" xfId="3644"/>
    <cellStyle name="Input 2 2 2 4 5 7" xfId="3645"/>
    <cellStyle name="Input 2 2 2 4 6" xfId="3646"/>
    <cellStyle name="Input 2 2 2 4 6 2" xfId="3647"/>
    <cellStyle name="Input 2 2 2 4 6 3" xfId="3648"/>
    <cellStyle name="Input 2 2 2 4 6 4" xfId="3649"/>
    <cellStyle name="Input 2 2 2 4 6 5" xfId="3650"/>
    <cellStyle name="Input 2 2 2 4 6 6" xfId="3651"/>
    <cellStyle name="Input 2 2 2 4 6 7" xfId="3652"/>
    <cellStyle name="Input 2 2 2 4 7" xfId="3653"/>
    <cellStyle name="Input 2 2 2 4 7 2" xfId="3654"/>
    <cellStyle name="Input 2 2 2 4 7 3" xfId="3655"/>
    <cellStyle name="Input 2 2 2 4 7 4" xfId="3656"/>
    <cellStyle name="Input 2 2 2 4 7 5" xfId="3657"/>
    <cellStyle name="Input 2 2 2 4 7 6" xfId="3658"/>
    <cellStyle name="Input 2 2 2 4 7 7" xfId="3659"/>
    <cellStyle name="Input 2 2 2 4 8" xfId="3660"/>
    <cellStyle name="Input 2 2 2 4 8 2" xfId="3661"/>
    <cellStyle name="Input 2 2 2 4 8 3" xfId="3662"/>
    <cellStyle name="Input 2 2 2 4 8 4" xfId="3663"/>
    <cellStyle name="Input 2 2 2 4 8 5" xfId="3664"/>
    <cellStyle name="Input 2 2 2 4 8 6" xfId="3665"/>
    <cellStyle name="Input 2 2 2 4 8 7" xfId="3666"/>
    <cellStyle name="Input 2 2 2 4 9" xfId="3667"/>
    <cellStyle name="Input 2 2 2 4 9 2" xfId="3668"/>
    <cellStyle name="Input 2 2 2 4 9 3" xfId="3669"/>
    <cellStyle name="Input 2 2 2 4 9 4" xfId="3670"/>
    <cellStyle name="Input 2 2 2 4 9 5" xfId="3671"/>
    <cellStyle name="Input 2 2 2 4 9 6" xfId="3672"/>
    <cellStyle name="Input 2 2 2 4 9 7" xfId="3673"/>
    <cellStyle name="Input 2 2 2 5" xfId="3674"/>
    <cellStyle name="Input 2 2 2 5 10" xfId="3675"/>
    <cellStyle name="Input 2 2 2 5 10 2" xfId="3676"/>
    <cellStyle name="Input 2 2 2 5 10 3" xfId="3677"/>
    <cellStyle name="Input 2 2 2 5 10 4" xfId="3678"/>
    <cellStyle name="Input 2 2 2 5 10 5" xfId="3679"/>
    <cellStyle name="Input 2 2 2 5 10 6" xfId="3680"/>
    <cellStyle name="Input 2 2 2 5 10 7" xfId="3681"/>
    <cellStyle name="Input 2 2 2 5 11" xfId="3682"/>
    <cellStyle name="Input 2 2 2 5 12" xfId="3683"/>
    <cellStyle name="Input 2 2 2 5 13" xfId="3684"/>
    <cellStyle name="Input 2 2 2 5 14" xfId="3685"/>
    <cellStyle name="Input 2 2 2 5 2" xfId="3686"/>
    <cellStyle name="Input 2 2 2 5 2 2" xfId="3687"/>
    <cellStyle name="Input 2 2 2 5 2 3" xfId="3688"/>
    <cellStyle name="Input 2 2 2 5 2 4" xfId="3689"/>
    <cellStyle name="Input 2 2 2 5 2 5" xfId="3690"/>
    <cellStyle name="Input 2 2 2 5 2 6" xfId="3691"/>
    <cellStyle name="Input 2 2 2 5 2 7" xfId="3692"/>
    <cellStyle name="Input 2 2 2 5 3" xfId="3693"/>
    <cellStyle name="Input 2 2 2 5 3 2" xfId="3694"/>
    <cellStyle name="Input 2 2 2 5 3 3" xfId="3695"/>
    <cellStyle name="Input 2 2 2 5 3 4" xfId="3696"/>
    <cellStyle name="Input 2 2 2 5 3 5" xfId="3697"/>
    <cellStyle name="Input 2 2 2 5 3 6" xfId="3698"/>
    <cellStyle name="Input 2 2 2 5 3 7" xfId="3699"/>
    <cellStyle name="Input 2 2 2 5 4" xfId="3700"/>
    <cellStyle name="Input 2 2 2 5 4 2" xfId="3701"/>
    <cellStyle name="Input 2 2 2 5 4 3" xfId="3702"/>
    <cellStyle name="Input 2 2 2 5 4 4" xfId="3703"/>
    <cellStyle name="Input 2 2 2 5 4 5" xfId="3704"/>
    <cellStyle name="Input 2 2 2 5 4 6" xfId="3705"/>
    <cellStyle name="Input 2 2 2 5 4 7" xfId="3706"/>
    <cellStyle name="Input 2 2 2 5 5" xfId="3707"/>
    <cellStyle name="Input 2 2 2 5 5 2" xfId="3708"/>
    <cellStyle name="Input 2 2 2 5 5 3" xfId="3709"/>
    <cellStyle name="Input 2 2 2 5 5 4" xfId="3710"/>
    <cellStyle name="Input 2 2 2 5 5 5" xfId="3711"/>
    <cellStyle name="Input 2 2 2 5 5 6" xfId="3712"/>
    <cellStyle name="Input 2 2 2 5 5 7" xfId="3713"/>
    <cellStyle name="Input 2 2 2 5 6" xfId="3714"/>
    <cellStyle name="Input 2 2 2 5 6 2" xfId="3715"/>
    <cellStyle name="Input 2 2 2 5 6 3" xfId="3716"/>
    <cellStyle name="Input 2 2 2 5 6 4" xfId="3717"/>
    <cellStyle name="Input 2 2 2 5 6 5" xfId="3718"/>
    <cellStyle name="Input 2 2 2 5 6 6" xfId="3719"/>
    <cellStyle name="Input 2 2 2 5 6 7" xfId="3720"/>
    <cellStyle name="Input 2 2 2 5 7" xfId="3721"/>
    <cellStyle name="Input 2 2 2 5 7 2" xfId="3722"/>
    <cellStyle name="Input 2 2 2 5 7 3" xfId="3723"/>
    <cellStyle name="Input 2 2 2 5 7 4" xfId="3724"/>
    <cellStyle name="Input 2 2 2 5 7 5" xfId="3725"/>
    <cellStyle name="Input 2 2 2 5 7 6" xfId="3726"/>
    <cellStyle name="Input 2 2 2 5 7 7" xfId="3727"/>
    <cellStyle name="Input 2 2 2 5 8" xfId="3728"/>
    <cellStyle name="Input 2 2 2 5 8 2" xfId="3729"/>
    <cellStyle name="Input 2 2 2 5 8 3" xfId="3730"/>
    <cellStyle name="Input 2 2 2 5 8 4" xfId="3731"/>
    <cellStyle name="Input 2 2 2 5 8 5" xfId="3732"/>
    <cellStyle name="Input 2 2 2 5 8 6" xfId="3733"/>
    <cellStyle name="Input 2 2 2 5 8 7" xfId="3734"/>
    <cellStyle name="Input 2 2 2 5 9" xfId="3735"/>
    <cellStyle name="Input 2 2 2 5 9 2" xfId="3736"/>
    <cellStyle name="Input 2 2 2 5 9 3" xfId="3737"/>
    <cellStyle name="Input 2 2 2 5 9 4" xfId="3738"/>
    <cellStyle name="Input 2 2 2 5 9 5" xfId="3739"/>
    <cellStyle name="Input 2 2 2 5 9 6" xfId="3740"/>
    <cellStyle name="Input 2 2 2 5 9 7" xfId="3741"/>
    <cellStyle name="Input 2 2 2 6" xfId="3742"/>
    <cellStyle name="Input 2 2 2 6 10" xfId="3743"/>
    <cellStyle name="Input 2 2 2 6 10 2" xfId="3744"/>
    <cellStyle name="Input 2 2 2 6 10 3" xfId="3745"/>
    <cellStyle name="Input 2 2 2 6 10 4" xfId="3746"/>
    <cellStyle name="Input 2 2 2 6 10 5" xfId="3747"/>
    <cellStyle name="Input 2 2 2 6 10 6" xfId="3748"/>
    <cellStyle name="Input 2 2 2 6 10 7" xfId="3749"/>
    <cellStyle name="Input 2 2 2 6 11" xfId="3750"/>
    <cellStyle name="Input 2 2 2 6 12" xfId="3751"/>
    <cellStyle name="Input 2 2 2 6 13" xfId="3752"/>
    <cellStyle name="Input 2 2 2 6 14" xfId="3753"/>
    <cellStyle name="Input 2 2 2 6 2" xfId="3754"/>
    <cellStyle name="Input 2 2 2 6 2 2" xfId="3755"/>
    <cellStyle name="Input 2 2 2 6 2 3" xfId="3756"/>
    <cellStyle name="Input 2 2 2 6 2 4" xfId="3757"/>
    <cellStyle name="Input 2 2 2 6 2 5" xfId="3758"/>
    <cellStyle name="Input 2 2 2 6 2 6" xfId="3759"/>
    <cellStyle name="Input 2 2 2 6 2 7" xfId="3760"/>
    <cellStyle name="Input 2 2 2 6 3" xfId="3761"/>
    <cellStyle name="Input 2 2 2 6 3 2" xfId="3762"/>
    <cellStyle name="Input 2 2 2 6 3 3" xfId="3763"/>
    <cellStyle name="Input 2 2 2 6 3 4" xfId="3764"/>
    <cellStyle name="Input 2 2 2 6 3 5" xfId="3765"/>
    <cellStyle name="Input 2 2 2 6 3 6" xfId="3766"/>
    <cellStyle name="Input 2 2 2 6 3 7" xfId="3767"/>
    <cellStyle name="Input 2 2 2 6 4" xfId="3768"/>
    <cellStyle name="Input 2 2 2 6 4 2" xfId="3769"/>
    <cellStyle name="Input 2 2 2 6 4 3" xfId="3770"/>
    <cellStyle name="Input 2 2 2 6 4 4" xfId="3771"/>
    <cellStyle name="Input 2 2 2 6 4 5" xfId="3772"/>
    <cellStyle name="Input 2 2 2 6 4 6" xfId="3773"/>
    <cellStyle name="Input 2 2 2 6 4 7" xfId="3774"/>
    <cellStyle name="Input 2 2 2 6 5" xfId="3775"/>
    <cellStyle name="Input 2 2 2 6 5 2" xfId="3776"/>
    <cellStyle name="Input 2 2 2 6 5 3" xfId="3777"/>
    <cellStyle name="Input 2 2 2 6 5 4" xfId="3778"/>
    <cellStyle name="Input 2 2 2 6 5 5" xfId="3779"/>
    <cellStyle name="Input 2 2 2 6 5 6" xfId="3780"/>
    <cellStyle name="Input 2 2 2 6 5 7" xfId="3781"/>
    <cellStyle name="Input 2 2 2 6 6" xfId="3782"/>
    <cellStyle name="Input 2 2 2 6 6 2" xfId="3783"/>
    <cellStyle name="Input 2 2 2 6 6 3" xfId="3784"/>
    <cellStyle name="Input 2 2 2 6 6 4" xfId="3785"/>
    <cellStyle name="Input 2 2 2 6 6 5" xfId="3786"/>
    <cellStyle name="Input 2 2 2 6 6 6" xfId="3787"/>
    <cellStyle name="Input 2 2 2 6 6 7" xfId="3788"/>
    <cellStyle name="Input 2 2 2 6 7" xfId="3789"/>
    <cellStyle name="Input 2 2 2 6 7 2" xfId="3790"/>
    <cellStyle name="Input 2 2 2 6 7 3" xfId="3791"/>
    <cellStyle name="Input 2 2 2 6 7 4" xfId="3792"/>
    <cellStyle name="Input 2 2 2 6 7 5" xfId="3793"/>
    <cellStyle name="Input 2 2 2 6 7 6" xfId="3794"/>
    <cellStyle name="Input 2 2 2 6 7 7" xfId="3795"/>
    <cellStyle name="Input 2 2 2 6 8" xfId="3796"/>
    <cellStyle name="Input 2 2 2 6 8 2" xfId="3797"/>
    <cellStyle name="Input 2 2 2 6 8 3" xfId="3798"/>
    <cellStyle name="Input 2 2 2 6 8 4" xfId="3799"/>
    <cellStyle name="Input 2 2 2 6 8 5" xfId="3800"/>
    <cellStyle name="Input 2 2 2 6 8 6" xfId="3801"/>
    <cellStyle name="Input 2 2 2 6 8 7" xfId="3802"/>
    <cellStyle name="Input 2 2 2 6 9" xfId="3803"/>
    <cellStyle name="Input 2 2 2 6 9 2" xfId="3804"/>
    <cellStyle name="Input 2 2 2 6 9 3" xfId="3805"/>
    <cellStyle name="Input 2 2 2 6 9 4" xfId="3806"/>
    <cellStyle name="Input 2 2 2 6 9 5" xfId="3807"/>
    <cellStyle name="Input 2 2 2 6 9 6" xfId="3808"/>
    <cellStyle name="Input 2 2 2 6 9 7" xfId="3809"/>
    <cellStyle name="Input 2 2 2 7" xfId="3810"/>
    <cellStyle name="Input 2 2 2 7 2" xfId="3811"/>
    <cellStyle name="Input 2 2 2 7 3" xfId="3812"/>
    <cellStyle name="Input 2 2 2 7 4" xfId="3813"/>
    <cellStyle name="Input 2 2 2 7 5" xfId="3814"/>
    <cellStyle name="Input 2 2 2 7 6" xfId="3815"/>
    <cellStyle name="Input 2 2 2 7 7" xfId="3816"/>
    <cellStyle name="Input 2 2 2 8" xfId="3817"/>
    <cellStyle name="Input 2 2 2 8 2" xfId="3818"/>
    <cellStyle name="Input 2 2 2 8 3" xfId="3819"/>
    <cellStyle name="Input 2 2 2 8 4" xfId="3820"/>
    <cellStyle name="Input 2 2 2 8 5" xfId="3821"/>
    <cellStyle name="Input 2 2 2 8 6" xfId="3822"/>
    <cellStyle name="Input 2 2 2 8 7" xfId="3823"/>
    <cellStyle name="Input 2 2 2 9" xfId="3824"/>
    <cellStyle name="Input 2 2 2 9 2" xfId="3825"/>
    <cellStyle name="Input 2 2 2 9 3" xfId="3826"/>
    <cellStyle name="Input 2 2 2 9 4" xfId="3827"/>
    <cellStyle name="Input 2 2 2 9 5" xfId="3828"/>
    <cellStyle name="Input 2 2 2 9 6" xfId="3829"/>
    <cellStyle name="Input 2 2 2 9 7" xfId="3830"/>
    <cellStyle name="Input 2 2 3" xfId="257"/>
    <cellStyle name="Input 2 2 3 10" xfId="3831"/>
    <cellStyle name="Input 2 2 3 10 2" xfId="3832"/>
    <cellStyle name="Input 2 2 3 10 3" xfId="3833"/>
    <cellStyle name="Input 2 2 3 10 4" xfId="3834"/>
    <cellStyle name="Input 2 2 3 10 5" xfId="3835"/>
    <cellStyle name="Input 2 2 3 10 6" xfId="3836"/>
    <cellStyle name="Input 2 2 3 10 7" xfId="3837"/>
    <cellStyle name="Input 2 2 3 11" xfId="3838"/>
    <cellStyle name="Input 2 2 3 11 2" xfId="3839"/>
    <cellStyle name="Input 2 2 3 11 3" xfId="3840"/>
    <cellStyle name="Input 2 2 3 11 4" xfId="3841"/>
    <cellStyle name="Input 2 2 3 11 5" xfId="3842"/>
    <cellStyle name="Input 2 2 3 11 6" xfId="3843"/>
    <cellStyle name="Input 2 2 3 11 7" xfId="3844"/>
    <cellStyle name="Input 2 2 3 12" xfId="3845"/>
    <cellStyle name="Input 2 2 3 12 2" xfId="3846"/>
    <cellStyle name="Input 2 2 3 12 3" xfId="3847"/>
    <cellStyle name="Input 2 2 3 12 4" xfId="3848"/>
    <cellStyle name="Input 2 2 3 12 5" xfId="3849"/>
    <cellStyle name="Input 2 2 3 12 6" xfId="3850"/>
    <cellStyle name="Input 2 2 3 12 7" xfId="3851"/>
    <cellStyle name="Input 2 2 3 13" xfId="3852"/>
    <cellStyle name="Input 2 2 3 13 2" xfId="3853"/>
    <cellStyle name="Input 2 2 3 13 3" xfId="3854"/>
    <cellStyle name="Input 2 2 3 13 4" xfId="3855"/>
    <cellStyle name="Input 2 2 3 13 5" xfId="3856"/>
    <cellStyle name="Input 2 2 3 13 6" xfId="3857"/>
    <cellStyle name="Input 2 2 3 13 7" xfId="3858"/>
    <cellStyle name="Input 2 2 3 14" xfId="3859"/>
    <cellStyle name="Input 2 2 3 15" xfId="3860"/>
    <cellStyle name="Input 2 2 3 16" xfId="3861"/>
    <cellStyle name="Input 2 2 3 17" xfId="3862"/>
    <cellStyle name="Input 2 2 3 2" xfId="3863"/>
    <cellStyle name="Input 2 2 3 2 10" xfId="3864"/>
    <cellStyle name="Input 2 2 3 2 10 2" xfId="3865"/>
    <cellStyle name="Input 2 2 3 2 10 3" xfId="3866"/>
    <cellStyle name="Input 2 2 3 2 10 4" xfId="3867"/>
    <cellStyle name="Input 2 2 3 2 10 5" xfId="3868"/>
    <cellStyle name="Input 2 2 3 2 10 6" xfId="3869"/>
    <cellStyle name="Input 2 2 3 2 10 7" xfId="3870"/>
    <cellStyle name="Input 2 2 3 2 11" xfId="3871"/>
    <cellStyle name="Input 2 2 3 2 12" xfId="3872"/>
    <cellStyle name="Input 2 2 3 2 13" xfId="3873"/>
    <cellStyle name="Input 2 2 3 2 14" xfId="3874"/>
    <cellStyle name="Input 2 2 3 2 2" xfId="3875"/>
    <cellStyle name="Input 2 2 3 2 2 2" xfId="3876"/>
    <cellStyle name="Input 2 2 3 2 2 3" xfId="3877"/>
    <cellStyle name="Input 2 2 3 2 2 4" xfId="3878"/>
    <cellStyle name="Input 2 2 3 2 2 5" xfId="3879"/>
    <cellStyle name="Input 2 2 3 2 2 6" xfId="3880"/>
    <cellStyle name="Input 2 2 3 2 2 7" xfId="3881"/>
    <cellStyle name="Input 2 2 3 2 3" xfId="3882"/>
    <cellStyle name="Input 2 2 3 2 3 2" xfId="3883"/>
    <cellStyle name="Input 2 2 3 2 3 3" xfId="3884"/>
    <cellStyle name="Input 2 2 3 2 3 4" xfId="3885"/>
    <cellStyle name="Input 2 2 3 2 3 5" xfId="3886"/>
    <cellStyle name="Input 2 2 3 2 3 6" xfId="3887"/>
    <cellStyle name="Input 2 2 3 2 3 7" xfId="3888"/>
    <cellStyle name="Input 2 2 3 2 4" xfId="3889"/>
    <cellStyle name="Input 2 2 3 2 4 2" xfId="3890"/>
    <cellStyle name="Input 2 2 3 2 4 3" xfId="3891"/>
    <cellStyle name="Input 2 2 3 2 4 4" xfId="3892"/>
    <cellStyle name="Input 2 2 3 2 4 5" xfId="3893"/>
    <cellStyle name="Input 2 2 3 2 4 6" xfId="3894"/>
    <cellStyle name="Input 2 2 3 2 4 7" xfId="3895"/>
    <cellStyle name="Input 2 2 3 2 5" xfId="3896"/>
    <cellStyle name="Input 2 2 3 2 5 2" xfId="3897"/>
    <cellStyle name="Input 2 2 3 2 5 3" xfId="3898"/>
    <cellStyle name="Input 2 2 3 2 5 4" xfId="3899"/>
    <cellStyle name="Input 2 2 3 2 5 5" xfId="3900"/>
    <cellStyle name="Input 2 2 3 2 5 6" xfId="3901"/>
    <cellStyle name="Input 2 2 3 2 5 7" xfId="3902"/>
    <cellStyle name="Input 2 2 3 2 6" xfId="3903"/>
    <cellStyle name="Input 2 2 3 2 6 2" xfId="3904"/>
    <cellStyle name="Input 2 2 3 2 6 3" xfId="3905"/>
    <cellStyle name="Input 2 2 3 2 6 4" xfId="3906"/>
    <cellStyle name="Input 2 2 3 2 6 5" xfId="3907"/>
    <cellStyle name="Input 2 2 3 2 6 6" xfId="3908"/>
    <cellStyle name="Input 2 2 3 2 6 7" xfId="3909"/>
    <cellStyle name="Input 2 2 3 2 7" xfId="3910"/>
    <cellStyle name="Input 2 2 3 2 7 2" xfId="3911"/>
    <cellStyle name="Input 2 2 3 2 7 3" xfId="3912"/>
    <cellStyle name="Input 2 2 3 2 7 4" xfId="3913"/>
    <cellStyle name="Input 2 2 3 2 7 5" xfId="3914"/>
    <cellStyle name="Input 2 2 3 2 7 6" xfId="3915"/>
    <cellStyle name="Input 2 2 3 2 7 7" xfId="3916"/>
    <cellStyle name="Input 2 2 3 2 8" xfId="3917"/>
    <cellStyle name="Input 2 2 3 2 8 2" xfId="3918"/>
    <cellStyle name="Input 2 2 3 2 8 3" xfId="3919"/>
    <cellStyle name="Input 2 2 3 2 8 4" xfId="3920"/>
    <cellStyle name="Input 2 2 3 2 8 5" xfId="3921"/>
    <cellStyle name="Input 2 2 3 2 8 6" xfId="3922"/>
    <cellStyle name="Input 2 2 3 2 8 7" xfId="3923"/>
    <cellStyle name="Input 2 2 3 2 9" xfId="3924"/>
    <cellStyle name="Input 2 2 3 2 9 2" xfId="3925"/>
    <cellStyle name="Input 2 2 3 2 9 3" xfId="3926"/>
    <cellStyle name="Input 2 2 3 2 9 4" xfId="3927"/>
    <cellStyle name="Input 2 2 3 2 9 5" xfId="3928"/>
    <cellStyle name="Input 2 2 3 2 9 6" xfId="3929"/>
    <cellStyle name="Input 2 2 3 2 9 7" xfId="3930"/>
    <cellStyle name="Input 2 2 3 3" xfId="3931"/>
    <cellStyle name="Input 2 2 3 3 10" xfId="3932"/>
    <cellStyle name="Input 2 2 3 3 10 2" xfId="3933"/>
    <cellStyle name="Input 2 2 3 3 10 3" xfId="3934"/>
    <cellStyle name="Input 2 2 3 3 10 4" xfId="3935"/>
    <cellStyle name="Input 2 2 3 3 10 5" xfId="3936"/>
    <cellStyle name="Input 2 2 3 3 10 6" xfId="3937"/>
    <cellStyle name="Input 2 2 3 3 10 7" xfId="3938"/>
    <cellStyle name="Input 2 2 3 3 11" xfId="3939"/>
    <cellStyle name="Input 2 2 3 3 12" xfId="3940"/>
    <cellStyle name="Input 2 2 3 3 13" xfId="3941"/>
    <cellStyle name="Input 2 2 3 3 14" xfId="3942"/>
    <cellStyle name="Input 2 2 3 3 2" xfId="3943"/>
    <cellStyle name="Input 2 2 3 3 2 2" xfId="3944"/>
    <cellStyle name="Input 2 2 3 3 2 3" xfId="3945"/>
    <cellStyle name="Input 2 2 3 3 2 4" xfId="3946"/>
    <cellStyle name="Input 2 2 3 3 2 5" xfId="3947"/>
    <cellStyle name="Input 2 2 3 3 2 6" xfId="3948"/>
    <cellStyle name="Input 2 2 3 3 2 7" xfId="3949"/>
    <cellStyle name="Input 2 2 3 3 3" xfId="3950"/>
    <cellStyle name="Input 2 2 3 3 3 2" xfId="3951"/>
    <cellStyle name="Input 2 2 3 3 3 3" xfId="3952"/>
    <cellStyle name="Input 2 2 3 3 3 4" xfId="3953"/>
    <cellStyle name="Input 2 2 3 3 3 5" xfId="3954"/>
    <cellStyle name="Input 2 2 3 3 3 6" xfId="3955"/>
    <cellStyle name="Input 2 2 3 3 3 7" xfId="3956"/>
    <cellStyle name="Input 2 2 3 3 4" xfId="3957"/>
    <cellStyle name="Input 2 2 3 3 4 2" xfId="3958"/>
    <cellStyle name="Input 2 2 3 3 4 3" xfId="3959"/>
    <cellStyle name="Input 2 2 3 3 4 4" xfId="3960"/>
    <cellStyle name="Input 2 2 3 3 4 5" xfId="3961"/>
    <cellStyle name="Input 2 2 3 3 4 6" xfId="3962"/>
    <cellStyle name="Input 2 2 3 3 4 7" xfId="3963"/>
    <cellStyle name="Input 2 2 3 3 5" xfId="3964"/>
    <cellStyle name="Input 2 2 3 3 5 2" xfId="3965"/>
    <cellStyle name="Input 2 2 3 3 5 3" xfId="3966"/>
    <cellStyle name="Input 2 2 3 3 5 4" xfId="3967"/>
    <cellStyle name="Input 2 2 3 3 5 5" xfId="3968"/>
    <cellStyle name="Input 2 2 3 3 5 6" xfId="3969"/>
    <cellStyle name="Input 2 2 3 3 5 7" xfId="3970"/>
    <cellStyle name="Input 2 2 3 3 6" xfId="3971"/>
    <cellStyle name="Input 2 2 3 3 6 2" xfId="3972"/>
    <cellStyle name="Input 2 2 3 3 6 3" xfId="3973"/>
    <cellStyle name="Input 2 2 3 3 6 4" xfId="3974"/>
    <cellStyle name="Input 2 2 3 3 6 5" xfId="3975"/>
    <cellStyle name="Input 2 2 3 3 6 6" xfId="3976"/>
    <cellStyle name="Input 2 2 3 3 6 7" xfId="3977"/>
    <cellStyle name="Input 2 2 3 3 7" xfId="3978"/>
    <cellStyle name="Input 2 2 3 3 7 2" xfId="3979"/>
    <cellStyle name="Input 2 2 3 3 7 3" xfId="3980"/>
    <cellStyle name="Input 2 2 3 3 7 4" xfId="3981"/>
    <cellStyle name="Input 2 2 3 3 7 5" xfId="3982"/>
    <cellStyle name="Input 2 2 3 3 7 6" xfId="3983"/>
    <cellStyle name="Input 2 2 3 3 7 7" xfId="3984"/>
    <cellStyle name="Input 2 2 3 3 8" xfId="3985"/>
    <cellStyle name="Input 2 2 3 3 8 2" xfId="3986"/>
    <cellStyle name="Input 2 2 3 3 8 3" xfId="3987"/>
    <cellStyle name="Input 2 2 3 3 8 4" xfId="3988"/>
    <cellStyle name="Input 2 2 3 3 8 5" xfId="3989"/>
    <cellStyle name="Input 2 2 3 3 8 6" xfId="3990"/>
    <cellStyle name="Input 2 2 3 3 8 7" xfId="3991"/>
    <cellStyle name="Input 2 2 3 3 9" xfId="3992"/>
    <cellStyle name="Input 2 2 3 3 9 2" xfId="3993"/>
    <cellStyle name="Input 2 2 3 3 9 3" xfId="3994"/>
    <cellStyle name="Input 2 2 3 3 9 4" xfId="3995"/>
    <cellStyle name="Input 2 2 3 3 9 5" xfId="3996"/>
    <cellStyle name="Input 2 2 3 3 9 6" xfId="3997"/>
    <cellStyle name="Input 2 2 3 3 9 7" xfId="3998"/>
    <cellStyle name="Input 2 2 3 4" xfId="3999"/>
    <cellStyle name="Input 2 2 3 4 10" xfId="4000"/>
    <cellStyle name="Input 2 2 3 4 10 2" xfId="4001"/>
    <cellStyle name="Input 2 2 3 4 10 3" xfId="4002"/>
    <cellStyle name="Input 2 2 3 4 10 4" xfId="4003"/>
    <cellStyle name="Input 2 2 3 4 10 5" xfId="4004"/>
    <cellStyle name="Input 2 2 3 4 10 6" xfId="4005"/>
    <cellStyle name="Input 2 2 3 4 10 7" xfId="4006"/>
    <cellStyle name="Input 2 2 3 4 11" xfId="4007"/>
    <cellStyle name="Input 2 2 3 4 12" xfId="4008"/>
    <cellStyle name="Input 2 2 3 4 13" xfId="4009"/>
    <cellStyle name="Input 2 2 3 4 14" xfId="4010"/>
    <cellStyle name="Input 2 2 3 4 2" xfId="4011"/>
    <cellStyle name="Input 2 2 3 4 2 2" xfId="4012"/>
    <cellStyle name="Input 2 2 3 4 2 3" xfId="4013"/>
    <cellStyle name="Input 2 2 3 4 2 4" xfId="4014"/>
    <cellStyle name="Input 2 2 3 4 2 5" xfId="4015"/>
    <cellStyle name="Input 2 2 3 4 2 6" xfId="4016"/>
    <cellStyle name="Input 2 2 3 4 2 7" xfId="4017"/>
    <cellStyle name="Input 2 2 3 4 3" xfId="4018"/>
    <cellStyle name="Input 2 2 3 4 3 2" xfId="4019"/>
    <cellStyle name="Input 2 2 3 4 3 3" xfId="4020"/>
    <cellStyle name="Input 2 2 3 4 3 4" xfId="4021"/>
    <cellStyle name="Input 2 2 3 4 3 5" xfId="4022"/>
    <cellStyle name="Input 2 2 3 4 3 6" xfId="4023"/>
    <cellStyle name="Input 2 2 3 4 3 7" xfId="4024"/>
    <cellStyle name="Input 2 2 3 4 4" xfId="4025"/>
    <cellStyle name="Input 2 2 3 4 4 2" xfId="4026"/>
    <cellStyle name="Input 2 2 3 4 4 3" xfId="4027"/>
    <cellStyle name="Input 2 2 3 4 4 4" xfId="4028"/>
    <cellStyle name="Input 2 2 3 4 4 5" xfId="4029"/>
    <cellStyle name="Input 2 2 3 4 4 6" xfId="4030"/>
    <cellStyle name="Input 2 2 3 4 4 7" xfId="4031"/>
    <cellStyle name="Input 2 2 3 4 5" xfId="4032"/>
    <cellStyle name="Input 2 2 3 4 5 2" xfId="4033"/>
    <cellStyle name="Input 2 2 3 4 5 3" xfId="4034"/>
    <cellStyle name="Input 2 2 3 4 5 4" xfId="4035"/>
    <cellStyle name="Input 2 2 3 4 5 5" xfId="4036"/>
    <cellStyle name="Input 2 2 3 4 5 6" xfId="4037"/>
    <cellStyle name="Input 2 2 3 4 5 7" xfId="4038"/>
    <cellStyle name="Input 2 2 3 4 6" xfId="4039"/>
    <cellStyle name="Input 2 2 3 4 6 2" xfId="4040"/>
    <cellStyle name="Input 2 2 3 4 6 3" xfId="4041"/>
    <cellStyle name="Input 2 2 3 4 6 4" xfId="4042"/>
    <cellStyle name="Input 2 2 3 4 6 5" xfId="4043"/>
    <cellStyle name="Input 2 2 3 4 6 6" xfId="4044"/>
    <cellStyle name="Input 2 2 3 4 6 7" xfId="4045"/>
    <cellStyle name="Input 2 2 3 4 7" xfId="4046"/>
    <cellStyle name="Input 2 2 3 4 7 2" xfId="4047"/>
    <cellStyle name="Input 2 2 3 4 7 3" xfId="4048"/>
    <cellStyle name="Input 2 2 3 4 7 4" xfId="4049"/>
    <cellStyle name="Input 2 2 3 4 7 5" xfId="4050"/>
    <cellStyle name="Input 2 2 3 4 7 6" xfId="4051"/>
    <cellStyle name="Input 2 2 3 4 7 7" xfId="4052"/>
    <cellStyle name="Input 2 2 3 4 8" xfId="4053"/>
    <cellStyle name="Input 2 2 3 4 8 2" xfId="4054"/>
    <cellStyle name="Input 2 2 3 4 8 3" xfId="4055"/>
    <cellStyle name="Input 2 2 3 4 8 4" xfId="4056"/>
    <cellStyle name="Input 2 2 3 4 8 5" xfId="4057"/>
    <cellStyle name="Input 2 2 3 4 8 6" xfId="4058"/>
    <cellStyle name="Input 2 2 3 4 8 7" xfId="4059"/>
    <cellStyle name="Input 2 2 3 4 9" xfId="4060"/>
    <cellStyle name="Input 2 2 3 4 9 2" xfId="4061"/>
    <cellStyle name="Input 2 2 3 4 9 3" xfId="4062"/>
    <cellStyle name="Input 2 2 3 4 9 4" xfId="4063"/>
    <cellStyle name="Input 2 2 3 4 9 5" xfId="4064"/>
    <cellStyle name="Input 2 2 3 4 9 6" xfId="4065"/>
    <cellStyle name="Input 2 2 3 4 9 7" xfId="4066"/>
    <cellStyle name="Input 2 2 3 5" xfId="4067"/>
    <cellStyle name="Input 2 2 3 5 10" xfId="4068"/>
    <cellStyle name="Input 2 2 3 5 10 2" xfId="4069"/>
    <cellStyle name="Input 2 2 3 5 10 3" xfId="4070"/>
    <cellStyle name="Input 2 2 3 5 10 4" xfId="4071"/>
    <cellStyle name="Input 2 2 3 5 10 5" xfId="4072"/>
    <cellStyle name="Input 2 2 3 5 10 6" xfId="4073"/>
    <cellStyle name="Input 2 2 3 5 10 7" xfId="4074"/>
    <cellStyle name="Input 2 2 3 5 11" xfId="4075"/>
    <cellStyle name="Input 2 2 3 5 12" xfId="4076"/>
    <cellStyle name="Input 2 2 3 5 13" xfId="4077"/>
    <cellStyle name="Input 2 2 3 5 14" xfId="4078"/>
    <cellStyle name="Input 2 2 3 5 2" xfId="4079"/>
    <cellStyle name="Input 2 2 3 5 2 2" xfId="4080"/>
    <cellStyle name="Input 2 2 3 5 2 3" xfId="4081"/>
    <cellStyle name="Input 2 2 3 5 2 4" xfId="4082"/>
    <cellStyle name="Input 2 2 3 5 2 5" xfId="4083"/>
    <cellStyle name="Input 2 2 3 5 2 6" xfId="4084"/>
    <cellStyle name="Input 2 2 3 5 2 7" xfId="4085"/>
    <cellStyle name="Input 2 2 3 5 3" xfId="4086"/>
    <cellStyle name="Input 2 2 3 5 3 2" xfId="4087"/>
    <cellStyle name="Input 2 2 3 5 3 3" xfId="4088"/>
    <cellStyle name="Input 2 2 3 5 3 4" xfId="4089"/>
    <cellStyle name="Input 2 2 3 5 3 5" xfId="4090"/>
    <cellStyle name="Input 2 2 3 5 3 6" xfId="4091"/>
    <cellStyle name="Input 2 2 3 5 3 7" xfId="4092"/>
    <cellStyle name="Input 2 2 3 5 4" xfId="4093"/>
    <cellStyle name="Input 2 2 3 5 4 2" xfId="4094"/>
    <cellStyle name="Input 2 2 3 5 4 3" xfId="4095"/>
    <cellStyle name="Input 2 2 3 5 4 4" xfId="4096"/>
    <cellStyle name="Input 2 2 3 5 4 5" xfId="4097"/>
    <cellStyle name="Input 2 2 3 5 4 6" xfId="4098"/>
    <cellStyle name="Input 2 2 3 5 4 7" xfId="4099"/>
    <cellStyle name="Input 2 2 3 5 5" xfId="4100"/>
    <cellStyle name="Input 2 2 3 5 5 2" xfId="4101"/>
    <cellStyle name="Input 2 2 3 5 5 3" xfId="4102"/>
    <cellStyle name="Input 2 2 3 5 5 4" xfId="4103"/>
    <cellStyle name="Input 2 2 3 5 5 5" xfId="4104"/>
    <cellStyle name="Input 2 2 3 5 5 6" xfId="4105"/>
    <cellStyle name="Input 2 2 3 5 5 7" xfId="4106"/>
    <cellStyle name="Input 2 2 3 5 6" xfId="4107"/>
    <cellStyle name="Input 2 2 3 5 6 2" xfId="4108"/>
    <cellStyle name="Input 2 2 3 5 6 3" xfId="4109"/>
    <cellStyle name="Input 2 2 3 5 6 4" xfId="4110"/>
    <cellStyle name="Input 2 2 3 5 6 5" xfId="4111"/>
    <cellStyle name="Input 2 2 3 5 6 6" xfId="4112"/>
    <cellStyle name="Input 2 2 3 5 6 7" xfId="4113"/>
    <cellStyle name="Input 2 2 3 5 7" xfId="4114"/>
    <cellStyle name="Input 2 2 3 5 7 2" xfId="4115"/>
    <cellStyle name="Input 2 2 3 5 7 3" xfId="4116"/>
    <cellStyle name="Input 2 2 3 5 7 4" xfId="4117"/>
    <cellStyle name="Input 2 2 3 5 7 5" xfId="4118"/>
    <cellStyle name="Input 2 2 3 5 7 6" xfId="4119"/>
    <cellStyle name="Input 2 2 3 5 7 7" xfId="4120"/>
    <cellStyle name="Input 2 2 3 5 8" xfId="4121"/>
    <cellStyle name="Input 2 2 3 5 8 2" xfId="4122"/>
    <cellStyle name="Input 2 2 3 5 8 3" xfId="4123"/>
    <cellStyle name="Input 2 2 3 5 8 4" xfId="4124"/>
    <cellStyle name="Input 2 2 3 5 8 5" xfId="4125"/>
    <cellStyle name="Input 2 2 3 5 8 6" xfId="4126"/>
    <cellStyle name="Input 2 2 3 5 8 7" xfId="4127"/>
    <cellStyle name="Input 2 2 3 5 9" xfId="4128"/>
    <cellStyle name="Input 2 2 3 5 9 2" xfId="4129"/>
    <cellStyle name="Input 2 2 3 5 9 3" xfId="4130"/>
    <cellStyle name="Input 2 2 3 5 9 4" xfId="4131"/>
    <cellStyle name="Input 2 2 3 5 9 5" xfId="4132"/>
    <cellStyle name="Input 2 2 3 5 9 6" xfId="4133"/>
    <cellStyle name="Input 2 2 3 5 9 7" xfId="4134"/>
    <cellStyle name="Input 2 2 3 6" xfId="4135"/>
    <cellStyle name="Input 2 2 3 6 2" xfId="4136"/>
    <cellStyle name="Input 2 2 3 6 3" xfId="4137"/>
    <cellStyle name="Input 2 2 3 6 4" xfId="4138"/>
    <cellStyle name="Input 2 2 3 6 5" xfId="4139"/>
    <cellStyle name="Input 2 2 3 6 6" xfId="4140"/>
    <cellStyle name="Input 2 2 3 6 7" xfId="4141"/>
    <cellStyle name="Input 2 2 3 7" xfId="4142"/>
    <cellStyle name="Input 2 2 3 7 2" xfId="4143"/>
    <cellStyle name="Input 2 2 3 7 3" xfId="4144"/>
    <cellStyle name="Input 2 2 3 7 4" xfId="4145"/>
    <cellStyle name="Input 2 2 3 7 5" xfId="4146"/>
    <cellStyle name="Input 2 2 3 7 6" xfId="4147"/>
    <cellStyle name="Input 2 2 3 7 7" xfId="4148"/>
    <cellStyle name="Input 2 2 3 8" xfId="4149"/>
    <cellStyle name="Input 2 2 3 8 2" xfId="4150"/>
    <cellStyle name="Input 2 2 3 8 3" xfId="4151"/>
    <cellStyle name="Input 2 2 3 8 4" xfId="4152"/>
    <cellStyle name="Input 2 2 3 8 5" xfId="4153"/>
    <cellStyle name="Input 2 2 3 8 6" xfId="4154"/>
    <cellStyle name="Input 2 2 3 8 7" xfId="4155"/>
    <cellStyle name="Input 2 2 3 9" xfId="4156"/>
    <cellStyle name="Input 2 2 3 9 2" xfId="4157"/>
    <cellStyle name="Input 2 2 3 9 3" xfId="4158"/>
    <cellStyle name="Input 2 2 3 9 4" xfId="4159"/>
    <cellStyle name="Input 2 2 3 9 5" xfId="4160"/>
    <cellStyle name="Input 2 2 3 9 6" xfId="4161"/>
    <cellStyle name="Input 2 2 3 9 7" xfId="4162"/>
    <cellStyle name="Input 2 2 4" xfId="4163"/>
    <cellStyle name="Input 2 2 4 10" xfId="4164"/>
    <cellStyle name="Input 2 2 4 10 2" xfId="4165"/>
    <cellStyle name="Input 2 2 4 10 3" xfId="4166"/>
    <cellStyle name="Input 2 2 4 10 4" xfId="4167"/>
    <cellStyle name="Input 2 2 4 10 5" xfId="4168"/>
    <cellStyle name="Input 2 2 4 10 6" xfId="4169"/>
    <cellStyle name="Input 2 2 4 10 7" xfId="4170"/>
    <cellStyle name="Input 2 2 4 11" xfId="4171"/>
    <cellStyle name="Input 2 2 4 12" xfId="4172"/>
    <cellStyle name="Input 2 2 4 13" xfId="4173"/>
    <cellStyle name="Input 2 2 4 14" xfId="4174"/>
    <cellStyle name="Input 2 2 4 2" xfId="4175"/>
    <cellStyle name="Input 2 2 4 2 2" xfId="4176"/>
    <cellStyle name="Input 2 2 4 2 3" xfId="4177"/>
    <cellStyle name="Input 2 2 4 2 4" xfId="4178"/>
    <cellStyle name="Input 2 2 4 2 5" xfId="4179"/>
    <cellStyle name="Input 2 2 4 2 6" xfId="4180"/>
    <cellStyle name="Input 2 2 4 2 7" xfId="4181"/>
    <cellStyle name="Input 2 2 4 3" xfId="4182"/>
    <cellStyle name="Input 2 2 4 3 2" xfId="4183"/>
    <cellStyle name="Input 2 2 4 3 3" xfId="4184"/>
    <cellStyle name="Input 2 2 4 3 4" xfId="4185"/>
    <cellStyle name="Input 2 2 4 3 5" xfId="4186"/>
    <cellStyle name="Input 2 2 4 3 6" xfId="4187"/>
    <cellStyle name="Input 2 2 4 3 7" xfId="4188"/>
    <cellStyle name="Input 2 2 4 4" xfId="4189"/>
    <cellStyle name="Input 2 2 4 4 2" xfId="4190"/>
    <cellStyle name="Input 2 2 4 4 3" xfId="4191"/>
    <cellStyle name="Input 2 2 4 4 4" xfId="4192"/>
    <cellStyle name="Input 2 2 4 4 5" xfId="4193"/>
    <cellStyle name="Input 2 2 4 4 6" xfId="4194"/>
    <cellStyle name="Input 2 2 4 4 7" xfId="4195"/>
    <cellStyle name="Input 2 2 4 5" xfId="4196"/>
    <cellStyle name="Input 2 2 4 5 2" xfId="4197"/>
    <cellStyle name="Input 2 2 4 5 3" xfId="4198"/>
    <cellStyle name="Input 2 2 4 5 4" xfId="4199"/>
    <cellStyle name="Input 2 2 4 5 5" xfId="4200"/>
    <cellStyle name="Input 2 2 4 5 6" xfId="4201"/>
    <cellStyle name="Input 2 2 4 5 7" xfId="4202"/>
    <cellStyle name="Input 2 2 4 6" xfId="4203"/>
    <cellStyle name="Input 2 2 4 6 2" xfId="4204"/>
    <cellStyle name="Input 2 2 4 6 3" xfId="4205"/>
    <cellStyle name="Input 2 2 4 6 4" xfId="4206"/>
    <cellStyle name="Input 2 2 4 6 5" xfId="4207"/>
    <cellStyle name="Input 2 2 4 6 6" xfId="4208"/>
    <cellStyle name="Input 2 2 4 6 7" xfId="4209"/>
    <cellStyle name="Input 2 2 4 7" xfId="4210"/>
    <cellStyle name="Input 2 2 4 7 2" xfId="4211"/>
    <cellStyle name="Input 2 2 4 7 3" xfId="4212"/>
    <cellStyle name="Input 2 2 4 7 4" xfId="4213"/>
    <cellStyle name="Input 2 2 4 7 5" xfId="4214"/>
    <cellStyle name="Input 2 2 4 7 6" xfId="4215"/>
    <cellStyle name="Input 2 2 4 7 7" xfId="4216"/>
    <cellStyle name="Input 2 2 4 8" xfId="4217"/>
    <cellStyle name="Input 2 2 4 8 2" xfId="4218"/>
    <cellStyle name="Input 2 2 4 8 3" xfId="4219"/>
    <cellStyle name="Input 2 2 4 8 4" xfId="4220"/>
    <cellStyle name="Input 2 2 4 8 5" xfId="4221"/>
    <cellStyle name="Input 2 2 4 8 6" xfId="4222"/>
    <cellStyle name="Input 2 2 4 8 7" xfId="4223"/>
    <cellStyle name="Input 2 2 4 9" xfId="4224"/>
    <cellStyle name="Input 2 2 4 9 2" xfId="4225"/>
    <cellStyle name="Input 2 2 4 9 3" xfId="4226"/>
    <cellStyle name="Input 2 2 4 9 4" xfId="4227"/>
    <cellStyle name="Input 2 2 4 9 5" xfId="4228"/>
    <cellStyle name="Input 2 2 4 9 6" xfId="4229"/>
    <cellStyle name="Input 2 2 4 9 7" xfId="4230"/>
    <cellStyle name="Input 2 2 5" xfId="4231"/>
    <cellStyle name="Input 2 2 5 10" xfId="4232"/>
    <cellStyle name="Input 2 2 5 10 2" xfId="4233"/>
    <cellStyle name="Input 2 2 5 10 3" xfId="4234"/>
    <cellStyle name="Input 2 2 5 10 4" xfId="4235"/>
    <cellStyle name="Input 2 2 5 10 5" xfId="4236"/>
    <cellStyle name="Input 2 2 5 10 6" xfId="4237"/>
    <cellStyle name="Input 2 2 5 10 7" xfId="4238"/>
    <cellStyle name="Input 2 2 5 11" xfId="4239"/>
    <cellStyle name="Input 2 2 5 12" xfId="4240"/>
    <cellStyle name="Input 2 2 5 13" xfId="4241"/>
    <cellStyle name="Input 2 2 5 14" xfId="4242"/>
    <cellStyle name="Input 2 2 5 2" xfId="4243"/>
    <cellStyle name="Input 2 2 5 2 2" xfId="4244"/>
    <cellStyle name="Input 2 2 5 2 3" xfId="4245"/>
    <cellStyle name="Input 2 2 5 2 4" xfId="4246"/>
    <cellStyle name="Input 2 2 5 2 5" xfId="4247"/>
    <cellStyle name="Input 2 2 5 2 6" xfId="4248"/>
    <cellStyle name="Input 2 2 5 2 7" xfId="4249"/>
    <cellStyle name="Input 2 2 5 3" xfId="4250"/>
    <cellStyle name="Input 2 2 5 3 2" xfId="4251"/>
    <cellStyle name="Input 2 2 5 3 3" xfId="4252"/>
    <cellStyle name="Input 2 2 5 3 4" xfId="4253"/>
    <cellStyle name="Input 2 2 5 3 5" xfId="4254"/>
    <cellStyle name="Input 2 2 5 3 6" xfId="4255"/>
    <cellStyle name="Input 2 2 5 3 7" xfId="4256"/>
    <cellStyle name="Input 2 2 5 4" xfId="4257"/>
    <cellStyle name="Input 2 2 5 4 2" xfId="4258"/>
    <cellStyle name="Input 2 2 5 4 3" xfId="4259"/>
    <cellStyle name="Input 2 2 5 4 4" xfId="4260"/>
    <cellStyle name="Input 2 2 5 4 5" xfId="4261"/>
    <cellStyle name="Input 2 2 5 4 6" xfId="4262"/>
    <cellStyle name="Input 2 2 5 4 7" xfId="4263"/>
    <cellStyle name="Input 2 2 5 5" xfId="4264"/>
    <cellStyle name="Input 2 2 5 5 2" xfId="4265"/>
    <cellStyle name="Input 2 2 5 5 3" xfId="4266"/>
    <cellStyle name="Input 2 2 5 5 4" xfId="4267"/>
    <cellStyle name="Input 2 2 5 5 5" xfId="4268"/>
    <cellStyle name="Input 2 2 5 5 6" xfId="4269"/>
    <cellStyle name="Input 2 2 5 5 7" xfId="4270"/>
    <cellStyle name="Input 2 2 5 6" xfId="4271"/>
    <cellStyle name="Input 2 2 5 6 2" xfId="4272"/>
    <cellStyle name="Input 2 2 5 6 3" xfId="4273"/>
    <cellStyle name="Input 2 2 5 6 4" xfId="4274"/>
    <cellStyle name="Input 2 2 5 6 5" xfId="4275"/>
    <cellStyle name="Input 2 2 5 6 6" xfId="4276"/>
    <cellStyle name="Input 2 2 5 6 7" xfId="4277"/>
    <cellStyle name="Input 2 2 5 7" xfId="4278"/>
    <cellStyle name="Input 2 2 5 7 2" xfId="4279"/>
    <cellStyle name="Input 2 2 5 7 3" xfId="4280"/>
    <cellStyle name="Input 2 2 5 7 4" xfId="4281"/>
    <cellStyle name="Input 2 2 5 7 5" xfId="4282"/>
    <cellStyle name="Input 2 2 5 7 6" xfId="4283"/>
    <cellStyle name="Input 2 2 5 7 7" xfId="4284"/>
    <cellStyle name="Input 2 2 5 8" xfId="4285"/>
    <cellStyle name="Input 2 2 5 8 2" xfId="4286"/>
    <cellStyle name="Input 2 2 5 8 3" xfId="4287"/>
    <cellStyle name="Input 2 2 5 8 4" xfId="4288"/>
    <cellStyle name="Input 2 2 5 8 5" xfId="4289"/>
    <cellStyle name="Input 2 2 5 8 6" xfId="4290"/>
    <cellStyle name="Input 2 2 5 8 7" xfId="4291"/>
    <cellStyle name="Input 2 2 5 9" xfId="4292"/>
    <cellStyle name="Input 2 2 5 9 2" xfId="4293"/>
    <cellStyle name="Input 2 2 5 9 3" xfId="4294"/>
    <cellStyle name="Input 2 2 5 9 4" xfId="4295"/>
    <cellStyle name="Input 2 2 5 9 5" xfId="4296"/>
    <cellStyle name="Input 2 2 5 9 6" xfId="4297"/>
    <cellStyle name="Input 2 2 5 9 7" xfId="4298"/>
    <cellStyle name="Input 2 2 6" xfId="4299"/>
    <cellStyle name="Input 2 2 6 10" xfId="4300"/>
    <cellStyle name="Input 2 2 6 10 2" xfId="4301"/>
    <cellStyle name="Input 2 2 6 10 3" xfId="4302"/>
    <cellStyle name="Input 2 2 6 10 4" xfId="4303"/>
    <cellStyle name="Input 2 2 6 10 5" xfId="4304"/>
    <cellStyle name="Input 2 2 6 10 6" xfId="4305"/>
    <cellStyle name="Input 2 2 6 10 7" xfId="4306"/>
    <cellStyle name="Input 2 2 6 11" xfId="4307"/>
    <cellStyle name="Input 2 2 6 12" xfId="4308"/>
    <cellStyle name="Input 2 2 6 13" xfId="4309"/>
    <cellStyle name="Input 2 2 6 14" xfId="4310"/>
    <cellStyle name="Input 2 2 6 2" xfId="4311"/>
    <cellStyle name="Input 2 2 6 2 2" xfId="4312"/>
    <cellStyle name="Input 2 2 6 2 3" xfId="4313"/>
    <cellStyle name="Input 2 2 6 2 4" xfId="4314"/>
    <cellStyle name="Input 2 2 6 2 5" xfId="4315"/>
    <cellStyle name="Input 2 2 6 2 6" xfId="4316"/>
    <cellStyle name="Input 2 2 6 2 7" xfId="4317"/>
    <cellStyle name="Input 2 2 6 3" xfId="4318"/>
    <cellStyle name="Input 2 2 6 3 2" xfId="4319"/>
    <cellStyle name="Input 2 2 6 3 3" xfId="4320"/>
    <cellStyle name="Input 2 2 6 3 4" xfId="4321"/>
    <cellStyle name="Input 2 2 6 3 5" xfId="4322"/>
    <cellStyle name="Input 2 2 6 3 6" xfId="4323"/>
    <cellStyle name="Input 2 2 6 3 7" xfId="4324"/>
    <cellStyle name="Input 2 2 6 4" xfId="4325"/>
    <cellStyle name="Input 2 2 6 4 2" xfId="4326"/>
    <cellStyle name="Input 2 2 6 4 3" xfId="4327"/>
    <cellStyle name="Input 2 2 6 4 4" xfId="4328"/>
    <cellStyle name="Input 2 2 6 4 5" xfId="4329"/>
    <cellStyle name="Input 2 2 6 4 6" xfId="4330"/>
    <cellStyle name="Input 2 2 6 4 7" xfId="4331"/>
    <cellStyle name="Input 2 2 6 5" xfId="4332"/>
    <cellStyle name="Input 2 2 6 5 2" xfId="4333"/>
    <cellStyle name="Input 2 2 6 5 3" xfId="4334"/>
    <cellStyle name="Input 2 2 6 5 4" xfId="4335"/>
    <cellStyle name="Input 2 2 6 5 5" xfId="4336"/>
    <cellStyle name="Input 2 2 6 5 6" xfId="4337"/>
    <cellStyle name="Input 2 2 6 5 7" xfId="4338"/>
    <cellStyle name="Input 2 2 6 6" xfId="4339"/>
    <cellStyle name="Input 2 2 6 6 2" xfId="4340"/>
    <cellStyle name="Input 2 2 6 6 3" xfId="4341"/>
    <cellStyle name="Input 2 2 6 6 4" xfId="4342"/>
    <cellStyle name="Input 2 2 6 6 5" xfId="4343"/>
    <cellStyle name="Input 2 2 6 6 6" xfId="4344"/>
    <cellStyle name="Input 2 2 6 6 7" xfId="4345"/>
    <cellStyle name="Input 2 2 6 7" xfId="4346"/>
    <cellStyle name="Input 2 2 6 7 2" xfId="4347"/>
    <cellStyle name="Input 2 2 6 7 3" xfId="4348"/>
    <cellStyle name="Input 2 2 6 7 4" xfId="4349"/>
    <cellStyle name="Input 2 2 6 7 5" xfId="4350"/>
    <cellStyle name="Input 2 2 6 7 6" xfId="4351"/>
    <cellStyle name="Input 2 2 6 7 7" xfId="4352"/>
    <cellStyle name="Input 2 2 6 8" xfId="4353"/>
    <cellStyle name="Input 2 2 6 8 2" xfId="4354"/>
    <cellStyle name="Input 2 2 6 8 3" xfId="4355"/>
    <cellStyle name="Input 2 2 6 8 4" xfId="4356"/>
    <cellStyle name="Input 2 2 6 8 5" xfId="4357"/>
    <cellStyle name="Input 2 2 6 8 6" xfId="4358"/>
    <cellStyle name="Input 2 2 6 8 7" xfId="4359"/>
    <cellStyle name="Input 2 2 6 9" xfId="4360"/>
    <cellStyle name="Input 2 2 6 9 2" xfId="4361"/>
    <cellStyle name="Input 2 2 6 9 3" xfId="4362"/>
    <cellStyle name="Input 2 2 6 9 4" xfId="4363"/>
    <cellStyle name="Input 2 2 6 9 5" xfId="4364"/>
    <cellStyle name="Input 2 2 6 9 6" xfId="4365"/>
    <cellStyle name="Input 2 2 6 9 7" xfId="4366"/>
    <cellStyle name="Input 2 2 7" xfId="4367"/>
    <cellStyle name="Input 2 2 7 10" xfId="4368"/>
    <cellStyle name="Input 2 2 7 10 2" xfId="4369"/>
    <cellStyle name="Input 2 2 7 10 3" xfId="4370"/>
    <cellStyle name="Input 2 2 7 10 4" xfId="4371"/>
    <cellStyle name="Input 2 2 7 10 5" xfId="4372"/>
    <cellStyle name="Input 2 2 7 10 6" xfId="4373"/>
    <cellStyle name="Input 2 2 7 10 7" xfId="4374"/>
    <cellStyle name="Input 2 2 7 11" xfId="4375"/>
    <cellStyle name="Input 2 2 7 12" xfId="4376"/>
    <cellStyle name="Input 2 2 7 13" xfId="4377"/>
    <cellStyle name="Input 2 2 7 14" xfId="4378"/>
    <cellStyle name="Input 2 2 7 2" xfId="4379"/>
    <cellStyle name="Input 2 2 7 2 2" xfId="4380"/>
    <cellStyle name="Input 2 2 7 2 3" xfId="4381"/>
    <cellStyle name="Input 2 2 7 2 4" xfId="4382"/>
    <cellStyle name="Input 2 2 7 2 5" xfId="4383"/>
    <cellStyle name="Input 2 2 7 2 6" xfId="4384"/>
    <cellStyle name="Input 2 2 7 2 7" xfId="4385"/>
    <cellStyle name="Input 2 2 7 3" xfId="4386"/>
    <cellStyle name="Input 2 2 7 3 2" xfId="4387"/>
    <cellStyle name="Input 2 2 7 3 3" xfId="4388"/>
    <cellStyle name="Input 2 2 7 3 4" xfId="4389"/>
    <cellStyle name="Input 2 2 7 3 5" xfId="4390"/>
    <cellStyle name="Input 2 2 7 3 6" xfId="4391"/>
    <cellStyle name="Input 2 2 7 3 7" xfId="4392"/>
    <cellStyle name="Input 2 2 7 4" xfId="4393"/>
    <cellStyle name="Input 2 2 7 4 2" xfId="4394"/>
    <cellStyle name="Input 2 2 7 4 3" xfId="4395"/>
    <cellStyle name="Input 2 2 7 4 4" xfId="4396"/>
    <cellStyle name="Input 2 2 7 4 5" xfId="4397"/>
    <cellStyle name="Input 2 2 7 4 6" xfId="4398"/>
    <cellStyle name="Input 2 2 7 4 7" xfId="4399"/>
    <cellStyle name="Input 2 2 7 5" xfId="4400"/>
    <cellStyle name="Input 2 2 7 5 2" xfId="4401"/>
    <cellStyle name="Input 2 2 7 5 3" xfId="4402"/>
    <cellStyle name="Input 2 2 7 5 4" xfId="4403"/>
    <cellStyle name="Input 2 2 7 5 5" xfId="4404"/>
    <cellStyle name="Input 2 2 7 5 6" xfId="4405"/>
    <cellStyle name="Input 2 2 7 5 7" xfId="4406"/>
    <cellStyle name="Input 2 2 7 6" xfId="4407"/>
    <cellStyle name="Input 2 2 7 6 2" xfId="4408"/>
    <cellStyle name="Input 2 2 7 6 3" xfId="4409"/>
    <cellStyle name="Input 2 2 7 6 4" xfId="4410"/>
    <cellStyle name="Input 2 2 7 6 5" xfId="4411"/>
    <cellStyle name="Input 2 2 7 6 6" xfId="4412"/>
    <cellStyle name="Input 2 2 7 6 7" xfId="4413"/>
    <cellStyle name="Input 2 2 7 7" xfId="4414"/>
    <cellStyle name="Input 2 2 7 7 2" xfId="4415"/>
    <cellStyle name="Input 2 2 7 7 3" xfId="4416"/>
    <cellStyle name="Input 2 2 7 7 4" xfId="4417"/>
    <cellStyle name="Input 2 2 7 7 5" xfId="4418"/>
    <cellStyle name="Input 2 2 7 7 6" xfId="4419"/>
    <cellStyle name="Input 2 2 7 7 7" xfId="4420"/>
    <cellStyle name="Input 2 2 7 8" xfId="4421"/>
    <cellStyle name="Input 2 2 7 8 2" xfId="4422"/>
    <cellStyle name="Input 2 2 7 8 3" xfId="4423"/>
    <cellStyle name="Input 2 2 7 8 4" xfId="4424"/>
    <cellStyle name="Input 2 2 7 8 5" xfId="4425"/>
    <cellStyle name="Input 2 2 7 8 6" xfId="4426"/>
    <cellStyle name="Input 2 2 7 8 7" xfId="4427"/>
    <cellStyle name="Input 2 2 7 9" xfId="4428"/>
    <cellStyle name="Input 2 2 7 9 2" xfId="4429"/>
    <cellStyle name="Input 2 2 7 9 3" xfId="4430"/>
    <cellStyle name="Input 2 2 7 9 4" xfId="4431"/>
    <cellStyle name="Input 2 2 7 9 5" xfId="4432"/>
    <cellStyle name="Input 2 2 7 9 6" xfId="4433"/>
    <cellStyle name="Input 2 2 7 9 7" xfId="4434"/>
    <cellStyle name="Input 2 2 8" xfId="4435"/>
    <cellStyle name="Input 2 2 8 2" xfId="4436"/>
    <cellStyle name="Input 2 2 8 3" xfId="4437"/>
    <cellStyle name="Input 2 2 8 4" xfId="4438"/>
    <cellStyle name="Input 2 2 8 5" xfId="4439"/>
    <cellStyle name="Input 2 2 8 6" xfId="4440"/>
    <cellStyle name="Input 2 2 8 7" xfId="4441"/>
    <cellStyle name="Input 2 2 9" xfId="4442"/>
    <cellStyle name="Input 2 2 9 2" xfId="4443"/>
    <cellStyle name="Input 2 2 9 3" xfId="4444"/>
    <cellStyle name="Input 2 2 9 4" xfId="4445"/>
    <cellStyle name="Input 2 2 9 5" xfId="4446"/>
    <cellStyle name="Input 2 2 9 6" xfId="4447"/>
    <cellStyle name="Input 2 2 9 7" xfId="4448"/>
    <cellStyle name="Input 2 3" xfId="256"/>
    <cellStyle name="Input 2 3 10" xfId="4449"/>
    <cellStyle name="Input 2 3 10 2" xfId="4450"/>
    <cellStyle name="Input 2 3 10 3" xfId="4451"/>
    <cellStyle name="Input 2 3 10 4" xfId="4452"/>
    <cellStyle name="Input 2 3 10 5" xfId="4453"/>
    <cellStyle name="Input 2 3 10 6" xfId="4454"/>
    <cellStyle name="Input 2 3 10 7" xfId="4455"/>
    <cellStyle name="Input 2 3 11" xfId="4456"/>
    <cellStyle name="Input 2 3 11 2" xfId="4457"/>
    <cellStyle name="Input 2 3 11 3" xfId="4458"/>
    <cellStyle name="Input 2 3 11 4" xfId="4459"/>
    <cellStyle name="Input 2 3 11 5" xfId="4460"/>
    <cellStyle name="Input 2 3 11 6" xfId="4461"/>
    <cellStyle name="Input 2 3 11 7" xfId="4462"/>
    <cellStyle name="Input 2 3 12" xfId="4463"/>
    <cellStyle name="Input 2 3 12 2" xfId="4464"/>
    <cellStyle name="Input 2 3 12 3" xfId="4465"/>
    <cellStyle name="Input 2 3 12 4" xfId="4466"/>
    <cellStyle name="Input 2 3 12 5" xfId="4467"/>
    <cellStyle name="Input 2 3 12 6" xfId="4468"/>
    <cellStyle name="Input 2 3 12 7" xfId="4469"/>
    <cellStyle name="Input 2 3 13" xfId="4470"/>
    <cellStyle name="Input 2 3 13 2" xfId="4471"/>
    <cellStyle name="Input 2 3 13 3" xfId="4472"/>
    <cellStyle name="Input 2 3 13 4" xfId="4473"/>
    <cellStyle name="Input 2 3 13 5" xfId="4474"/>
    <cellStyle name="Input 2 3 13 6" xfId="4475"/>
    <cellStyle name="Input 2 3 13 7" xfId="4476"/>
    <cellStyle name="Input 2 3 14" xfId="4477"/>
    <cellStyle name="Input 2 3 15" xfId="4478"/>
    <cellStyle name="Input 2 3 16" xfId="4479"/>
    <cellStyle name="Input 2 3 17" xfId="4480"/>
    <cellStyle name="Input 2 3 2" xfId="4481"/>
    <cellStyle name="Input 2 3 2 10" xfId="4482"/>
    <cellStyle name="Input 2 3 2 10 2" xfId="4483"/>
    <cellStyle name="Input 2 3 2 10 3" xfId="4484"/>
    <cellStyle name="Input 2 3 2 10 4" xfId="4485"/>
    <cellStyle name="Input 2 3 2 10 5" xfId="4486"/>
    <cellStyle name="Input 2 3 2 10 6" xfId="4487"/>
    <cellStyle name="Input 2 3 2 10 7" xfId="4488"/>
    <cellStyle name="Input 2 3 2 11" xfId="4489"/>
    <cellStyle name="Input 2 3 2 12" xfId="4490"/>
    <cellStyle name="Input 2 3 2 13" xfId="4491"/>
    <cellStyle name="Input 2 3 2 14" xfId="4492"/>
    <cellStyle name="Input 2 3 2 2" xfId="4493"/>
    <cellStyle name="Input 2 3 2 2 2" xfId="4494"/>
    <cellStyle name="Input 2 3 2 2 3" xfId="4495"/>
    <cellStyle name="Input 2 3 2 2 4" xfId="4496"/>
    <cellStyle name="Input 2 3 2 2 5" xfId="4497"/>
    <cellStyle name="Input 2 3 2 2 6" xfId="4498"/>
    <cellStyle name="Input 2 3 2 2 7" xfId="4499"/>
    <cellStyle name="Input 2 3 2 3" xfId="4500"/>
    <cellStyle name="Input 2 3 2 3 2" xfId="4501"/>
    <cellStyle name="Input 2 3 2 3 3" xfId="4502"/>
    <cellStyle name="Input 2 3 2 3 4" xfId="4503"/>
    <cellStyle name="Input 2 3 2 3 5" xfId="4504"/>
    <cellStyle name="Input 2 3 2 3 6" xfId="4505"/>
    <cellStyle name="Input 2 3 2 3 7" xfId="4506"/>
    <cellStyle name="Input 2 3 2 4" xfId="4507"/>
    <cellStyle name="Input 2 3 2 4 2" xfId="4508"/>
    <cellStyle name="Input 2 3 2 4 3" xfId="4509"/>
    <cellStyle name="Input 2 3 2 4 4" xfId="4510"/>
    <cellStyle name="Input 2 3 2 4 5" xfId="4511"/>
    <cellStyle name="Input 2 3 2 4 6" xfId="4512"/>
    <cellStyle name="Input 2 3 2 4 7" xfId="4513"/>
    <cellStyle name="Input 2 3 2 5" xfId="4514"/>
    <cellStyle name="Input 2 3 2 5 2" xfId="4515"/>
    <cellStyle name="Input 2 3 2 5 3" xfId="4516"/>
    <cellStyle name="Input 2 3 2 5 4" xfId="4517"/>
    <cellStyle name="Input 2 3 2 5 5" xfId="4518"/>
    <cellStyle name="Input 2 3 2 5 6" xfId="4519"/>
    <cellStyle name="Input 2 3 2 5 7" xfId="4520"/>
    <cellStyle name="Input 2 3 2 6" xfId="4521"/>
    <cellStyle name="Input 2 3 2 6 2" xfId="4522"/>
    <cellStyle name="Input 2 3 2 6 3" xfId="4523"/>
    <cellStyle name="Input 2 3 2 6 4" xfId="4524"/>
    <cellStyle name="Input 2 3 2 6 5" xfId="4525"/>
    <cellStyle name="Input 2 3 2 6 6" xfId="4526"/>
    <cellStyle name="Input 2 3 2 6 7" xfId="4527"/>
    <cellStyle name="Input 2 3 2 7" xfId="4528"/>
    <cellStyle name="Input 2 3 2 7 2" xfId="4529"/>
    <cellStyle name="Input 2 3 2 7 3" xfId="4530"/>
    <cellStyle name="Input 2 3 2 7 4" xfId="4531"/>
    <cellStyle name="Input 2 3 2 7 5" xfId="4532"/>
    <cellStyle name="Input 2 3 2 7 6" xfId="4533"/>
    <cellStyle name="Input 2 3 2 7 7" xfId="4534"/>
    <cellStyle name="Input 2 3 2 8" xfId="4535"/>
    <cellStyle name="Input 2 3 2 8 2" xfId="4536"/>
    <cellStyle name="Input 2 3 2 8 3" xfId="4537"/>
    <cellStyle name="Input 2 3 2 8 4" xfId="4538"/>
    <cellStyle name="Input 2 3 2 8 5" xfId="4539"/>
    <cellStyle name="Input 2 3 2 8 6" xfId="4540"/>
    <cellStyle name="Input 2 3 2 8 7" xfId="4541"/>
    <cellStyle name="Input 2 3 2 9" xfId="4542"/>
    <cellStyle name="Input 2 3 2 9 2" xfId="4543"/>
    <cellStyle name="Input 2 3 2 9 3" xfId="4544"/>
    <cellStyle name="Input 2 3 2 9 4" xfId="4545"/>
    <cellStyle name="Input 2 3 2 9 5" xfId="4546"/>
    <cellStyle name="Input 2 3 2 9 6" xfId="4547"/>
    <cellStyle name="Input 2 3 2 9 7" xfId="4548"/>
    <cellStyle name="Input 2 3 3" xfId="4549"/>
    <cellStyle name="Input 2 3 3 10" xfId="4550"/>
    <cellStyle name="Input 2 3 3 10 2" xfId="4551"/>
    <cellStyle name="Input 2 3 3 10 3" xfId="4552"/>
    <cellStyle name="Input 2 3 3 10 4" xfId="4553"/>
    <cellStyle name="Input 2 3 3 10 5" xfId="4554"/>
    <cellStyle name="Input 2 3 3 10 6" xfId="4555"/>
    <cellStyle name="Input 2 3 3 10 7" xfId="4556"/>
    <cellStyle name="Input 2 3 3 11" xfId="4557"/>
    <cellStyle name="Input 2 3 3 12" xfId="4558"/>
    <cellStyle name="Input 2 3 3 13" xfId="4559"/>
    <cellStyle name="Input 2 3 3 14" xfId="4560"/>
    <cellStyle name="Input 2 3 3 2" xfId="4561"/>
    <cellStyle name="Input 2 3 3 2 2" xfId="4562"/>
    <cellStyle name="Input 2 3 3 2 3" xfId="4563"/>
    <cellStyle name="Input 2 3 3 2 4" xfId="4564"/>
    <cellStyle name="Input 2 3 3 2 5" xfId="4565"/>
    <cellStyle name="Input 2 3 3 2 6" xfId="4566"/>
    <cellStyle name="Input 2 3 3 2 7" xfId="4567"/>
    <cellStyle name="Input 2 3 3 3" xfId="4568"/>
    <cellStyle name="Input 2 3 3 3 2" xfId="4569"/>
    <cellStyle name="Input 2 3 3 3 3" xfId="4570"/>
    <cellStyle name="Input 2 3 3 3 4" xfId="4571"/>
    <cellStyle name="Input 2 3 3 3 5" xfId="4572"/>
    <cellStyle name="Input 2 3 3 3 6" xfId="4573"/>
    <cellStyle name="Input 2 3 3 3 7" xfId="4574"/>
    <cellStyle name="Input 2 3 3 4" xfId="4575"/>
    <cellStyle name="Input 2 3 3 4 2" xfId="4576"/>
    <cellStyle name="Input 2 3 3 4 3" xfId="4577"/>
    <cellStyle name="Input 2 3 3 4 4" xfId="4578"/>
    <cellStyle name="Input 2 3 3 4 5" xfId="4579"/>
    <cellStyle name="Input 2 3 3 4 6" xfId="4580"/>
    <cellStyle name="Input 2 3 3 4 7" xfId="4581"/>
    <cellStyle name="Input 2 3 3 5" xfId="4582"/>
    <cellStyle name="Input 2 3 3 5 2" xfId="4583"/>
    <cellStyle name="Input 2 3 3 5 3" xfId="4584"/>
    <cellStyle name="Input 2 3 3 5 4" xfId="4585"/>
    <cellStyle name="Input 2 3 3 5 5" xfId="4586"/>
    <cellStyle name="Input 2 3 3 5 6" xfId="4587"/>
    <cellStyle name="Input 2 3 3 5 7" xfId="4588"/>
    <cellStyle name="Input 2 3 3 6" xfId="4589"/>
    <cellStyle name="Input 2 3 3 6 2" xfId="4590"/>
    <cellStyle name="Input 2 3 3 6 3" xfId="4591"/>
    <cellStyle name="Input 2 3 3 6 4" xfId="4592"/>
    <cellStyle name="Input 2 3 3 6 5" xfId="4593"/>
    <cellStyle name="Input 2 3 3 6 6" xfId="4594"/>
    <cellStyle name="Input 2 3 3 6 7" xfId="4595"/>
    <cellStyle name="Input 2 3 3 7" xfId="4596"/>
    <cellStyle name="Input 2 3 3 7 2" xfId="4597"/>
    <cellStyle name="Input 2 3 3 7 3" xfId="4598"/>
    <cellStyle name="Input 2 3 3 7 4" xfId="4599"/>
    <cellStyle name="Input 2 3 3 7 5" xfId="4600"/>
    <cellStyle name="Input 2 3 3 7 6" xfId="4601"/>
    <cellStyle name="Input 2 3 3 7 7" xfId="4602"/>
    <cellStyle name="Input 2 3 3 8" xfId="4603"/>
    <cellStyle name="Input 2 3 3 8 2" xfId="4604"/>
    <cellStyle name="Input 2 3 3 8 3" xfId="4605"/>
    <cellStyle name="Input 2 3 3 8 4" xfId="4606"/>
    <cellStyle name="Input 2 3 3 8 5" xfId="4607"/>
    <cellStyle name="Input 2 3 3 8 6" xfId="4608"/>
    <cellStyle name="Input 2 3 3 8 7" xfId="4609"/>
    <cellStyle name="Input 2 3 3 9" xfId="4610"/>
    <cellStyle name="Input 2 3 3 9 2" xfId="4611"/>
    <cellStyle name="Input 2 3 3 9 3" xfId="4612"/>
    <cellStyle name="Input 2 3 3 9 4" xfId="4613"/>
    <cellStyle name="Input 2 3 3 9 5" xfId="4614"/>
    <cellStyle name="Input 2 3 3 9 6" xfId="4615"/>
    <cellStyle name="Input 2 3 3 9 7" xfId="4616"/>
    <cellStyle name="Input 2 3 4" xfId="4617"/>
    <cellStyle name="Input 2 3 4 10" xfId="4618"/>
    <cellStyle name="Input 2 3 4 10 2" xfId="4619"/>
    <cellStyle name="Input 2 3 4 10 3" xfId="4620"/>
    <cellStyle name="Input 2 3 4 10 4" xfId="4621"/>
    <cellStyle name="Input 2 3 4 10 5" xfId="4622"/>
    <cellStyle name="Input 2 3 4 10 6" xfId="4623"/>
    <cellStyle name="Input 2 3 4 10 7" xfId="4624"/>
    <cellStyle name="Input 2 3 4 11" xfId="4625"/>
    <cellStyle name="Input 2 3 4 12" xfId="4626"/>
    <cellStyle name="Input 2 3 4 13" xfId="4627"/>
    <cellStyle name="Input 2 3 4 14" xfId="4628"/>
    <cellStyle name="Input 2 3 4 2" xfId="4629"/>
    <cellStyle name="Input 2 3 4 2 2" xfId="4630"/>
    <cellStyle name="Input 2 3 4 2 3" xfId="4631"/>
    <cellStyle name="Input 2 3 4 2 4" xfId="4632"/>
    <cellStyle name="Input 2 3 4 2 5" xfId="4633"/>
    <cellStyle name="Input 2 3 4 2 6" xfId="4634"/>
    <cellStyle name="Input 2 3 4 2 7" xfId="4635"/>
    <cellStyle name="Input 2 3 4 3" xfId="4636"/>
    <cellStyle name="Input 2 3 4 3 2" xfId="4637"/>
    <cellStyle name="Input 2 3 4 3 3" xfId="4638"/>
    <cellStyle name="Input 2 3 4 3 4" xfId="4639"/>
    <cellStyle name="Input 2 3 4 3 5" xfId="4640"/>
    <cellStyle name="Input 2 3 4 3 6" xfId="4641"/>
    <cellStyle name="Input 2 3 4 3 7" xfId="4642"/>
    <cellStyle name="Input 2 3 4 4" xfId="4643"/>
    <cellStyle name="Input 2 3 4 4 2" xfId="4644"/>
    <cellStyle name="Input 2 3 4 4 3" xfId="4645"/>
    <cellStyle name="Input 2 3 4 4 4" xfId="4646"/>
    <cellStyle name="Input 2 3 4 4 5" xfId="4647"/>
    <cellStyle name="Input 2 3 4 4 6" xfId="4648"/>
    <cellStyle name="Input 2 3 4 4 7" xfId="4649"/>
    <cellStyle name="Input 2 3 4 5" xfId="4650"/>
    <cellStyle name="Input 2 3 4 5 2" xfId="4651"/>
    <cellStyle name="Input 2 3 4 5 3" xfId="4652"/>
    <cellStyle name="Input 2 3 4 5 4" xfId="4653"/>
    <cellStyle name="Input 2 3 4 5 5" xfId="4654"/>
    <cellStyle name="Input 2 3 4 5 6" xfId="4655"/>
    <cellStyle name="Input 2 3 4 5 7" xfId="4656"/>
    <cellStyle name="Input 2 3 4 6" xfId="4657"/>
    <cellStyle name="Input 2 3 4 6 2" xfId="4658"/>
    <cellStyle name="Input 2 3 4 6 3" xfId="4659"/>
    <cellStyle name="Input 2 3 4 6 4" xfId="4660"/>
    <cellStyle name="Input 2 3 4 6 5" xfId="4661"/>
    <cellStyle name="Input 2 3 4 6 6" xfId="4662"/>
    <cellStyle name="Input 2 3 4 6 7" xfId="4663"/>
    <cellStyle name="Input 2 3 4 7" xfId="4664"/>
    <cellStyle name="Input 2 3 4 7 2" xfId="4665"/>
    <cellStyle name="Input 2 3 4 7 3" xfId="4666"/>
    <cellStyle name="Input 2 3 4 7 4" xfId="4667"/>
    <cellStyle name="Input 2 3 4 7 5" xfId="4668"/>
    <cellStyle name="Input 2 3 4 7 6" xfId="4669"/>
    <cellStyle name="Input 2 3 4 7 7" xfId="4670"/>
    <cellStyle name="Input 2 3 4 8" xfId="4671"/>
    <cellStyle name="Input 2 3 4 8 2" xfId="4672"/>
    <cellStyle name="Input 2 3 4 8 3" xfId="4673"/>
    <cellStyle name="Input 2 3 4 8 4" xfId="4674"/>
    <cellStyle name="Input 2 3 4 8 5" xfId="4675"/>
    <cellStyle name="Input 2 3 4 8 6" xfId="4676"/>
    <cellStyle name="Input 2 3 4 8 7" xfId="4677"/>
    <cellStyle name="Input 2 3 4 9" xfId="4678"/>
    <cellStyle name="Input 2 3 4 9 2" xfId="4679"/>
    <cellStyle name="Input 2 3 4 9 3" xfId="4680"/>
    <cellStyle name="Input 2 3 4 9 4" xfId="4681"/>
    <cellStyle name="Input 2 3 4 9 5" xfId="4682"/>
    <cellStyle name="Input 2 3 4 9 6" xfId="4683"/>
    <cellStyle name="Input 2 3 4 9 7" xfId="4684"/>
    <cellStyle name="Input 2 3 5" xfId="4685"/>
    <cellStyle name="Input 2 3 5 10" xfId="4686"/>
    <cellStyle name="Input 2 3 5 10 2" xfId="4687"/>
    <cellStyle name="Input 2 3 5 10 3" xfId="4688"/>
    <cellStyle name="Input 2 3 5 10 4" xfId="4689"/>
    <cellStyle name="Input 2 3 5 10 5" xfId="4690"/>
    <cellStyle name="Input 2 3 5 10 6" xfId="4691"/>
    <cellStyle name="Input 2 3 5 10 7" xfId="4692"/>
    <cellStyle name="Input 2 3 5 11" xfId="4693"/>
    <cellStyle name="Input 2 3 5 12" xfId="4694"/>
    <cellStyle name="Input 2 3 5 13" xfId="4695"/>
    <cellStyle name="Input 2 3 5 14" xfId="4696"/>
    <cellStyle name="Input 2 3 5 2" xfId="4697"/>
    <cellStyle name="Input 2 3 5 2 2" xfId="4698"/>
    <cellStyle name="Input 2 3 5 2 3" xfId="4699"/>
    <cellStyle name="Input 2 3 5 2 4" xfId="4700"/>
    <cellStyle name="Input 2 3 5 2 5" xfId="4701"/>
    <cellStyle name="Input 2 3 5 2 6" xfId="4702"/>
    <cellStyle name="Input 2 3 5 2 7" xfId="4703"/>
    <cellStyle name="Input 2 3 5 3" xfId="4704"/>
    <cellStyle name="Input 2 3 5 3 2" xfId="4705"/>
    <cellStyle name="Input 2 3 5 3 3" xfId="4706"/>
    <cellStyle name="Input 2 3 5 3 4" xfId="4707"/>
    <cellStyle name="Input 2 3 5 3 5" xfId="4708"/>
    <cellStyle name="Input 2 3 5 3 6" xfId="4709"/>
    <cellStyle name="Input 2 3 5 3 7" xfId="4710"/>
    <cellStyle name="Input 2 3 5 4" xfId="4711"/>
    <cellStyle name="Input 2 3 5 4 2" xfId="4712"/>
    <cellStyle name="Input 2 3 5 4 3" xfId="4713"/>
    <cellStyle name="Input 2 3 5 4 4" xfId="4714"/>
    <cellStyle name="Input 2 3 5 4 5" xfId="4715"/>
    <cellStyle name="Input 2 3 5 4 6" xfId="4716"/>
    <cellStyle name="Input 2 3 5 4 7" xfId="4717"/>
    <cellStyle name="Input 2 3 5 5" xfId="4718"/>
    <cellStyle name="Input 2 3 5 5 2" xfId="4719"/>
    <cellStyle name="Input 2 3 5 5 3" xfId="4720"/>
    <cellStyle name="Input 2 3 5 5 4" xfId="4721"/>
    <cellStyle name="Input 2 3 5 5 5" xfId="4722"/>
    <cellStyle name="Input 2 3 5 5 6" xfId="4723"/>
    <cellStyle name="Input 2 3 5 5 7" xfId="4724"/>
    <cellStyle name="Input 2 3 5 6" xfId="4725"/>
    <cellStyle name="Input 2 3 5 6 2" xfId="4726"/>
    <cellStyle name="Input 2 3 5 6 3" xfId="4727"/>
    <cellStyle name="Input 2 3 5 6 4" xfId="4728"/>
    <cellStyle name="Input 2 3 5 6 5" xfId="4729"/>
    <cellStyle name="Input 2 3 5 6 6" xfId="4730"/>
    <cellStyle name="Input 2 3 5 6 7" xfId="4731"/>
    <cellStyle name="Input 2 3 5 7" xfId="4732"/>
    <cellStyle name="Input 2 3 5 7 2" xfId="4733"/>
    <cellStyle name="Input 2 3 5 7 3" xfId="4734"/>
    <cellStyle name="Input 2 3 5 7 4" xfId="4735"/>
    <cellStyle name="Input 2 3 5 7 5" xfId="4736"/>
    <cellStyle name="Input 2 3 5 7 6" xfId="4737"/>
    <cellStyle name="Input 2 3 5 7 7" xfId="4738"/>
    <cellStyle name="Input 2 3 5 8" xfId="4739"/>
    <cellStyle name="Input 2 3 5 8 2" xfId="4740"/>
    <cellStyle name="Input 2 3 5 8 3" xfId="4741"/>
    <cellStyle name="Input 2 3 5 8 4" xfId="4742"/>
    <cellStyle name="Input 2 3 5 8 5" xfId="4743"/>
    <cellStyle name="Input 2 3 5 8 6" xfId="4744"/>
    <cellStyle name="Input 2 3 5 8 7" xfId="4745"/>
    <cellStyle name="Input 2 3 5 9" xfId="4746"/>
    <cellStyle name="Input 2 3 5 9 2" xfId="4747"/>
    <cellStyle name="Input 2 3 5 9 3" xfId="4748"/>
    <cellStyle name="Input 2 3 5 9 4" xfId="4749"/>
    <cellStyle name="Input 2 3 5 9 5" xfId="4750"/>
    <cellStyle name="Input 2 3 5 9 6" xfId="4751"/>
    <cellStyle name="Input 2 3 5 9 7" xfId="4752"/>
    <cellStyle name="Input 2 3 6" xfId="4753"/>
    <cellStyle name="Input 2 3 6 2" xfId="4754"/>
    <cellStyle name="Input 2 3 6 3" xfId="4755"/>
    <cellStyle name="Input 2 3 6 4" xfId="4756"/>
    <cellStyle name="Input 2 3 6 5" xfId="4757"/>
    <cellStyle name="Input 2 3 6 6" xfId="4758"/>
    <cellStyle name="Input 2 3 6 7" xfId="4759"/>
    <cellStyle name="Input 2 3 7" xfId="4760"/>
    <cellStyle name="Input 2 3 7 2" xfId="4761"/>
    <cellStyle name="Input 2 3 7 3" xfId="4762"/>
    <cellStyle name="Input 2 3 7 4" xfId="4763"/>
    <cellStyle name="Input 2 3 7 5" xfId="4764"/>
    <cellStyle name="Input 2 3 7 6" xfId="4765"/>
    <cellStyle name="Input 2 3 7 7" xfId="4766"/>
    <cellStyle name="Input 2 3 8" xfId="4767"/>
    <cellStyle name="Input 2 3 8 2" xfId="4768"/>
    <cellStyle name="Input 2 3 8 3" xfId="4769"/>
    <cellStyle name="Input 2 3 8 4" xfId="4770"/>
    <cellStyle name="Input 2 3 8 5" xfId="4771"/>
    <cellStyle name="Input 2 3 8 6" xfId="4772"/>
    <cellStyle name="Input 2 3 8 7" xfId="4773"/>
    <cellStyle name="Input 2 3 9" xfId="4774"/>
    <cellStyle name="Input 2 3 9 2" xfId="4775"/>
    <cellStyle name="Input 2 3 9 3" xfId="4776"/>
    <cellStyle name="Input 2 3 9 4" xfId="4777"/>
    <cellStyle name="Input 2 3 9 5" xfId="4778"/>
    <cellStyle name="Input 2 3 9 6" xfId="4779"/>
    <cellStyle name="Input 2 3 9 7" xfId="4780"/>
    <cellStyle name="Input 2 4" xfId="4781"/>
    <cellStyle name="Input 2 4 10" xfId="4782"/>
    <cellStyle name="Input 2 4 10 2" xfId="4783"/>
    <cellStyle name="Input 2 4 10 3" xfId="4784"/>
    <cellStyle name="Input 2 4 10 4" xfId="4785"/>
    <cellStyle name="Input 2 4 10 5" xfId="4786"/>
    <cellStyle name="Input 2 4 10 6" xfId="4787"/>
    <cellStyle name="Input 2 4 10 7" xfId="4788"/>
    <cellStyle name="Input 2 4 11" xfId="4789"/>
    <cellStyle name="Input 2 4 12" xfId="4790"/>
    <cellStyle name="Input 2 4 13" xfId="4791"/>
    <cellStyle name="Input 2 4 14" xfId="4792"/>
    <cellStyle name="Input 2 4 2" xfId="4793"/>
    <cellStyle name="Input 2 4 2 2" xfId="4794"/>
    <cellStyle name="Input 2 4 2 3" xfId="4795"/>
    <cellStyle name="Input 2 4 2 4" xfId="4796"/>
    <cellStyle name="Input 2 4 2 5" xfId="4797"/>
    <cellStyle name="Input 2 4 2 6" xfId="4798"/>
    <cellStyle name="Input 2 4 2 7" xfId="4799"/>
    <cellStyle name="Input 2 4 3" xfId="4800"/>
    <cellStyle name="Input 2 4 3 2" xfId="4801"/>
    <cellStyle name="Input 2 4 3 3" xfId="4802"/>
    <cellStyle name="Input 2 4 3 4" xfId="4803"/>
    <cellStyle name="Input 2 4 3 5" xfId="4804"/>
    <cellStyle name="Input 2 4 3 6" xfId="4805"/>
    <cellStyle name="Input 2 4 3 7" xfId="4806"/>
    <cellStyle name="Input 2 4 4" xfId="4807"/>
    <cellStyle name="Input 2 4 4 2" xfId="4808"/>
    <cellStyle name="Input 2 4 4 3" xfId="4809"/>
    <cellStyle name="Input 2 4 4 4" xfId="4810"/>
    <cellStyle name="Input 2 4 4 5" xfId="4811"/>
    <cellStyle name="Input 2 4 4 6" xfId="4812"/>
    <cellStyle name="Input 2 4 4 7" xfId="4813"/>
    <cellStyle name="Input 2 4 5" xfId="4814"/>
    <cellStyle name="Input 2 4 5 2" xfId="4815"/>
    <cellStyle name="Input 2 4 5 3" xfId="4816"/>
    <cellStyle name="Input 2 4 5 4" xfId="4817"/>
    <cellStyle name="Input 2 4 5 5" xfId="4818"/>
    <cellStyle name="Input 2 4 5 6" xfId="4819"/>
    <cellStyle name="Input 2 4 5 7" xfId="4820"/>
    <cellStyle name="Input 2 4 6" xfId="4821"/>
    <cellStyle name="Input 2 4 6 2" xfId="4822"/>
    <cellStyle name="Input 2 4 6 3" xfId="4823"/>
    <cellStyle name="Input 2 4 6 4" xfId="4824"/>
    <cellStyle name="Input 2 4 6 5" xfId="4825"/>
    <cellStyle name="Input 2 4 6 6" xfId="4826"/>
    <cellStyle name="Input 2 4 6 7" xfId="4827"/>
    <cellStyle name="Input 2 4 7" xfId="4828"/>
    <cellStyle name="Input 2 4 7 2" xfId="4829"/>
    <cellStyle name="Input 2 4 7 3" xfId="4830"/>
    <cellStyle name="Input 2 4 7 4" xfId="4831"/>
    <cellStyle name="Input 2 4 7 5" xfId="4832"/>
    <cellStyle name="Input 2 4 7 6" xfId="4833"/>
    <cellStyle name="Input 2 4 7 7" xfId="4834"/>
    <cellStyle name="Input 2 4 8" xfId="4835"/>
    <cellStyle name="Input 2 4 8 2" xfId="4836"/>
    <cellStyle name="Input 2 4 8 3" xfId="4837"/>
    <cellStyle name="Input 2 4 8 4" xfId="4838"/>
    <cellStyle name="Input 2 4 8 5" xfId="4839"/>
    <cellStyle name="Input 2 4 8 6" xfId="4840"/>
    <cellStyle name="Input 2 4 8 7" xfId="4841"/>
    <cellStyle name="Input 2 4 9" xfId="4842"/>
    <cellStyle name="Input 2 4 9 2" xfId="4843"/>
    <cellStyle name="Input 2 4 9 3" xfId="4844"/>
    <cellStyle name="Input 2 4 9 4" xfId="4845"/>
    <cellStyle name="Input 2 4 9 5" xfId="4846"/>
    <cellStyle name="Input 2 4 9 6" xfId="4847"/>
    <cellStyle name="Input 2 4 9 7" xfId="4848"/>
    <cellStyle name="Input 2 5" xfId="4849"/>
    <cellStyle name="Input 2 5 10" xfId="4850"/>
    <cellStyle name="Input 2 5 10 2" xfId="4851"/>
    <cellStyle name="Input 2 5 10 3" xfId="4852"/>
    <cellStyle name="Input 2 5 10 4" xfId="4853"/>
    <cellStyle name="Input 2 5 10 5" xfId="4854"/>
    <cellStyle name="Input 2 5 10 6" xfId="4855"/>
    <cellStyle name="Input 2 5 10 7" xfId="4856"/>
    <cellStyle name="Input 2 5 11" xfId="4857"/>
    <cellStyle name="Input 2 5 12" xfId="4858"/>
    <cellStyle name="Input 2 5 13" xfId="4859"/>
    <cellStyle name="Input 2 5 14" xfId="4860"/>
    <cellStyle name="Input 2 5 2" xfId="4861"/>
    <cellStyle name="Input 2 5 2 2" xfId="4862"/>
    <cellStyle name="Input 2 5 2 3" xfId="4863"/>
    <cellStyle name="Input 2 5 2 4" xfId="4864"/>
    <cellStyle name="Input 2 5 2 5" xfId="4865"/>
    <cellStyle name="Input 2 5 2 6" xfId="4866"/>
    <cellStyle name="Input 2 5 2 7" xfId="4867"/>
    <cellStyle name="Input 2 5 3" xfId="4868"/>
    <cellStyle name="Input 2 5 3 2" xfId="4869"/>
    <cellStyle name="Input 2 5 3 3" xfId="4870"/>
    <cellStyle name="Input 2 5 3 4" xfId="4871"/>
    <cellStyle name="Input 2 5 3 5" xfId="4872"/>
    <cellStyle name="Input 2 5 3 6" xfId="4873"/>
    <cellStyle name="Input 2 5 3 7" xfId="4874"/>
    <cellStyle name="Input 2 5 4" xfId="4875"/>
    <cellStyle name="Input 2 5 4 2" xfId="4876"/>
    <cellStyle name="Input 2 5 4 3" xfId="4877"/>
    <cellStyle name="Input 2 5 4 4" xfId="4878"/>
    <cellStyle name="Input 2 5 4 5" xfId="4879"/>
    <cellStyle name="Input 2 5 4 6" xfId="4880"/>
    <cellStyle name="Input 2 5 4 7" xfId="4881"/>
    <cellStyle name="Input 2 5 5" xfId="4882"/>
    <cellStyle name="Input 2 5 5 2" xfId="4883"/>
    <cellStyle name="Input 2 5 5 3" xfId="4884"/>
    <cellStyle name="Input 2 5 5 4" xfId="4885"/>
    <cellStyle name="Input 2 5 5 5" xfId="4886"/>
    <cellStyle name="Input 2 5 5 6" xfId="4887"/>
    <cellStyle name="Input 2 5 5 7" xfId="4888"/>
    <cellStyle name="Input 2 5 6" xfId="4889"/>
    <cellStyle name="Input 2 5 6 2" xfId="4890"/>
    <cellStyle name="Input 2 5 6 3" xfId="4891"/>
    <cellStyle name="Input 2 5 6 4" xfId="4892"/>
    <cellStyle name="Input 2 5 6 5" xfId="4893"/>
    <cellStyle name="Input 2 5 6 6" xfId="4894"/>
    <cellStyle name="Input 2 5 6 7" xfId="4895"/>
    <cellStyle name="Input 2 5 7" xfId="4896"/>
    <cellStyle name="Input 2 5 7 2" xfId="4897"/>
    <cellStyle name="Input 2 5 7 3" xfId="4898"/>
    <cellStyle name="Input 2 5 7 4" xfId="4899"/>
    <cellStyle name="Input 2 5 7 5" xfId="4900"/>
    <cellStyle name="Input 2 5 7 6" xfId="4901"/>
    <cellStyle name="Input 2 5 7 7" xfId="4902"/>
    <cellStyle name="Input 2 5 8" xfId="4903"/>
    <cellStyle name="Input 2 5 8 2" xfId="4904"/>
    <cellStyle name="Input 2 5 8 3" xfId="4905"/>
    <cellStyle name="Input 2 5 8 4" xfId="4906"/>
    <cellStyle name="Input 2 5 8 5" xfId="4907"/>
    <cellStyle name="Input 2 5 8 6" xfId="4908"/>
    <cellStyle name="Input 2 5 8 7" xfId="4909"/>
    <cellStyle name="Input 2 5 9" xfId="4910"/>
    <cellStyle name="Input 2 5 9 2" xfId="4911"/>
    <cellStyle name="Input 2 5 9 3" xfId="4912"/>
    <cellStyle name="Input 2 5 9 4" xfId="4913"/>
    <cellStyle name="Input 2 5 9 5" xfId="4914"/>
    <cellStyle name="Input 2 5 9 6" xfId="4915"/>
    <cellStyle name="Input 2 5 9 7" xfId="4916"/>
    <cellStyle name="Input 2 6" xfId="4917"/>
    <cellStyle name="Input 2 6 10" xfId="4918"/>
    <cellStyle name="Input 2 6 10 2" xfId="4919"/>
    <cellStyle name="Input 2 6 10 3" xfId="4920"/>
    <cellStyle name="Input 2 6 10 4" xfId="4921"/>
    <cellStyle name="Input 2 6 10 5" xfId="4922"/>
    <cellStyle name="Input 2 6 10 6" xfId="4923"/>
    <cellStyle name="Input 2 6 10 7" xfId="4924"/>
    <cellStyle name="Input 2 6 11" xfId="4925"/>
    <cellStyle name="Input 2 6 12" xfId="4926"/>
    <cellStyle name="Input 2 6 13" xfId="4927"/>
    <cellStyle name="Input 2 6 14" xfId="4928"/>
    <cellStyle name="Input 2 6 2" xfId="4929"/>
    <cellStyle name="Input 2 6 2 2" xfId="4930"/>
    <cellStyle name="Input 2 6 2 3" xfId="4931"/>
    <cellStyle name="Input 2 6 2 4" xfId="4932"/>
    <cellStyle name="Input 2 6 2 5" xfId="4933"/>
    <cellStyle name="Input 2 6 2 6" xfId="4934"/>
    <cellStyle name="Input 2 6 2 7" xfId="4935"/>
    <cellStyle name="Input 2 6 3" xfId="4936"/>
    <cellStyle name="Input 2 6 3 2" xfId="4937"/>
    <cellStyle name="Input 2 6 3 3" xfId="4938"/>
    <cellStyle name="Input 2 6 3 4" xfId="4939"/>
    <cellStyle name="Input 2 6 3 5" xfId="4940"/>
    <cellStyle name="Input 2 6 3 6" xfId="4941"/>
    <cellStyle name="Input 2 6 3 7" xfId="4942"/>
    <cellStyle name="Input 2 6 4" xfId="4943"/>
    <cellStyle name="Input 2 6 4 2" xfId="4944"/>
    <cellStyle name="Input 2 6 4 3" xfId="4945"/>
    <cellStyle name="Input 2 6 4 4" xfId="4946"/>
    <cellStyle name="Input 2 6 4 5" xfId="4947"/>
    <cellStyle name="Input 2 6 4 6" xfId="4948"/>
    <cellStyle name="Input 2 6 4 7" xfId="4949"/>
    <cellStyle name="Input 2 6 5" xfId="4950"/>
    <cellStyle name="Input 2 6 5 2" xfId="4951"/>
    <cellStyle name="Input 2 6 5 3" xfId="4952"/>
    <cellStyle name="Input 2 6 5 4" xfId="4953"/>
    <cellStyle name="Input 2 6 5 5" xfId="4954"/>
    <cellStyle name="Input 2 6 5 6" xfId="4955"/>
    <cellStyle name="Input 2 6 5 7" xfId="4956"/>
    <cellStyle name="Input 2 6 6" xfId="4957"/>
    <cellStyle name="Input 2 6 6 2" xfId="4958"/>
    <cellStyle name="Input 2 6 6 3" xfId="4959"/>
    <cellStyle name="Input 2 6 6 4" xfId="4960"/>
    <cellStyle name="Input 2 6 6 5" xfId="4961"/>
    <cellStyle name="Input 2 6 6 6" xfId="4962"/>
    <cellStyle name="Input 2 6 6 7" xfId="4963"/>
    <cellStyle name="Input 2 6 7" xfId="4964"/>
    <cellStyle name="Input 2 6 7 2" xfId="4965"/>
    <cellStyle name="Input 2 6 7 3" xfId="4966"/>
    <cellStyle name="Input 2 6 7 4" xfId="4967"/>
    <cellStyle name="Input 2 6 7 5" xfId="4968"/>
    <cellStyle name="Input 2 6 7 6" xfId="4969"/>
    <cellStyle name="Input 2 6 7 7" xfId="4970"/>
    <cellStyle name="Input 2 6 8" xfId="4971"/>
    <cellStyle name="Input 2 6 8 2" xfId="4972"/>
    <cellStyle name="Input 2 6 8 3" xfId="4973"/>
    <cellStyle name="Input 2 6 8 4" xfId="4974"/>
    <cellStyle name="Input 2 6 8 5" xfId="4975"/>
    <cellStyle name="Input 2 6 8 6" xfId="4976"/>
    <cellStyle name="Input 2 6 8 7" xfId="4977"/>
    <cellStyle name="Input 2 6 9" xfId="4978"/>
    <cellStyle name="Input 2 6 9 2" xfId="4979"/>
    <cellStyle name="Input 2 6 9 3" xfId="4980"/>
    <cellStyle name="Input 2 6 9 4" xfId="4981"/>
    <cellStyle name="Input 2 6 9 5" xfId="4982"/>
    <cellStyle name="Input 2 6 9 6" xfId="4983"/>
    <cellStyle name="Input 2 6 9 7" xfId="4984"/>
    <cellStyle name="Input 2 7" xfId="4985"/>
    <cellStyle name="Input 2 7 10" xfId="4986"/>
    <cellStyle name="Input 2 7 10 2" xfId="4987"/>
    <cellStyle name="Input 2 7 10 3" xfId="4988"/>
    <cellStyle name="Input 2 7 10 4" xfId="4989"/>
    <cellStyle name="Input 2 7 10 5" xfId="4990"/>
    <cellStyle name="Input 2 7 10 6" xfId="4991"/>
    <cellStyle name="Input 2 7 10 7" xfId="4992"/>
    <cellStyle name="Input 2 7 11" xfId="4993"/>
    <cellStyle name="Input 2 7 12" xfId="4994"/>
    <cellStyle name="Input 2 7 13" xfId="4995"/>
    <cellStyle name="Input 2 7 14" xfId="4996"/>
    <cellStyle name="Input 2 7 2" xfId="4997"/>
    <cellStyle name="Input 2 7 2 2" xfId="4998"/>
    <cellStyle name="Input 2 7 2 3" xfId="4999"/>
    <cellStyle name="Input 2 7 2 4" xfId="5000"/>
    <cellStyle name="Input 2 7 2 5" xfId="5001"/>
    <cellStyle name="Input 2 7 2 6" xfId="5002"/>
    <cellStyle name="Input 2 7 2 7" xfId="5003"/>
    <cellStyle name="Input 2 7 3" xfId="5004"/>
    <cellStyle name="Input 2 7 3 2" xfId="5005"/>
    <cellStyle name="Input 2 7 3 3" xfId="5006"/>
    <cellStyle name="Input 2 7 3 4" xfId="5007"/>
    <cellStyle name="Input 2 7 3 5" xfId="5008"/>
    <cellStyle name="Input 2 7 3 6" xfId="5009"/>
    <cellStyle name="Input 2 7 3 7" xfId="5010"/>
    <cellStyle name="Input 2 7 4" xfId="5011"/>
    <cellStyle name="Input 2 7 4 2" xfId="5012"/>
    <cellStyle name="Input 2 7 4 3" xfId="5013"/>
    <cellStyle name="Input 2 7 4 4" xfId="5014"/>
    <cellStyle name="Input 2 7 4 5" xfId="5015"/>
    <cellStyle name="Input 2 7 4 6" xfId="5016"/>
    <cellStyle name="Input 2 7 4 7" xfId="5017"/>
    <cellStyle name="Input 2 7 5" xfId="5018"/>
    <cellStyle name="Input 2 7 5 2" xfId="5019"/>
    <cellStyle name="Input 2 7 5 3" xfId="5020"/>
    <cellStyle name="Input 2 7 5 4" xfId="5021"/>
    <cellStyle name="Input 2 7 5 5" xfId="5022"/>
    <cellStyle name="Input 2 7 5 6" xfId="5023"/>
    <cellStyle name="Input 2 7 5 7" xfId="5024"/>
    <cellStyle name="Input 2 7 6" xfId="5025"/>
    <cellStyle name="Input 2 7 6 2" xfId="5026"/>
    <cellStyle name="Input 2 7 6 3" xfId="5027"/>
    <cellStyle name="Input 2 7 6 4" xfId="5028"/>
    <cellStyle name="Input 2 7 6 5" xfId="5029"/>
    <cellStyle name="Input 2 7 6 6" xfId="5030"/>
    <cellStyle name="Input 2 7 6 7" xfId="5031"/>
    <cellStyle name="Input 2 7 7" xfId="5032"/>
    <cellStyle name="Input 2 7 7 2" xfId="5033"/>
    <cellStyle name="Input 2 7 7 3" xfId="5034"/>
    <cellStyle name="Input 2 7 7 4" xfId="5035"/>
    <cellStyle name="Input 2 7 7 5" xfId="5036"/>
    <cellStyle name="Input 2 7 7 6" xfId="5037"/>
    <cellStyle name="Input 2 7 7 7" xfId="5038"/>
    <cellStyle name="Input 2 7 8" xfId="5039"/>
    <cellStyle name="Input 2 7 8 2" xfId="5040"/>
    <cellStyle name="Input 2 7 8 3" xfId="5041"/>
    <cellStyle name="Input 2 7 8 4" xfId="5042"/>
    <cellStyle name="Input 2 7 8 5" xfId="5043"/>
    <cellStyle name="Input 2 7 8 6" xfId="5044"/>
    <cellStyle name="Input 2 7 8 7" xfId="5045"/>
    <cellStyle name="Input 2 7 9" xfId="5046"/>
    <cellStyle name="Input 2 7 9 2" xfId="5047"/>
    <cellStyle name="Input 2 7 9 3" xfId="5048"/>
    <cellStyle name="Input 2 7 9 4" xfId="5049"/>
    <cellStyle name="Input 2 7 9 5" xfId="5050"/>
    <cellStyle name="Input 2 7 9 6" xfId="5051"/>
    <cellStyle name="Input 2 7 9 7" xfId="5052"/>
    <cellStyle name="Input 2 8" xfId="5053"/>
    <cellStyle name="Input 2 8 2" xfId="5054"/>
    <cellStyle name="Input 2 8 3" xfId="5055"/>
    <cellStyle name="Input 2 8 4" xfId="5056"/>
    <cellStyle name="Input 2 8 5" xfId="5057"/>
    <cellStyle name="Input 2 8 6" xfId="5058"/>
    <cellStyle name="Input 2 8 7" xfId="5059"/>
    <cellStyle name="Input 2 9" xfId="5060"/>
    <cellStyle name="Input 2 9 2" xfId="5061"/>
    <cellStyle name="Input 2 9 3" xfId="5062"/>
    <cellStyle name="Input 2 9 4" xfId="5063"/>
    <cellStyle name="Input 2 9 5" xfId="5064"/>
    <cellStyle name="Input 2 9 6" xfId="5065"/>
    <cellStyle name="Input 2 9 7" xfId="5066"/>
    <cellStyle name="Input 3" xfId="85"/>
    <cellStyle name="Input 3 10" xfId="5067"/>
    <cellStyle name="Input 3 10 2" xfId="5068"/>
    <cellStyle name="Input 3 10 3" xfId="5069"/>
    <cellStyle name="Input 3 10 4" xfId="5070"/>
    <cellStyle name="Input 3 10 5" xfId="5071"/>
    <cellStyle name="Input 3 10 6" xfId="5072"/>
    <cellStyle name="Input 3 10 7" xfId="5073"/>
    <cellStyle name="Input 3 11" xfId="5074"/>
    <cellStyle name="Input 3 11 2" xfId="5075"/>
    <cellStyle name="Input 3 11 3" xfId="5076"/>
    <cellStyle name="Input 3 11 4" xfId="5077"/>
    <cellStyle name="Input 3 11 5" xfId="5078"/>
    <cellStyle name="Input 3 11 6" xfId="5079"/>
    <cellStyle name="Input 3 11 7" xfId="5080"/>
    <cellStyle name="Input 3 12" xfId="5081"/>
    <cellStyle name="Input 3 12 2" xfId="5082"/>
    <cellStyle name="Input 3 12 3" xfId="5083"/>
    <cellStyle name="Input 3 12 4" xfId="5084"/>
    <cellStyle name="Input 3 12 5" xfId="5085"/>
    <cellStyle name="Input 3 12 6" xfId="5086"/>
    <cellStyle name="Input 3 12 7" xfId="5087"/>
    <cellStyle name="Input 3 13" xfId="5088"/>
    <cellStyle name="Input 3 13 2" xfId="5089"/>
    <cellStyle name="Input 3 13 3" xfId="5090"/>
    <cellStyle name="Input 3 13 4" xfId="5091"/>
    <cellStyle name="Input 3 13 5" xfId="5092"/>
    <cellStyle name="Input 3 13 6" xfId="5093"/>
    <cellStyle name="Input 3 13 7" xfId="5094"/>
    <cellStyle name="Input 3 14" xfId="5095"/>
    <cellStyle name="Input 3 15" xfId="5096"/>
    <cellStyle name="Input 3 16" xfId="5097"/>
    <cellStyle name="Input 3 2" xfId="259"/>
    <cellStyle name="Input 3 2 10" xfId="5098"/>
    <cellStyle name="Input 3 2 10 2" xfId="5099"/>
    <cellStyle name="Input 3 2 10 3" xfId="5100"/>
    <cellStyle name="Input 3 2 10 4" xfId="5101"/>
    <cellStyle name="Input 3 2 10 5" xfId="5102"/>
    <cellStyle name="Input 3 2 10 6" xfId="5103"/>
    <cellStyle name="Input 3 2 10 7" xfId="5104"/>
    <cellStyle name="Input 3 2 11" xfId="5105"/>
    <cellStyle name="Input 3 2 11 2" xfId="5106"/>
    <cellStyle name="Input 3 2 11 3" xfId="5107"/>
    <cellStyle name="Input 3 2 11 4" xfId="5108"/>
    <cellStyle name="Input 3 2 11 5" xfId="5109"/>
    <cellStyle name="Input 3 2 11 6" xfId="5110"/>
    <cellStyle name="Input 3 2 11 7" xfId="5111"/>
    <cellStyle name="Input 3 2 12" xfId="5112"/>
    <cellStyle name="Input 3 2 12 2" xfId="5113"/>
    <cellStyle name="Input 3 2 12 3" xfId="5114"/>
    <cellStyle name="Input 3 2 12 4" xfId="5115"/>
    <cellStyle name="Input 3 2 12 5" xfId="5116"/>
    <cellStyle name="Input 3 2 12 6" xfId="5117"/>
    <cellStyle name="Input 3 2 12 7" xfId="5118"/>
    <cellStyle name="Input 3 2 13" xfId="5119"/>
    <cellStyle name="Input 3 2 13 2" xfId="5120"/>
    <cellStyle name="Input 3 2 13 3" xfId="5121"/>
    <cellStyle name="Input 3 2 13 4" xfId="5122"/>
    <cellStyle name="Input 3 2 13 5" xfId="5123"/>
    <cellStyle name="Input 3 2 13 6" xfId="5124"/>
    <cellStyle name="Input 3 2 13 7" xfId="5125"/>
    <cellStyle name="Input 3 2 14" xfId="5126"/>
    <cellStyle name="Input 3 2 15" xfId="5127"/>
    <cellStyle name="Input 3 2 16" xfId="5128"/>
    <cellStyle name="Input 3 2 17" xfId="5129"/>
    <cellStyle name="Input 3 2 2" xfId="5130"/>
    <cellStyle name="Input 3 2 2 10" xfId="5131"/>
    <cellStyle name="Input 3 2 2 10 2" xfId="5132"/>
    <cellStyle name="Input 3 2 2 10 3" xfId="5133"/>
    <cellStyle name="Input 3 2 2 10 4" xfId="5134"/>
    <cellStyle name="Input 3 2 2 10 5" xfId="5135"/>
    <cellStyle name="Input 3 2 2 10 6" xfId="5136"/>
    <cellStyle name="Input 3 2 2 10 7" xfId="5137"/>
    <cellStyle name="Input 3 2 2 11" xfId="5138"/>
    <cellStyle name="Input 3 2 2 12" xfId="5139"/>
    <cellStyle name="Input 3 2 2 13" xfId="5140"/>
    <cellStyle name="Input 3 2 2 14" xfId="5141"/>
    <cellStyle name="Input 3 2 2 2" xfId="5142"/>
    <cellStyle name="Input 3 2 2 2 2" xfId="5143"/>
    <cellStyle name="Input 3 2 2 2 3" xfId="5144"/>
    <cellStyle name="Input 3 2 2 2 4" xfId="5145"/>
    <cellStyle name="Input 3 2 2 2 5" xfId="5146"/>
    <cellStyle name="Input 3 2 2 2 6" xfId="5147"/>
    <cellStyle name="Input 3 2 2 2 7" xfId="5148"/>
    <cellStyle name="Input 3 2 2 3" xfId="5149"/>
    <cellStyle name="Input 3 2 2 3 2" xfId="5150"/>
    <cellStyle name="Input 3 2 2 3 3" xfId="5151"/>
    <cellStyle name="Input 3 2 2 3 4" xfId="5152"/>
    <cellStyle name="Input 3 2 2 3 5" xfId="5153"/>
    <cellStyle name="Input 3 2 2 3 6" xfId="5154"/>
    <cellStyle name="Input 3 2 2 3 7" xfId="5155"/>
    <cellStyle name="Input 3 2 2 4" xfId="5156"/>
    <cellStyle name="Input 3 2 2 4 2" xfId="5157"/>
    <cellStyle name="Input 3 2 2 4 3" xfId="5158"/>
    <cellStyle name="Input 3 2 2 4 4" xfId="5159"/>
    <cellStyle name="Input 3 2 2 4 5" xfId="5160"/>
    <cellStyle name="Input 3 2 2 4 6" xfId="5161"/>
    <cellStyle name="Input 3 2 2 4 7" xfId="5162"/>
    <cellStyle name="Input 3 2 2 5" xfId="5163"/>
    <cellStyle name="Input 3 2 2 5 2" xfId="5164"/>
    <cellStyle name="Input 3 2 2 5 3" xfId="5165"/>
    <cellStyle name="Input 3 2 2 5 4" xfId="5166"/>
    <cellStyle name="Input 3 2 2 5 5" xfId="5167"/>
    <cellStyle name="Input 3 2 2 5 6" xfId="5168"/>
    <cellStyle name="Input 3 2 2 5 7" xfId="5169"/>
    <cellStyle name="Input 3 2 2 6" xfId="5170"/>
    <cellStyle name="Input 3 2 2 6 2" xfId="5171"/>
    <cellStyle name="Input 3 2 2 6 3" xfId="5172"/>
    <cellStyle name="Input 3 2 2 6 4" xfId="5173"/>
    <cellStyle name="Input 3 2 2 6 5" xfId="5174"/>
    <cellStyle name="Input 3 2 2 6 6" xfId="5175"/>
    <cellStyle name="Input 3 2 2 6 7" xfId="5176"/>
    <cellStyle name="Input 3 2 2 7" xfId="5177"/>
    <cellStyle name="Input 3 2 2 7 2" xfId="5178"/>
    <cellStyle name="Input 3 2 2 7 3" xfId="5179"/>
    <cellStyle name="Input 3 2 2 7 4" xfId="5180"/>
    <cellStyle name="Input 3 2 2 7 5" xfId="5181"/>
    <cellStyle name="Input 3 2 2 7 6" xfId="5182"/>
    <cellStyle name="Input 3 2 2 7 7" xfId="5183"/>
    <cellStyle name="Input 3 2 2 8" xfId="5184"/>
    <cellStyle name="Input 3 2 2 8 2" xfId="5185"/>
    <cellStyle name="Input 3 2 2 8 3" xfId="5186"/>
    <cellStyle name="Input 3 2 2 8 4" xfId="5187"/>
    <cellStyle name="Input 3 2 2 8 5" xfId="5188"/>
    <cellStyle name="Input 3 2 2 8 6" xfId="5189"/>
    <cellStyle name="Input 3 2 2 8 7" xfId="5190"/>
    <cellStyle name="Input 3 2 2 9" xfId="5191"/>
    <cellStyle name="Input 3 2 2 9 2" xfId="5192"/>
    <cellStyle name="Input 3 2 2 9 3" xfId="5193"/>
    <cellStyle name="Input 3 2 2 9 4" xfId="5194"/>
    <cellStyle name="Input 3 2 2 9 5" xfId="5195"/>
    <cellStyle name="Input 3 2 2 9 6" xfId="5196"/>
    <cellStyle name="Input 3 2 2 9 7" xfId="5197"/>
    <cellStyle name="Input 3 2 3" xfId="5198"/>
    <cellStyle name="Input 3 2 3 10" xfId="5199"/>
    <cellStyle name="Input 3 2 3 10 2" xfId="5200"/>
    <cellStyle name="Input 3 2 3 10 3" xfId="5201"/>
    <cellStyle name="Input 3 2 3 10 4" xfId="5202"/>
    <cellStyle name="Input 3 2 3 10 5" xfId="5203"/>
    <cellStyle name="Input 3 2 3 10 6" xfId="5204"/>
    <cellStyle name="Input 3 2 3 10 7" xfId="5205"/>
    <cellStyle name="Input 3 2 3 11" xfId="5206"/>
    <cellStyle name="Input 3 2 3 12" xfId="5207"/>
    <cellStyle name="Input 3 2 3 13" xfId="5208"/>
    <cellStyle name="Input 3 2 3 14" xfId="5209"/>
    <cellStyle name="Input 3 2 3 2" xfId="5210"/>
    <cellStyle name="Input 3 2 3 2 2" xfId="5211"/>
    <cellStyle name="Input 3 2 3 2 3" xfId="5212"/>
    <cellStyle name="Input 3 2 3 2 4" xfId="5213"/>
    <cellStyle name="Input 3 2 3 2 5" xfId="5214"/>
    <cellStyle name="Input 3 2 3 2 6" xfId="5215"/>
    <cellStyle name="Input 3 2 3 2 7" xfId="5216"/>
    <cellStyle name="Input 3 2 3 3" xfId="5217"/>
    <cellStyle name="Input 3 2 3 3 2" xfId="5218"/>
    <cellStyle name="Input 3 2 3 3 3" xfId="5219"/>
    <cellStyle name="Input 3 2 3 3 4" xfId="5220"/>
    <cellStyle name="Input 3 2 3 3 5" xfId="5221"/>
    <cellStyle name="Input 3 2 3 3 6" xfId="5222"/>
    <cellStyle name="Input 3 2 3 3 7" xfId="5223"/>
    <cellStyle name="Input 3 2 3 4" xfId="5224"/>
    <cellStyle name="Input 3 2 3 4 2" xfId="5225"/>
    <cellStyle name="Input 3 2 3 4 3" xfId="5226"/>
    <cellStyle name="Input 3 2 3 4 4" xfId="5227"/>
    <cellStyle name="Input 3 2 3 4 5" xfId="5228"/>
    <cellStyle name="Input 3 2 3 4 6" xfId="5229"/>
    <cellStyle name="Input 3 2 3 4 7" xfId="5230"/>
    <cellStyle name="Input 3 2 3 5" xfId="5231"/>
    <cellStyle name="Input 3 2 3 5 2" xfId="5232"/>
    <cellStyle name="Input 3 2 3 5 3" xfId="5233"/>
    <cellStyle name="Input 3 2 3 5 4" xfId="5234"/>
    <cellStyle name="Input 3 2 3 5 5" xfId="5235"/>
    <cellStyle name="Input 3 2 3 5 6" xfId="5236"/>
    <cellStyle name="Input 3 2 3 5 7" xfId="5237"/>
    <cellStyle name="Input 3 2 3 6" xfId="5238"/>
    <cellStyle name="Input 3 2 3 6 2" xfId="5239"/>
    <cellStyle name="Input 3 2 3 6 3" xfId="5240"/>
    <cellStyle name="Input 3 2 3 6 4" xfId="5241"/>
    <cellStyle name="Input 3 2 3 6 5" xfId="5242"/>
    <cellStyle name="Input 3 2 3 6 6" xfId="5243"/>
    <cellStyle name="Input 3 2 3 6 7" xfId="5244"/>
    <cellStyle name="Input 3 2 3 7" xfId="5245"/>
    <cellStyle name="Input 3 2 3 7 2" xfId="5246"/>
    <cellStyle name="Input 3 2 3 7 3" xfId="5247"/>
    <cellStyle name="Input 3 2 3 7 4" xfId="5248"/>
    <cellStyle name="Input 3 2 3 7 5" xfId="5249"/>
    <cellStyle name="Input 3 2 3 7 6" xfId="5250"/>
    <cellStyle name="Input 3 2 3 7 7" xfId="5251"/>
    <cellStyle name="Input 3 2 3 8" xfId="5252"/>
    <cellStyle name="Input 3 2 3 8 2" xfId="5253"/>
    <cellStyle name="Input 3 2 3 8 3" xfId="5254"/>
    <cellStyle name="Input 3 2 3 8 4" xfId="5255"/>
    <cellStyle name="Input 3 2 3 8 5" xfId="5256"/>
    <cellStyle name="Input 3 2 3 8 6" xfId="5257"/>
    <cellStyle name="Input 3 2 3 8 7" xfId="5258"/>
    <cellStyle name="Input 3 2 3 9" xfId="5259"/>
    <cellStyle name="Input 3 2 3 9 2" xfId="5260"/>
    <cellStyle name="Input 3 2 3 9 3" xfId="5261"/>
    <cellStyle name="Input 3 2 3 9 4" xfId="5262"/>
    <cellStyle name="Input 3 2 3 9 5" xfId="5263"/>
    <cellStyle name="Input 3 2 3 9 6" xfId="5264"/>
    <cellStyle name="Input 3 2 3 9 7" xfId="5265"/>
    <cellStyle name="Input 3 2 4" xfId="5266"/>
    <cellStyle name="Input 3 2 4 10" xfId="5267"/>
    <cellStyle name="Input 3 2 4 10 2" xfId="5268"/>
    <cellStyle name="Input 3 2 4 10 3" xfId="5269"/>
    <cellStyle name="Input 3 2 4 10 4" xfId="5270"/>
    <cellStyle name="Input 3 2 4 10 5" xfId="5271"/>
    <cellStyle name="Input 3 2 4 10 6" xfId="5272"/>
    <cellStyle name="Input 3 2 4 10 7" xfId="5273"/>
    <cellStyle name="Input 3 2 4 11" xfId="5274"/>
    <cellStyle name="Input 3 2 4 12" xfId="5275"/>
    <cellStyle name="Input 3 2 4 13" xfId="5276"/>
    <cellStyle name="Input 3 2 4 14" xfId="5277"/>
    <cellStyle name="Input 3 2 4 2" xfId="5278"/>
    <cellStyle name="Input 3 2 4 2 2" xfId="5279"/>
    <cellStyle name="Input 3 2 4 2 3" xfId="5280"/>
    <cellStyle name="Input 3 2 4 2 4" xfId="5281"/>
    <cellStyle name="Input 3 2 4 2 5" xfId="5282"/>
    <cellStyle name="Input 3 2 4 2 6" xfId="5283"/>
    <cellStyle name="Input 3 2 4 2 7" xfId="5284"/>
    <cellStyle name="Input 3 2 4 3" xfId="5285"/>
    <cellStyle name="Input 3 2 4 3 2" xfId="5286"/>
    <cellStyle name="Input 3 2 4 3 3" xfId="5287"/>
    <cellStyle name="Input 3 2 4 3 4" xfId="5288"/>
    <cellStyle name="Input 3 2 4 3 5" xfId="5289"/>
    <cellStyle name="Input 3 2 4 3 6" xfId="5290"/>
    <cellStyle name="Input 3 2 4 3 7" xfId="5291"/>
    <cellStyle name="Input 3 2 4 4" xfId="5292"/>
    <cellStyle name="Input 3 2 4 4 2" xfId="5293"/>
    <cellStyle name="Input 3 2 4 4 3" xfId="5294"/>
    <cellStyle name="Input 3 2 4 4 4" xfId="5295"/>
    <cellStyle name="Input 3 2 4 4 5" xfId="5296"/>
    <cellStyle name="Input 3 2 4 4 6" xfId="5297"/>
    <cellStyle name="Input 3 2 4 4 7" xfId="5298"/>
    <cellStyle name="Input 3 2 4 5" xfId="5299"/>
    <cellStyle name="Input 3 2 4 5 2" xfId="5300"/>
    <cellStyle name="Input 3 2 4 5 3" xfId="5301"/>
    <cellStyle name="Input 3 2 4 5 4" xfId="5302"/>
    <cellStyle name="Input 3 2 4 5 5" xfId="5303"/>
    <cellStyle name="Input 3 2 4 5 6" xfId="5304"/>
    <cellStyle name="Input 3 2 4 5 7" xfId="5305"/>
    <cellStyle name="Input 3 2 4 6" xfId="5306"/>
    <cellStyle name="Input 3 2 4 6 2" xfId="5307"/>
    <cellStyle name="Input 3 2 4 6 3" xfId="5308"/>
    <cellStyle name="Input 3 2 4 6 4" xfId="5309"/>
    <cellStyle name="Input 3 2 4 6 5" xfId="5310"/>
    <cellStyle name="Input 3 2 4 6 6" xfId="5311"/>
    <cellStyle name="Input 3 2 4 6 7" xfId="5312"/>
    <cellStyle name="Input 3 2 4 7" xfId="5313"/>
    <cellStyle name="Input 3 2 4 7 2" xfId="5314"/>
    <cellStyle name="Input 3 2 4 7 3" xfId="5315"/>
    <cellStyle name="Input 3 2 4 7 4" xfId="5316"/>
    <cellStyle name="Input 3 2 4 7 5" xfId="5317"/>
    <cellStyle name="Input 3 2 4 7 6" xfId="5318"/>
    <cellStyle name="Input 3 2 4 7 7" xfId="5319"/>
    <cellStyle name="Input 3 2 4 8" xfId="5320"/>
    <cellStyle name="Input 3 2 4 8 2" xfId="5321"/>
    <cellStyle name="Input 3 2 4 8 3" xfId="5322"/>
    <cellStyle name="Input 3 2 4 8 4" xfId="5323"/>
    <cellStyle name="Input 3 2 4 8 5" xfId="5324"/>
    <cellStyle name="Input 3 2 4 8 6" xfId="5325"/>
    <cellStyle name="Input 3 2 4 8 7" xfId="5326"/>
    <cellStyle name="Input 3 2 4 9" xfId="5327"/>
    <cellStyle name="Input 3 2 4 9 2" xfId="5328"/>
    <cellStyle name="Input 3 2 4 9 3" xfId="5329"/>
    <cellStyle name="Input 3 2 4 9 4" xfId="5330"/>
    <cellStyle name="Input 3 2 4 9 5" xfId="5331"/>
    <cellStyle name="Input 3 2 4 9 6" xfId="5332"/>
    <cellStyle name="Input 3 2 4 9 7" xfId="5333"/>
    <cellStyle name="Input 3 2 5" xfId="5334"/>
    <cellStyle name="Input 3 2 5 10" xfId="5335"/>
    <cellStyle name="Input 3 2 5 10 2" xfId="5336"/>
    <cellStyle name="Input 3 2 5 10 3" xfId="5337"/>
    <cellStyle name="Input 3 2 5 10 4" xfId="5338"/>
    <cellStyle name="Input 3 2 5 10 5" xfId="5339"/>
    <cellStyle name="Input 3 2 5 10 6" xfId="5340"/>
    <cellStyle name="Input 3 2 5 10 7" xfId="5341"/>
    <cellStyle name="Input 3 2 5 11" xfId="5342"/>
    <cellStyle name="Input 3 2 5 12" xfId="5343"/>
    <cellStyle name="Input 3 2 5 13" xfId="5344"/>
    <cellStyle name="Input 3 2 5 14" xfId="5345"/>
    <cellStyle name="Input 3 2 5 2" xfId="5346"/>
    <cellStyle name="Input 3 2 5 2 2" xfId="5347"/>
    <cellStyle name="Input 3 2 5 2 3" xfId="5348"/>
    <cellStyle name="Input 3 2 5 2 4" xfId="5349"/>
    <cellStyle name="Input 3 2 5 2 5" xfId="5350"/>
    <cellStyle name="Input 3 2 5 2 6" xfId="5351"/>
    <cellStyle name="Input 3 2 5 2 7" xfId="5352"/>
    <cellStyle name="Input 3 2 5 3" xfId="5353"/>
    <cellStyle name="Input 3 2 5 3 2" xfId="5354"/>
    <cellStyle name="Input 3 2 5 3 3" xfId="5355"/>
    <cellStyle name="Input 3 2 5 3 4" xfId="5356"/>
    <cellStyle name="Input 3 2 5 3 5" xfId="5357"/>
    <cellStyle name="Input 3 2 5 3 6" xfId="5358"/>
    <cellStyle name="Input 3 2 5 3 7" xfId="5359"/>
    <cellStyle name="Input 3 2 5 4" xfId="5360"/>
    <cellStyle name="Input 3 2 5 4 2" xfId="5361"/>
    <cellStyle name="Input 3 2 5 4 3" xfId="5362"/>
    <cellStyle name="Input 3 2 5 4 4" xfId="5363"/>
    <cellStyle name="Input 3 2 5 4 5" xfId="5364"/>
    <cellStyle name="Input 3 2 5 4 6" xfId="5365"/>
    <cellStyle name="Input 3 2 5 4 7" xfId="5366"/>
    <cellStyle name="Input 3 2 5 5" xfId="5367"/>
    <cellStyle name="Input 3 2 5 5 2" xfId="5368"/>
    <cellStyle name="Input 3 2 5 5 3" xfId="5369"/>
    <cellStyle name="Input 3 2 5 5 4" xfId="5370"/>
    <cellStyle name="Input 3 2 5 5 5" xfId="5371"/>
    <cellStyle name="Input 3 2 5 5 6" xfId="5372"/>
    <cellStyle name="Input 3 2 5 5 7" xfId="5373"/>
    <cellStyle name="Input 3 2 5 6" xfId="5374"/>
    <cellStyle name="Input 3 2 5 6 2" xfId="5375"/>
    <cellStyle name="Input 3 2 5 6 3" xfId="5376"/>
    <cellStyle name="Input 3 2 5 6 4" xfId="5377"/>
    <cellStyle name="Input 3 2 5 6 5" xfId="5378"/>
    <cellStyle name="Input 3 2 5 6 6" xfId="5379"/>
    <cellStyle name="Input 3 2 5 6 7" xfId="5380"/>
    <cellStyle name="Input 3 2 5 7" xfId="5381"/>
    <cellStyle name="Input 3 2 5 7 2" xfId="5382"/>
    <cellStyle name="Input 3 2 5 7 3" xfId="5383"/>
    <cellStyle name="Input 3 2 5 7 4" xfId="5384"/>
    <cellStyle name="Input 3 2 5 7 5" xfId="5385"/>
    <cellStyle name="Input 3 2 5 7 6" xfId="5386"/>
    <cellStyle name="Input 3 2 5 7 7" xfId="5387"/>
    <cellStyle name="Input 3 2 5 8" xfId="5388"/>
    <cellStyle name="Input 3 2 5 8 2" xfId="5389"/>
    <cellStyle name="Input 3 2 5 8 3" xfId="5390"/>
    <cellStyle name="Input 3 2 5 8 4" xfId="5391"/>
    <cellStyle name="Input 3 2 5 8 5" xfId="5392"/>
    <cellStyle name="Input 3 2 5 8 6" xfId="5393"/>
    <cellStyle name="Input 3 2 5 8 7" xfId="5394"/>
    <cellStyle name="Input 3 2 5 9" xfId="5395"/>
    <cellStyle name="Input 3 2 5 9 2" xfId="5396"/>
    <cellStyle name="Input 3 2 5 9 3" xfId="5397"/>
    <cellStyle name="Input 3 2 5 9 4" xfId="5398"/>
    <cellStyle name="Input 3 2 5 9 5" xfId="5399"/>
    <cellStyle name="Input 3 2 5 9 6" xfId="5400"/>
    <cellStyle name="Input 3 2 5 9 7" xfId="5401"/>
    <cellStyle name="Input 3 2 6" xfId="5402"/>
    <cellStyle name="Input 3 2 6 2" xfId="5403"/>
    <cellStyle name="Input 3 2 6 3" xfId="5404"/>
    <cellStyle name="Input 3 2 6 4" xfId="5405"/>
    <cellStyle name="Input 3 2 6 5" xfId="5406"/>
    <cellStyle name="Input 3 2 6 6" xfId="5407"/>
    <cellStyle name="Input 3 2 6 7" xfId="5408"/>
    <cellStyle name="Input 3 2 7" xfId="5409"/>
    <cellStyle name="Input 3 2 7 2" xfId="5410"/>
    <cellStyle name="Input 3 2 7 3" xfId="5411"/>
    <cellStyle name="Input 3 2 7 4" xfId="5412"/>
    <cellStyle name="Input 3 2 7 5" xfId="5413"/>
    <cellStyle name="Input 3 2 7 6" xfId="5414"/>
    <cellStyle name="Input 3 2 7 7" xfId="5415"/>
    <cellStyle name="Input 3 2 8" xfId="5416"/>
    <cellStyle name="Input 3 2 8 2" xfId="5417"/>
    <cellStyle name="Input 3 2 8 3" xfId="5418"/>
    <cellStyle name="Input 3 2 8 4" xfId="5419"/>
    <cellStyle name="Input 3 2 8 5" xfId="5420"/>
    <cellStyle name="Input 3 2 8 6" xfId="5421"/>
    <cellStyle name="Input 3 2 8 7" xfId="5422"/>
    <cellStyle name="Input 3 2 9" xfId="5423"/>
    <cellStyle name="Input 3 2 9 2" xfId="5424"/>
    <cellStyle name="Input 3 2 9 3" xfId="5425"/>
    <cellStyle name="Input 3 2 9 4" xfId="5426"/>
    <cellStyle name="Input 3 2 9 5" xfId="5427"/>
    <cellStyle name="Input 3 2 9 6" xfId="5428"/>
    <cellStyle name="Input 3 2 9 7" xfId="5429"/>
    <cellStyle name="Input 3 3" xfId="5430"/>
    <cellStyle name="Input 3 3 10" xfId="5431"/>
    <cellStyle name="Input 3 3 10 2" xfId="5432"/>
    <cellStyle name="Input 3 3 10 3" xfId="5433"/>
    <cellStyle name="Input 3 3 10 4" xfId="5434"/>
    <cellStyle name="Input 3 3 10 5" xfId="5435"/>
    <cellStyle name="Input 3 3 10 6" xfId="5436"/>
    <cellStyle name="Input 3 3 10 7" xfId="5437"/>
    <cellStyle name="Input 3 3 11" xfId="5438"/>
    <cellStyle name="Input 3 3 12" xfId="5439"/>
    <cellStyle name="Input 3 3 13" xfId="5440"/>
    <cellStyle name="Input 3 3 14" xfId="5441"/>
    <cellStyle name="Input 3 3 2" xfId="5442"/>
    <cellStyle name="Input 3 3 2 2" xfId="5443"/>
    <cellStyle name="Input 3 3 2 3" xfId="5444"/>
    <cellStyle name="Input 3 3 2 4" xfId="5445"/>
    <cellStyle name="Input 3 3 2 5" xfId="5446"/>
    <cellStyle name="Input 3 3 2 6" xfId="5447"/>
    <cellStyle name="Input 3 3 2 7" xfId="5448"/>
    <cellStyle name="Input 3 3 3" xfId="5449"/>
    <cellStyle name="Input 3 3 3 2" xfId="5450"/>
    <cellStyle name="Input 3 3 3 3" xfId="5451"/>
    <cellStyle name="Input 3 3 3 4" xfId="5452"/>
    <cellStyle name="Input 3 3 3 5" xfId="5453"/>
    <cellStyle name="Input 3 3 3 6" xfId="5454"/>
    <cellStyle name="Input 3 3 3 7" xfId="5455"/>
    <cellStyle name="Input 3 3 4" xfId="5456"/>
    <cellStyle name="Input 3 3 4 2" xfId="5457"/>
    <cellStyle name="Input 3 3 4 3" xfId="5458"/>
    <cellStyle name="Input 3 3 4 4" xfId="5459"/>
    <cellStyle name="Input 3 3 4 5" xfId="5460"/>
    <cellStyle name="Input 3 3 4 6" xfId="5461"/>
    <cellStyle name="Input 3 3 4 7" xfId="5462"/>
    <cellStyle name="Input 3 3 5" xfId="5463"/>
    <cellStyle name="Input 3 3 5 2" xfId="5464"/>
    <cellStyle name="Input 3 3 5 3" xfId="5465"/>
    <cellStyle name="Input 3 3 5 4" xfId="5466"/>
    <cellStyle name="Input 3 3 5 5" xfId="5467"/>
    <cellStyle name="Input 3 3 5 6" xfId="5468"/>
    <cellStyle name="Input 3 3 5 7" xfId="5469"/>
    <cellStyle name="Input 3 3 6" xfId="5470"/>
    <cellStyle name="Input 3 3 6 2" xfId="5471"/>
    <cellStyle name="Input 3 3 6 3" xfId="5472"/>
    <cellStyle name="Input 3 3 6 4" xfId="5473"/>
    <cellStyle name="Input 3 3 6 5" xfId="5474"/>
    <cellStyle name="Input 3 3 6 6" xfId="5475"/>
    <cellStyle name="Input 3 3 6 7" xfId="5476"/>
    <cellStyle name="Input 3 3 7" xfId="5477"/>
    <cellStyle name="Input 3 3 7 2" xfId="5478"/>
    <cellStyle name="Input 3 3 7 3" xfId="5479"/>
    <cellStyle name="Input 3 3 7 4" xfId="5480"/>
    <cellStyle name="Input 3 3 7 5" xfId="5481"/>
    <cellStyle name="Input 3 3 7 6" xfId="5482"/>
    <cellStyle name="Input 3 3 7 7" xfId="5483"/>
    <cellStyle name="Input 3 3 8" xfId="5484"/>
    <cellStyle name="Input 3 3 8 2" xfId="5485"/>
    <cellStyle name="Input 3 3 8 3" xfId="5486"/>
    <cellStyle name="Input 3 3 8 4" xfId="5487"/>
    <cellStyle name="Input 3 3 8 5" xfId="5488"/>
    <cellStyle name="Input 3 3 8 6" xfId="5489"/>
    <cellStyle name="Input 3 3 8 7" xfId="5490"/>
    <cellStyle name="Input 3 3 9" xfId="5491"/>
    <cellStyle name="Input 3 3 9 2" xfId="5492"/>
    <cellStyle name="Input 3 3 9 3" xfId="5493"/>
    <cellStyle name="Input 3 3 9 4" xfId="5494"/>
    <cellStyle name="Input 3 3 9 5" xfId="5495"/>
    <cellStyle name="Input 3 3 9 6" xfId="5496"/>
    <cellStyle name="Input 3 3 9 7" xfId="5497"/>
    <cellStyle name="Input 3 4" xfId="5498"/>
    <cellStyle name="Input 3 4 10" xfId="5499"/>
    <cellStyle name="Input 3 4 10 2" xfId="5500"/>
    <cellStyle name="Input 3 4 10 3" xfId="5501"/>
    <cellStyle name="Input 3 4 10 4" xfId="5502"/>
    <cellStyle name="Input 3 4 10 5" xfId="5503"/>
    <cellStyle name="Input 3 4 10 6" xfId="5504"/>
    <cellStyle name="Input 3 4 10 7" xfId="5505"/>
    <cellStyle name="Input 3 4 11" xfId="5506"/>
    <cellStyle name="Input 3 4 12" xfId="5507"/>
    <cellStyle name="Input 3 4 13" xfId="5508"/>
    <cellStyle name="Input 3 4 14" xfId="5509"/>
    <cellStyle name="Input 3 4 2" xfId="5510"/>
    <cellStyle name="Input 3 4 2 2" xfId="5511"/>
    <cellStyle name="Input 3 4 2 3" xfId="5512"/>
    <cellStyle name="Input 3 4 2 4" xfId="5513"/>
    <cellStyle name="Input 3 4 2 5" xfId="5514"/>
    <cellStyle name="Input 3 4 2 6" xfId="5515"/>
    <cellStyle name="Input 3 4 2 7" xfId="5516"/>
    <cellStyle name="Input 3 4 3" xfId="5517"/>
    <cellStyle name="Input 3 4 3 2" xfId="5518"/>
    <cellStyle name="Input 3 4 3 3" xfId="5519"/>
    <cellStyle name="Input 3 4 3 4" xfId="5520"/>
    <cellStyle name="Input 3 4 3 5" xfId="5521"/>
    <cellStyle name="Input 3 4 3 6" xfId="5522"/>
    <cellStyle name="Input 3 4 3 7" xfId="5523"/>
    <cellStyle name="Input 3 4 4" xfId="5524"/>
    <cellStyle name="Input 3 4 4 2" xfId="5525"/>
    <cellStyle name="Input 3 4 4 3" xfId="5526"/>
    <cellStyle name="Input 3 4 4 4" xfId="5527"/>
    <cellStyle name="Input 3 4 4 5" xfId="5528"/>
    <cellStyle name="Input 3 4 4 6" xfId="5529"/>
    <cellStyle name="Input 3 4 4 7" xfId="5530"/>
    <cellStyle name="Input 3 4 5" xfId="5531"/>
    <cellStyle name="Input 3 4 5 2" xfId="5532"/>
    <cellStyle name="Input 3 4 5 3" xfId="5533"/>
    <cellStyle name="Input 3 4 5 4" xfId="5534"/>
    <cellStyle name="Input 3 4 5 5" xfId="5535"/>
    <cellStyle name="Input 3 4 5 6" xfId="5536"/>
    <cellStyle name="Input 3 4 5 7" xfId="5537"/>
    <cellStyle name="Input 3 4 6" xfId="5538"/>
    <cellStyle name="Input 3 4 6 2" xfId="5539"/>
    <cellStyle name="Input 3 4 6 3" xfId="5540"/>
    <cellStyle name="Input 3 4 6 4" xfId="5541"/>
    <cellStyle name="Input 3 4 6 5" xfId="5542"/>
    <cellStyle name="Input 3 4 6 6" xfId="5543"/>
    <cellStyle name="Input 3 4 6 7" xfId="5544"/>
    <cellStyle name="Input 3 4 7" xfId="5545"/>
    <cellStyle name="Input 3 4 7 2" xfId="5546"/>
    <cellStyle name="Input 3 4 7 3" xfId="5547"/>
    <cellStyle name="Input 3 4 7 4" xfId="5548"/>
    <cellStyle name="Input 3 4 7 5" xfId="5549"/>
    <cellStyle name="Input 3 4 7 6" xfId="5550"/>
    <cellStyle name="Input 3 4 7 7" xfId="5551"/>
    <cellStyle name="Input 3 4 8" xfId="5552"/>
    <cellStyle name="Input 3 4 8 2" xfId="5553"/>
    <cellStyle name="Input 3 4 8 3" xfId="5554"/>
    <cellStyle name="Input 3 4 8 4" xfId="5555"/>
    <cellStyle name="Input 3 4 8 5" xfId="5556"/>
    <cellStyle name="Input 3 4 8 6" xfId="5557"/>
    <cellStyle name="Input 3 4 8 7" xfId="5558"/>
    <cellStyle name="Input 3 4 9" xfId="5559"/>
    <cellStyle name="Input 3 4 9 2" xfId="5560"/>
    <cellStyle name="Input 3 4 9 3" xfId="5561"/>
    <cellStyle name="Input 3 4 9 4" xfId="5562"/>
    <cellStyle name="Input 3 4 9 5" xfId="5563"/>
    <cellStyle name="Input 3 4 9 6" xfId="5564"/>
    <cellStyle name="Input 3 4 9 7" xfId="5565"/>
    <cellStyle name="Input 3 5" xfId="5566"/>
    <cellStyle name="Input 3 5 10" xfId="5567"/>
    <cellStyle name="Input 3 5 10 2" xfId="5568"/>
    <cellStyle name="Input 3 5 10 3" xfId="5569"/>
    <cellStyle name="Input 3 5 10 4" xfId="5570"/>
    <cellStyle name="Input 3 5 10 5" xfId="5571"/>
    <cellStyle name="Input 3 5 10 6" xfId="5572"/>
    <cellStyle name="Input 3 5 10 7" xfId="5573"/>
    <cellStyle name="Input 3 5 11" xfId="5574"/>
    <cellStyle name="Input 3 5 12" xfId="5575"/>
    <cellStyle name="Input 3 5 13" xfId="5576"/>
    <cellStyle name="Input 3 5 14" xfId="5577"/>
    <cellStyle name="Input 3 5 2" xfId="5578"/>
    <cellStyle name="Input 3 5 2 2" xfId="5579"/>
    <cellStyle name="Input 3 5 2 3" xfId="5580"/>
    <cellStyle name="Input 3 5 2 4" xfId="5581"/>
    <cellStyle name="Input 3 5 2 5" xfId="5582"/>
    <cellStyle name="Input 3 5 2 6" xfId="5583"/>
    <cellStyle name="Input 3 5 2 7" xfId="5584"/>
    <cellStyle name="Input 3 5 3" xfId="5585"/>
    <cellStyle name="Input 3 5 3 2" xfId="5586"/>
    <cellStyle name="Input 3 5 3 3" xfId="5587"/>
    <cellStyle name="Input 3 5 3 4" xfId="5588"/>
    <cellStyle name="Input 3 5 3 5" xfId="5589"/>
    <cellStyle name="Input 3 5 3 6" xfId="5590"/>
    <cellStyle name="Input 3 5 3 7" xfId="5591"/>
    <cellStyle name="Input 3 5 4" xfId="5592"/>
    <cellStyle name="Input 3 5 4 2" xfId="5593"/>
    <cellStyle name="Input 3 5 4 3" xfId="5594"/>
    <cellStyle name="Input 3 5 4 4" xfId="5595"/>
    <cellStyle name="Input 3 5 4 5" xfId="5596"/>
    <cellStyle name="Input 3 5 4 6" xfId="5597"/>
    <cellStyle name="Input 3 5 4 7" xfId="5598"/>
    <cellStyle name="Input 3 5 5" xfId="5599"/>
    <cellStyle name="Input 3 5 5 2" xfId="5600"/>
    <cellStyle name="Input 3 5 5 3" xfId="5601"/>
    <cellStyle name="Input 3 5 5 4" xfId="5602"/>
    <cellStyle name="Input 3 5 5 5" xfId="5603"/>
    <cellStyle name="Input 3 5 5 6" xfId="5604"/>
    <cellStyle name="Input 3 5 5 7" xfId="5605"/>
    <cellStyle name="Input 3 5 6" xfId="5606"/>
    <cellStyle name="Input 3 5 6 2" xfId="5607"/>
    <cellStyle name="Input 3 5 6 3" xfId="5608"/>
    <cellStyle name="Input 3 5 6 4" xfId="5609"/>
    <cellStyle name="Input 3 5 6 5" xfId="5610"/>
    <cellStyle name="Input 3 5 6 6" xfId="5611"/>
    <cellStyle name="Input 3 5 6 7" xfId="5612"/>
    <cellStyle name="Input 3 5 7" xfId="5613"/>
    <cellStyle name="Input 3 5 7 2" xfId="5614"/>
    <cellStyle name="Input 3 5 7 3" xfId="5615"/>
    <cellStyle name="Input 3 5 7 4" xfId="5616"/>
    <cellStyle name="Input 3 5 7 5" xfId="5617"/>
    <cellStyle name="Input 3 5 7 6" xfId="5618"/>
    <cellStyle name="Input 3 5 7 7" xfId="5619"/>
    <cellStyle name="Input 3 5 8" xfId="5620"/>
    <cellStyle name="Input 3 5 8 2" xfId="5621"/>
    <cellStyle name="Input 3 5 8 3" xfId="5622"/>
    <cellStyle name="Input 3 5 8 4" xfId="5623"/>
    <cellStyle name="Input 3 5 8 5" xfId="5624"/>
    <cellStyle name="Input 3 5 8 6" xfId="5625"/>
    <cellStyle name="Input 3 5 8 7" xfId="5626"/>
    <cellStyle name="Input 3 5 9" xfId="5627"/>
    <cellStyle name="Input 3 5 9 2" xfId="5628"/>
    <cellStyle name="Input 3 5 9 3" xfId="5629"/>
    <cellStyle name="Input 3 5 9 4" xfId="5630"/>
    <cellStyle name="Input 3 5 9 5" xfId="5631"/>
    <cellStyle name="Input 3 5 9 6" xfId="5632"/>
    <cellStyle name="Input 3 5 9 7" xfId="5633"/>
    <cellStyle name="Input 3 6" xfId="5634"/>
    <cellStyle name="Input 3 6 10" xfId="5635"/>
    <cellStyle name="Input 3 6 10 2" xfId="5636"/>
    <cellStyle name="Input 3 6 10 3" xfId="5637"/>
    <cellStyle name="Input 3 6 10 4" xfId="5638"/>
    <cellStyle name="Input 3 6 10 5" xfId="5639"/>
    <cellStyle name="Input 3 6 10 6" xfId="5640"/>
    <cellStyle name="Input 3 6 10 7" xfId="5641"/>
    <cellStyle name="Input 3 6 11" xfId="5642"/>
    <cellStyle name="Input 3 6 12" xfId="5643"/>
    <cellStyle name="Input 3 6 13" xfId="5644"/>
    <cellStyle name="Input 3 6 14" xfId="5645"/>
    <cellStyle name="Input 3 6 2" xfId="5646"/>
    <cellStyle name="Input 3 6 2 2" xfId="5647"/>
    <cellStyle name="Input 3 6 2 3" xfId="5648"/>
    <cellStyle name="Input 3 6 2 4" xfId="5649"/>
    <cellStyle name="Input 3 6 2 5" xfId="5650"/>
    <cellStyle name="Input 3 6 2 6" xfId="5651"/>
    <cellStyle name="Input 3 6 2 7" xfId="5652"/>
    <cellStyle name="Input 3 6 3" xfId="5653"/>
    <cellStyle name="Input 3 6 3 2" xfId="5654"/>
    <cellStyle name="Input 3 6 3 3" xfId="5655"/>
    <cellStyle name="Input 3 6 3 4" xfId="5656"/>
    <cellStyle name="Input 3 6 3 5" xfId="5657"/>
    <cellStyle name="Input 3 6 3 6" xfId="5658"/>
    <cellStyle name="Input 3 6 3 7" xfId="5659"/>
    <cellStyle name="Input 3 6 4" xfId="5660"/>
    <cellStyle name="Input 3 6 4 2" xfId="5661"/>
    <cellStyle name="Input 3 6 4 3" xfId="5662"/>
    <cellStyle name="Input 3 6 4 4" xfId="5663"/>
    <cellStyle name="Input 3 6 4 5" xfId="5664"/>
    <cellStyle name="Input 3 6 4 6" xfId="5665"/>
    <cellStyle name="Input 3 6 4 7" xfId="5666"/>
    <cellStyle name="Input 3 6 5" xfId="5667"/>
    <cellStyle name="Input 3 6 5 2" xfId="5668"/>
    <cellStyle name="Input 3 6 5 3" xfId="5669"/>
    <cellStyle name="Input 3 6 5 4" xfId="5670"/>
    <cellStyle name="Input 3 6 5 5" xfId="5671"/>
    <cellStyle name="Input 3 6 5 6" xfId="5672"/>
    <cellStyle name="Input 3 6 5 7" xfId="5673"/>
    <cellStyle name="Input 3 6 6" xfId="5674"/>
    <cellStyle name="Input 3 6 6 2" xfId="5675"/>
    <cellStyle name="Input 3 6 6 3" xfId="5676"/>
    <cellStyle name="Input 3 6 6 4" xfId="5677"/>
    <cellStyle name="Input 3 6 6 5" xfId="5678"/>
    <cellStyle name="Input 3 6 6 6" xfId="5679"/>
    <cellStyle name="Input 3 6 6 7" xfId="5680"/>
    <cellStyle name="Input 3 6 7" xfId="5681"/>
    <cellStyle name="Input 3 6 7 2" xfId="5682"/>
    <cellStyle name="Input 3 6 7 3" xfId="5683"/>
    <cellStyle name="Input 3 6 7 4" xfId="5684"/>
    <cellStyle name="Input 3 6 7 5" xfId="5685"/>
    <cellStyle name="Input 3 6 7 6" xfId="5686"/>
    <cellStyle name="Input 3 6 7 7" xfId="5687"/>
    <cellStyle name="Input 3 6 8" xfId="5688"/>
    <cellStyle name="Input 3 6 8 2" xfId="5689"/>
    <cellStyle name="Input 3 6 8 3" xfId="5690"/>
    <cellStyle name="Input 3 6 8 4" xfId="5691"/>
    <cellStyle name="Input 3 6 8 5" xfId="5692"/>
    <cellStyle name="Input 3 6 8 6" xfId="5693"/>
    <cellStyle name="Input 3 6 8 7" xfId="5694"/>
    <cellStyle name="Input 3 6 9" xfId="5695"/>
    <cellStyle name="Input 3 6 9 2" xfId="5696"/>
    <cellStyle name="Input 3 6 9 3" xfId="5697"/>
    <cellStyle name="Input 3 6 9 4" xfId="5698"/>
    <cellStyle name="Input 3 6 9 5" xfId="5699"/>
    <cellStyle name="Input 3 6 9 6" xfId="5700"/>
    <cellStyle name="Input 3 6 9 7" xfId="5701"/>
    <cellStyle name="Input 3 7" xfId="5702"/>
    <cellStyle name="Input 3 7 2" xfId="5703"/>
    <cellStyle name="Input 3 7 3" xfId="5704"/>
    <cellStyle name="Input 3 7 4" xfId="5705"/>
    <cellStyle name="Input 3 7 5" xfId="5706"/>
    <cellStyle name="Input 3 7 6" xfId="5707"/>
    <cellStyle name="Input 3 7 7" xfId="5708"/>
    <cellStyle name="Input 3 8" xfId="5709"/>
    <cellStyle name="Input 3 8 2" xfId="5710"/>
    <cellStyle name="Input 3 8 3" xfId="5711"/>
    <cellStyle name="Input 3 8 4" xfId="5712"/>
    <cellStyle name="Input 3 8 5" xfId="5713"/>
    <cellStyle name="Input 3 8 6" xfId="5714"/>
    <cellStyle name="Input 3 8 7" xfId="5715"/>
    <cellStyle name="Input 3 9" xfId="5716"/>
    <cellStyle name="Input 3 9 2" xfId="5717"/>
    <cellStyle name="Input 3 9 3" xfId="5718"/>
    <cellStyle name="Input 3 9 4" xfId="5719"/>
    <cellStyle name="Input 3 9 5" xfId="5720"/>
    <cellStyle name="Input 3 9 6" xfId="5721"/>
    <cellStyle name="Input 3 9 7" xfId="5722"/>
    <cellStyle name="Input Numbers" xfId="86"/>
    <cellStyle name="Input Numbers 2" xfId="18740"/>
    <cellStyle name="Input Text" xfId="87"/>
    <cellStyle name="Input Text 2" xfId="222"/>
    <cellStyle name="Linked Cell 2" xfId="88"/>
    <cellStyle name="Linked Cell 2 2" xfId="5723"/>
    <cellStyle name="Linked Cell 2 2 10" xfId="5724"/>
    <cellStyle name="Linked Cell 2 2 10 2" xfId="5725"/>
    <cellStyle name="Linked Cell 2 2 10 3" xfId="5726"/>
    <cellStyle name="Linked Cell 2 2 10 4" xfId="5727"/>
    <cellStyle name="Linked Cell 2 2 10 5" xfId="5728"/>
    <cellStyle name="Linked Cell 2 2 11" xfId="5729"/>
    <cellStyle name="Linked Cell 2 2 12" xfId="5730"/>
    <cellStyle name="Linked Cell 2 2 13" xfId="5731"/>
    <cellStyle name="Linked Cell 2 2 2" xfId="5732"/>
    <cellStyle name="Linked Cell 2 2 2 2" xfId="5733"/>
    <cellStyle name="Linked Cell 2 2 2 3" xfId="5734"/>
    <cellStyle name="Linked Cell 2 2 2 4" xfId="5735"/>
    <cellStyle name="Linked Cell 2 2 2 5" xfId="5736"/>
    <cellStyle name="Linked Cell 2 2 3" xfId="5737"/>
    <cellStyle name="Linked Cell 2 2 3 2" xfId="5738"/>
    <cellStyle name="Linked Cell 2 2 3 3" xfId="5739"/>
    <cellStyle name="Linked Cell 2 2 3 4" xfId="5740"/>
    <cellStyle name="Linked Cell 2 2 3 5" xfId="5741"/>
    <cellStyle name="Linked Cell 2 2 4" xfId="5742"/>
    <cellStyle name="Linked Cell 2 2 4 2" xfId="5743"/>
    <cellStyle name="Linked Cell 2 2 4 3" xfId="5744"/>
    <cellStyle name="Linked Cell 2 2 4 4" xfId="5745"/>
    <cellStyle name="Linked Cell 2 2 4 5" xfId="5746"/>
    <cellStyle name="Linked Cell 2 2 5" xfId="5747"/>
    <cellStyle name="Linked Cell 2 2 5 2" xfId="5748"/>
    <cellStyle name="Linked Cell 2 2 5 3" xfId="5749"/>
    <cellStyle name="Linked Cell 2 2 5 4" xfId="5750"/>
    <cellStyle name="Linked Cell 2 2 5 5" xfId="5751"/>
    <cellStyle name="Linked Cell 2 2 6" xfId="5752"/>
    <cellStyle name="Linked Cell 2 2 6 2" xfId="5753"/>
    <cellStyle name="Linked Cell 2 2 6 3" xfId="5754"/>
    <cellStyle name="Linked Cell 2 2 6 4" xfId="5755"/>
    <cellStyle name="Linked Cell 2 2 6 5" xfId="5756"/>
    <cellStyle name="Linked Cell 2 2 7" xfId="5757"/>
    <cellStyle name="Linked Cell 2 2 7 2" xfId="5758"/>
    <cellStyle name="Linked Cell 2 2 7 3" xfId="5759"/>
    <cellStyle name="Linked Cell 2 2 7 4" xfId="5760"/>
    <cellStyle name="Linked Cell 2 2 7 5" xfId="5761"/>
    <cellStyle name="Linked Cell 2 2 8" xfId="5762"/>
    <cellStyle name="Linked Cell 2 2 8 2" xfId="5763"/>
    <cellStyle name="Linked Cell 2 2 8 3" xfId="5764"/>
    <cellStyle name="Linked Cell 2 2 8 4" xfId="5765"/>
    <cellStyle name="Linked Cell 2 2 8 5" xfId="5766"/>
    <cellStyle name="Linked Cell 2 2 9" xfId="5767"/>
    <cellStyle name="Linked Cell 2 2 9 2" xfId="5768"/>
    <cellStyle name="Linked Cell 2 2 9 3" xfId="5769"/>
    <cellStyle name="Linked Cell 2 2 9 4" xfId="5770"/>
    <cellStyle name="Linked Cell 2 2 9 5" xfId="5771"/>
    <cellStyle name="Linked Cell 2 3" xfId="5772"/>
    <cellStyle name="Linked Cell 2 3 2" xfId="5773"/>
    <cellStyle name="Linked Cell 2 3 3" xfId="5774"/>
    <cellStyle name="Linked Cell 2 3 4" xfId="5775"/>
    <cellStyle name="Linked Cell 2 3 5" xfId="5776"/>
    <cellStyle name="MajorHeading" xfId="89"/>
    <cellStyle name="Neutral 2" xfId="90"/>
    <cellStyle name="Normal" xfId="0" builtinId="0"/>
    <cellStyle name="Normal 10" xfId="11"/>
    <cellStyle name="Normal 11" xfId="91"/>
    <cellStyle name="Normal 11 10" xfId="5777"/>
    <cellStyle name="Normal 11 10 2" xfId="18911"/>
    <cellStyle name="Normal 11 11" xfId="18741"/>
    <cellStyle name="Normal 11 2" xfId="92"/>
    <cellStyle name="Normal 11 2 2" xfId="93"/>
    <cellStyle name="Normal 11 2 2 2" xfId="223"/>
    <cellStyle name="Normal 11 2 2 2 2" xfId="320"/>
    <cellStyle name="Normal 11 2 2 2 2 2" xfId="5778"/>
    <cellStyle name="Normal 11 2 2 2 2 2 2" xfId="5779"/>
    <cellStyle name="Normal 11 2 2 2 2 2 2 2" xfId="18913"/>
    <cellStyle name="Normal 11 2 2 2 2 2 3" xfId="18912"/>
    <cellStyle name="Normal 11 2 2 2 2 3" xfId="5780"/>
    <cellStyle name="Normal 11 2 2 2 2 3 2" xfId="18914"/>
    <cellStyle name="Normal 11 2 2 2 2 4" xfId="18856"/>
    <cellStyle name="Normal 11 2 2 2 3" xfId="5781"/>
    <cellStyle name="Normal 11 2 2 2 3 2" xfId="5782"/>
    <cellStyle name="Normal 11 2 2 2 3 2 2" xfId="18916"/>
    <cellStyle name="Normal 11 2 2 2 3 3" xfId="18915"/>
    <cellStyle name="Normal 11 2 2 2 4" xfId="5783"/>
    <cellStyle name="Normal 11 2 2 2 4 2" xfId="18917"/>
    <cellStyle name="Normal 11 2 2 2 5" xfId="18786"/>
    <cellStyle name="Normal 11 2 2 3" xfId="262"/>
    <cellStyle name="Normal 11 2 2 3 2" xfId="5784"/>
    <cellStyle name="Normal 11 2 2 3 2 2" xfId="5785"/>
    <cellStyle name="Normal 11 2 2 3 2 2 2" xfId="18919"/>
    <cellStyle name="Normal 11 2 2 3 2 3" xfId="18918"/>
    <cellStyle name="Normal 11 2 2 3 3" xfId="5786"/>
    <cellStyle name="Normal 11 2 2 3 3 2" xfId="18920"/>
    <cellStyle name="Normal 11 2 2 3 4" xfId="18817"/>
    <cellStyle name="Normal 11 2 2 4" xfId="5787"/>
    <cellStyle name="Normal 11 2 2 4 2" xfId="5788"/>
    <cellStyle name="Normal 11 2 2 4 2 2" xfId="18922"/>
    <cellStyle name="Normal 11 2 2 4 3" xfId="18921"/>
    <cellStyle name="Normal 11 2 2 5" xfId="5789"/>
    <cellStyle name="Normal 11 2 2 5 2" xfId="18923"/>
    <cellStyle name="Normal 11 2 2 6" xfId="18743"/>
    <cellStyle name="Normal 11 2 3" xfId="94"/>
    <cellStyle name="Normal 11 2 3 2" xfId="224"/>
    <cellStyle name="Normal 11 2 3 2 2" xfId="321"/>
    <cellStyle name="Normal 11 2 3 2 2 2" xfId="5790"/>
    <cellStyle name="Normal 11 2 3 2 2 2 2" xfId="5791"/>
    <cellStyle name="Normal 11 2 3 2 2 2 2 2" xfId="18925"/>
    <cellStyle name="Normal 11 2 3 2 2 2 3" xfId="18924"/>
    <cellStyle name="Normal 11 2 3 2 2 3" xfId="5792"/>
    <cellStyle name="Normal 11 2 3 2 2 3 2" xfId="18926"/>
    <cellStyle name="Normal 11 2 3 2 2 4" xfId="18857"/>
    <cellStyle name="Normal 11 2 3 2 3" xfId="5793"/>
    <cellStyle name="Normal 11 2 3 2 3 2" xfId="5794"/>
    <cellStyle name="Normal 11 2 3 2 3 2 2" xfId="18928"/>
    <cellStyle name="Normal 11 2 3 2 3 3" xfId="18927"/>
    <cellStyle name="Normal 11 2 3 2 4" xfId="5795"/>
    <cellStyle name="Normal 11 2 3 2 4 2" xfId="18929"/>
    <cellStyle name="Normal 11 2 3 2 5" xfId="18787"/>
    <cellStyle name="Normal 11 2 3 3" xfId="263"/>
    <cellStyle name="Normal 11 2 3 3 2" xfId="5796"/>
    <cellStyle name="Normal 11 2 3 3 2 2" xfId="5797"/>
    <cellStyle name="Normal 11 2 3 3 2 2 2" xfId="18931"/>
    <cellStyle name="Normal 11 2 3 3 2 3" xfId="18930"/>
    <cellStyle name="Normal 11 2 3 3 3" xfId="5798"/>
    <cellStyle name="Normal 11 2 3 3 3 2" xfId="18932"/>
    <cellStyle name="Normal 11 2 3 3 4" xfId="18818"/>
    <cellStyle name="Normal 11 2 3 4" xfId="5799"/>
    <cellStyle name="Normal 11 2 3 4 2" xfId="5800"/>
    <cellStyle name="Normal 11 2 3 4 2 2" xfId="18934"/>
    <cellStyle name="Normal 11 2 3 4 3" xfId="18933"/>
    <cellStyle name="Normal 11 2 3 5" xfId="5801"/>
    <cellStyle name="Normal 11 2 3 5 2" xfId="18935"/>
    <cellStyle name="Normal 11 2 3 6" xfId="18744"/>
    <cellStyle name="Normal 11 2 4" xfId="95"/>
    <cellStyle name="Normal 11 2 4 2" xfId="225"/>
    <cellStyle name="Normal 11 2 4 2 2" xfId="322"/>
    <cellStyle name="Normal 11 2 4 2 2 2" xfId="5802"/>
    <cellStyle name="Normal 11 2 4 2 2 2 2" xfId="5803"/>
    <cellStyle name="Normal 11 2 4 2 2 2 2 2" xfId="18937"/>
    <cellStyle name="Normal 11 2 4 2 2 2 3" xfId="18936"/>
    <cellStyle name="Normal 11 2 4 2 2 3" xfId="5804"/>
    <cellStyle name="Normal 11 2 4 2 2 3 2" xfId="18938"/>
    <cellStyle name="Normal 11 2 4 2 2 4" xfId="18858"/>
    <cellStyle name="Normal 11 2 4 2 3" xfId="5805"/>
    <cellStyle name="Normal 11 2 4 2 3 2" xfId="5806"/>
    <cellStyle name="Normal 11 2 4 2 3 2 2" xfId="18940"/>
    <cellStyle name="Normal 11 2 4 2 3 3" xfId="18939"/>
    <cellStyle name="Normal 11 2 4 2 4" xfId="5807"/>
    <cellStyle name="Normal 11 2 4 2 4 2" xfId="18941"/>
    <cellStyle name="Normal 11 2 4 2 5" xfId="18788"/>
    <cellStyle name="Normal 11 2 4 3" xfId="264"/>
    <cellStyle name="Normal 11 2 4 3 2" xfId="5808"/>
    <cellStyle name="Normal 11 2 4 3 2 2" xfId="5809"/>
    <cellStyle name="Normal 11 2 4 3 2 2 2" xfId="18943"/>
    <cellStyle name="Normal 11 2 4 3 2 3" xfId="18942"/>
    <cellStyle name="Normal 11 2 4 3 3" xfId="5810"/>
    <cellStyle name="Normal 11 2 4 3 3 2" xfId="18944"/>
    <cellStyle name="Normal 11 2 4 3 4" xfId="18819"/>
    <cellStyle name="Normal 11 2 4 4" xfId="5811"/>
    <cellStyle name="Normal 11 2 4 4 2" xfId="5812"/>
    <cellStyle name="Normal 11 2 4 4 2 2" xfId="18946"/>
    <cellStyle name="Normal 11 2 4 4 3" xfId="18945"/>
    <cellStyle name="Normal 11 2 4 5" xfId="5813"/>
    <cellStyle name="Normal 11 2 4 5 2" xfId="18947"/>
    <cellStyle name="Normal 11 2 4 6" xfId="18745"/>
    <cellStyle name="Normal 11 2 5" xfId="96"/>
    <cellStyle name="Normal 11 2 5 2" xfId="265"/>
    <cellStyle name="Normal 11 2 5 2 2" xfId="5814"/>
    <cellStyle name="Normal 11 2 5 2 2 2" xfId="5815"/>
    <cellStyle name="Normal 11 2 5 2 2 2 2" xfId="18949"/>
    <cellStyle name="Normal 11 2 5 2 2 3" xfId="18948"/>
    <cellStyle name="Normal 11 2 5 2 3" xfId="5816"/>
    <cellStyle name="Normal 11 2 5 2 3 2" xfId="18950"/>
    <cellStyle name="Normal 11 2 5 2 4" xfId="18820"/>
    <cellStyle name="Normal 11 2 5 3" xfId="5817"/>
    <cellStyle name="Normal 11 2 5 3 2" xfId="5818"/>
    <cellStyle name="Normal 11 2 5 3 2 2" xfId="18952"/>
    <cellStyle name="Normal 11 2 5 3 3" xfId="18951"/>
    <cellStyle name="Normal 11 2 5 4" xfId="5819"/>
    <cellStyle name="Normal 11 2 5 4 2" xfId="18953"/>
    <cellStyle name="Normal 11 2 5 5" xfId="18746"/>
    <cellStyle name="Normal 11 2 6" xfId="261"/>
    <cellStyle name="Normal 11 2 6 2" xfId="5820"/>
    <cellStyle name="Normal 11 2 6 2 2" xfId="5821"/>
    <cellStyle name="Normal 11 2 6 2 2 2" xfId="18955"/>
    <cellStyle name="Normal 11 2 6 2 3" xfId="18954"/>
    <cellStyle name="Normal 11 2 6 3" xfId="5822"/>
    <cellStyle name="Normal 11 2 6 3 2" xfId="18956"/>
    <cellStyle name="Normal 11 2 6 4" xfId="18816"/>
    <cellStyle name="Normal 11 2 7" xfId="5823"/>
    <cellStyle name="Normal 11 2 7 2" xfId="5824"/>
    <cellStyle name="Normal 11 2 7 2 2" xfId="18958"/>
    <cellStyle name="Normal 11 2 7 3" xfId="18957"/>
    <cellStyle name="Normal 11 2 8" xfId="5825"/>
    <cellStyle name="Normal 11 2 8 2" xfId="18959"/>
    <cellStyle name="Normal 11 2 9" xfId="18742"/>
    <cellStyle name="Normal 11 3" xfId="97"/>
    <cellStyle name="Normal 11 3 2" xfId="98"/>
    <cellStyle name="Normal 11 3 2 2" xfId="226"/>
    <cellStyle name="Normal 11 3 2 2 2" xfId="323"/>
    <cellStyle name="Normal 11 3 2 2 2 2" xfId="5826"/>
    <cellStyle name="Normal 11 3 2 2 2 2 2" xfId="5827"/>
    <cellStyle name="Normal 11 3 2 2 2 2 2 2" xfId="18961"/>
    <cellStyle name="Normal 11 3 2 2 2 2 3" xfId="18960"/>
    <cellStyle name="Normal 11 3 2 2 2 3" xfId="5828"/>
    <cellStyle name="Normal 11 3 2 2 2 3 2" xfId="18962"/>
    <cellStyle name="Normal 11 3 2 2 2 4" xfId="18859"/>
    <cellStyle name="Normal 11 3 2 2 3" xfId="5829"/>
    <cellStyle name="Normal 11 3 2 2 3 2" xfId="5830"/>
    <cellStyle name="Normal 11 3 2 2 3 2 2" xfId="18964"/>
    <cellStyle name="Normal 11 3 2 2 3 3" xfId="18963"/>
    <cellStyle name="Normal 11 3 2 2 4" xfId="5831"/>
    <cellStyle name="Normal 11 3 2 2 4 2" xfId="18965"/>
    <cellStyle name="Normal 11 3 2 2 5" xfId="18789"/>
    <cellStyle name="Normal 11 3 2 3" xfId="267"/>
    <cellStyle name="Normal 11 3 2 3 2" xfId="5832"/>
    <cellStyle name="Normal 11 3 2 3 2 2" xfId="5833"/>
    <cellStyle name="Normal 11 3 2 3 2 2 2" xfId="18967"/>
    <cellStyle name="Normal 11 3 2 3 2 3" xfId="18966"/>
    <cellStyle name="Normal 11 3 2 3 3" xfId="5834"/>
    <cellStyle name="Normal 11 3 2 3 3 2" xfId="18968"/>
    <cellStyle name="Normal 11 3 2 3 4" xfId="18822"/>
    <cellStyle name="Normal 11 3 2 4" xfId="5835"/>
    <cellStyle name="Normal 11 3 2 4 2" xfId="5836"/>
    <cellStyle name="Normal 11 3 2 4 2 2" xfId="18970"/>
    <cellStyle name="Normal 11 3 2 4 3" xfId="18969"/>
    <cellStyle name="Normal 11 3 2 5" xfId="5837"/>
    <cellStyle name="Normal 11 3 2 5 2" xfId="18971"/>
    <cellStyle name="Normal 11 3 2 6" xfId="18748"/>
    <cellStyle name="Normal 11 3 3" xfId="99"/>
    <cellStyle name="Normal 11 3 3 2" xfId="227"/>
    <cellStyle name="Normal 11 3 3 2 2" xfId="324"/>
    <cellStyle name="Normal 11 3 3 2 2 2" xfId="5838"/>
    <cellStyle name="Normal 11 3 3 2 2 2 2" xfId="5839"/>
    <cellStyle name="Normal 11 3 3 2 2 2 2 2" xfId="18973"/>
    <cellStyle name="Normal 11 3 3 2 2 2 3" xfId="18972"/>
    <cellStyle name="Normal 11 3 3 2 2 3" xfId="5840"/>
    <cellStyle name="Normal 11 3 3 2 2 3 2" xfId="18974"/>
    <cellStyle name="Normal 11 3 3 2 2 4" xfId="18860"/>
    <cellStyle name="Normal 11 3 3 2 3" xfId="5841"/>
    <cellStyle name="Normal 11 3 3 2 3 2" xfId="5842"/>
    <cellStyle name="Normal 11 3 3 2 3 2 2" xfId="18976"/>
    <cellStyle name="Normal 11 3 3 2 3 3" xfId="18975"/>
    <cellStyle name="Normal 11 3 3 2 4" xfId="5843"/>
    <cellStyle name="Normal 11 3 3 2 4 2" xfId="18977"/>
    <cellStyle name="Normal 11 3 3 2 5" xfId="18790"/>
    <cellStyle name="Normal 11 3 3 3" xfId="268"/>
    <cellStyle name="Normal 11 3 3 3 2" xfId="5844"/>
    <cellStyle name="Normal 11 3 3 3 2 2" xfId="5845"/>
    <cellStyle name="Normal 11 3 3 3 2 2 2" xfId="18979"/>
    <cellStyle name="Normal 11 3 3 3 2 3" xfId="18978"/>
    <cellStyle name="Normal 11 3 3 3 3" xfId="5846"/>
    <cellStyle name="Normal 11 3 3 3 3 2" xfId="18980"/>
    <cellStyle name="Normal 11 3 3 3 4" xfId="18823"/>
    <cellStyle name="Normal 11 3 3 4" xfId="5847"/>
    <cellStyle name="Normal 11 3 3 4 2" xfId="5848"/>
    <cellStyle name="Normal 11 3 3 4 2 2" xfId="18982"/>
    <cellStyle name="Normal 11 3 3 4 3" xfId="18981"/>
    <cellStyle name="Normal 11 3 3 5" xfId="5849"/>
    <cellStyle name="Normal 11 3 3 5 2" xfId="18983"/>
    <cellStyle name="Normal 11 3 3 6" xfId="18749"/>
    <cellStyle name="Normal 11 3 4" xfId="100"/>
    <cellStyle name="Normal 11 3 4 2" xfId="228"/>
    <cellStyle name="Normal 11 3 4 2 2" xfId="325"/>
    <cellStyle name="Normal 11 3 4 2 2 2" xfId="5850"/>
    <cellStyle name="Normal 11 3 4 2 2 2 2" xfId="5851"/>
    <cellStyle name="Normal 11 3 4 2 2 2 2 2" xfId="18985"/>
    <cellStyle name="Normal 11 3 4 2 2 2 3" xfId="18984"/>
    <cellStyle name="Normal 11 3 4 2 2 3" xfId="5852"/>
    <cellStyle name="Normal 11 3 4 2 2 3 2" xfId="18986"/>
    <cellStyle name="Normal 11 3 4 2 2 4" xfId="18861"/>
    <cellStyle name="Normal 11 3 4 2 3" xfId="5853"/>
    <cellStyle name="Normal 11 3 4 2 3 2" xfId="5854"/>
    <cellStyle name="Normal 11 3 4 2 3 2 2" xfId="18988"/>
    <cellStyle name="Normal 11 3 4 2 3 3" xfId="18987"/>
    <cellStyle name="Normal 11 3 4 2 4" xfId="5855"/>
    <cellStyle name="Normal 11 3 4 2 4 2" xfId="18989"/>
    <cellStyle name="Normal 11 3 4 2 5" xfId="18791"/>
    <cellStyle name="Normal 11 3 4 3" xfId="269"/>
    <cellStyle name="Normal 11 3 4 3 2" xfId="5856"/>
    <cellStyle name="Normal 11 3 4 3 2 2" xfId="5857"/>
    <cellStyle name="Normal 11 3 4 3 2 2 2" xfId="18991"/>
    <cellStyle name="Normal 11 3 4 3 2 3" xfId="18990"/>
    <cellStyle name="Normal 11 3 4 3 3" xfId="5858"/>
    <cellStyle name="Normal 11 3 4 3 3 2" xfId="18992"/>
    <cellStyle name="Normal 11 3 4 3 4" xfId="18824"/>
    <cellStyle name="Normal 11 3 4 4" xfId="5859"/>
    <cellStyle name="Normal 11 3 4 4 2" xfId="5860"/>
    <cellStyle name="Normal 11 3 4 4 2 2" xfId="18994"/>
    <cellStyle name="Normal 11 3 4 4 3" xfId="18993"/>
    <cellStyle name="Normal 11 3 4 5" xfId="5861"/>
    <cellStyle name="Normal 11 3 4 5 2" xfId="18995"/>
    <cellStyle name="Normal 11 3 4 6" xfId="18750"/>
    <cellStyle name="Normal 11 3 5" xfId="101"/>
    <cellStyle name="Normal 11 3 5 2" xfId="270"/>
    <cellStyle name="Normal 11 3 5 2 2" xfId="5862"/>
    <cellStyle name="Normal 11 3 5 2 2 2" xfId="5863"/>
    <cellStyle name="Normal 11 3 5 2 2 2 2" xfId="18997"/>
    <cellStyle name="Normal 11 3 5 2 2 3" xfId="18996"/>
    <cellStyle name="Normal 11 3 5 2 3" xfId="5864"/>
    <cellStyle name="Normal 11 3 5 2 3 2" xfId="18998"/>
    <cellStyle name="Normal 11 3 5 2 4" xfId="18825"/>
    <cellStyle name="Normal 11 3 5 3" xfId="5865"/>
    <cellStyle name="Normal 11 3 5 3 2" xfId="5866"/>
    <cellStyle name="Normal 11 3 5 3 2 2" xfId="19000"/>
    <cellStyle name="Normal 11 3 5 3 3" xfId="18999"/>
    <cellStyle name="Normal 11 3 5 4" xfId="5867"/>
    <cellStyle name="Normal 11 3 5 4 2" xfId="19001"/>
    <cellStyle name="Normal 11 3 5 5" xfId="18751"/>
    <cellStyle name="Normal 11 3 6" xfId="266"/>
    <cellStyle name="Normal 11 3 6 2" xfId="5868"/>
    <cellStyle name="Normal 11 3 6 2 2" xfId="5869"/>
    <cellStyle name="Normal 11 3 6 2 2 2" xfId="19003"/>
    <cellStyle name="Normal 11 3 6 2 3" xfId="19002"/>
    <cellStyle name="Normal 11 3 6 3" xfId="5870"/>
    <cellStyle name="Normal 11 3 6 3 2" xfId="19004"/>
    <cellStyle name="Normal 11 3 6 4" xfId="18821"/>
    <cellStyle name="Normal 11 3 7" xfId="5871"/>
    <cellStyle name="Normal 11 3 7 2" xfId="5872"/>
    <cellStyle name="Normal 11 3 7 2 2" xfId="19006"/>
    <cellStyle name="Normal 11 3 7 3" xfId="19005"/>
    <cellStyle name="Normal 11 3 8" xfId="5873"/>
    <cellStyle name="Normal 11 3 8 2" xfId="19007"/>
    <cellStyle name="Normal 11 3 9" xfId="18747"/>
    <cellStyle name="Normal 11 4" xfId="102"/>
    <cellStyle name="Normal 11 4 2" xfId="229"/>
    <cellStyle name="Normal 11 4 2 2" xfId="326"/>
    <cellStyle name="Normal 11 4 2 2 2" xfId="5874"/>
    <cellStyle name="Normal 11 4 2 2 2 2" xfId="5875"/>
    <cellStyle name="Normal 11 4 2 2 2 2 2" xfId="19009"/>
    <cellStyle name="Normal 11 4 2 2 2 3" xfId="19008"/>
    <cellStyle name="Normal 11 4 2 2 3" xfId="5876"/>
    <cellStyle name="Normal 11 4 2 2 3 2" xfId="19010"/>
    <cellStyle name="Normal 11 4 2 2 4" xfId="18862"/>
    <cellStyle name="Normal 11 4 2 3" xfId="5877"/>
    <cellStyle name="Normal 11 4 2 3 2" xfId="5878"/>
    <cellStyle name="Normal 11 4 2 3 2 2" xfId="19012"/>
    <cellStyle name="Normal 11 4 2 3 3" xfId="19011"/>
    <cellStyle name="Normal 11 4 2 4" xfId="5879"/>
    <cellStyle name="Normal 11 4 2 4 2" xfId="19013"/>
    <cellStyle name="Normal 11 4 2 5" xfId="18792"/>
    <cellStyle name="Normal 11 4 3" xfId="271"/>
    <cellStyle name="Normal 11 4 3 2" xfId="5880"/>
    <cellStyle name="Normal 11 4 3 2 2" xfId="5881"/>
    <cellStyle name="Normal 11 4 3 2 2 2" xfId="19015"/>
    <cellStyle name="Normal 11 4 3 2 3" xfId="19014"/>
    <cellStyle name="Normal 11 4 3 3" xfId="5882"/>
    <cellStyle name="Normal 11 4 3 3 2" xfId="19016"/>
    <cellStyle name="Normal 11 4 3 4" xfId="18826"/>
    <cellStyle name="Normal 11 4 4" xfId="5883"/>
    <cellStyle name="Normal 11 4 4 2" xfId="5884"/>
    <cellStyle name="Normal 11 4 4 2 2" xfId="19018"/>
    <cellStyle name="Normal 11 4 4 3" xfId="19017"/>
    <cellStyle name="Normal 11 4 5" xfId="5885"/>
    <cellStyle name="Normal 11 4 5 2" xfId="19019"/>
    <cellStyle name="Normal 11 4 6" xfId="18752"/>
    <cellStyle name="Normal 11 5" xfId="103"/>
    <cellStyle name="Normal 11 5 2" xfId="230"/>
    <cellStyle name="Normal 11 5 2 2" xfId="327"/>
    <cellStyle name="Normal 11 5 2 2 2" xfId="5886"/>
    <cellStyle name="Normal 11 5 2 2 2 2" xfId="5887"/>
    <cellStyle name="Normal 11 5 2 2 2 2 2" xfId="19021"/>
    <cellStyle name="Normal 11 5 2 2 2 3" xfId="19020"/>
    <cellStyle name="Normal 11 5 2 2 3" xfId="5888"/>
    <cellStyle name="Normal 11 5 2 2 3 2" xfId="19022"/>
    <cellStyle name="Normal 11 5 2 2 4" xfId="18863"/>
    <cellStyle name="Normal 11 5 2 3" xfId="5889"/>
    <cellStyle name="Normal 11 5 2 3 2" xfId="5890"/>
    <cellStyle name="Normal 11 5 2 3 2 2" xfId="19024"/>
    <cellStyle name="Normal 11 5 2 3 3" xfId="19023"/>
    <cellStyle name="Normal 11 5 2 4" xfId="5891"/>
    <cellStyle name="Normal 11 5 2 4 2" xfId="19025"/>
    <cellStyle name="Normal 11 5 2 5" xfId="18793"/>
    <cellStyle name="Normal 11 5 3" xfId="272"/>
    <cellStyle name="Normal 11 5 3 2" xfId="5892"/>
    <cellStyle name="Normal 11 5 3 2 2" xfId="5893"/>
    <cellStyle name="Normal 11 5 3 2 2 2" xfId="19027"/>
    <cellStyle name="Normal 11 5 3 2 3" xfId="19026"/>
    <cellStyle name="Normal 11 5 3 3" xfId="5894"/>
    <cellStyle name="Normal 11 5 3 3 2" xfId="19028"/>
    <cellStyle name="Normal 11 5 3 4" xfId="18827"/>
    <cellStyle name="Normal 11 5 4" xfId="5895"/>
    <cellStyle name="Normal 11 5 4 2" xfId="5896"/>
    <cellStyle name="Normal 11 5 4 2 2" xfId="19030"/>
    <cellStyle name="Normal 11 5 4 3" xfId="19029"/>
    <cellStyle name="Normal 11 5 5" xfId="5897"/>
    <cellStyle name="Normal 11 5 5 2" xfId="19031"/>
    <cellStyle name="Normal 11 5 6" xfId="18753"/>
    <cellStyle name="Normal 11 6" xfId="104"/>
    <cellStyle name="Normal 11 6 2" xfId="231"/>
    <cellStyle name="Normal 11 6 2 2" xfId="328"/>
    <cellStyle name="Normal 11 6 2 2 2" xfId="5898"/>
    <cellStyle name="Normal 11 6 2 2 2 2" xfId="5899"/>
    <cellStyle name="Normal 11 6 2 2 2 2 2" xfId="19033"/>
    <cellStyle name="Normal 11 6 2 2 2 3" xfId="19032"/>
    <cellStyle name="Normal 11 6 2 2 3" xfId="5900"/>
    <cellStyle name="Normal 11 6 2 2 3 2" xfId="19034"/>
    <cellStyle name="Normal 11 6 2 2 4" xfId="18864"/>
    <cellStyle name="Normal 11 6 2 3" xfId="5901"/>
    <cellStyle name="Normal 11 6 2 3 2" xfId="5902"/>
    <cellStyle name="Normal 11 6 2 3 2 2" xfId="19036"/>
    <cellStyle name="Normal 11 6 2 3 3" xfId="19035"/>
    <cellStyle name="Normal 11 6 2 4" xfId="5903"/>
    <cellStyle name="Normal 11 6 2 4 2" xfId="19037"/>
    <cellStyle name="Normal 11 6 2 5" xfId="18794"/>
    <cellStyle name="Normal 11 6 3" xfId="273"/>
    <cellStyle name="Normal 11 6 3 2" xfId="5904"/>
    <cellStyle name="Normal 11 6 3 2 2" xfId="5905"/>
    <cellStyle name="Normal 11 6 3 2 2 2" xfId="19039"/>
    <cellStyle name="Normal 11 6 3 2 3" xfId="19038"/>
    <cellStyle name="Normal 11 6 3 3" xfId="5906"/>
    <cellStyle name="Normal 11 6 3 3 2" xfId="19040"/>
    <cellStyle name="Normal 11 6 3 4" xfId="18828"/>
    <cellStyle name="Normal 11 6 4" xfId="5907"/>
    <cellStyle name="Normal 11 6 4 2" xfId="5908"/>
    <cellStyle name="Normal 11 6 4 2 2" xfId="19042"/>
    <cellStyle name="Normal 11 6 4 3" xfId="19041"/>
    <cellStyle name="Normal 11 6 5" xfId="5909"/>
    <cellStyle name="Normal 11 6 5 2" xfId="19043"/>
    <cellStyle name="Normal 11 6 6" xfId="18754"/>
    <cellStyle name="Normal 11 7" xfId="105"/>
    <cellStyle name="Normal 11 7 2" xfId="274"/>
    <cellStyle name="Normal 11 7 2 2" xfId="5910"/>
    <cellStyle name="Normal 11 7 2 2 2" xfId="5911"/>
    <cellStyle name="Normal 11 7 2 2 2 2" xfId="19045"/>
    <cellStyle name="Normal 11 7 2 2 3" xfId="19044"/>
    <cellStyle name="Normal 11 7 2 3" xfId="5912"/>
    <cellStyle name="Normal 11 7 2 3 2" xfId="19046"/>
    <cellStyle name="Normal 11 7 2 4" xfId="18829"/>
    <cellStyle name="Normal 11 7 3" xfId="5913"/>
    <cellStyle name="Normal 11 7 3 2" xfId="5914"/>
    <cellStyle name="Normal 11 7 3 2 2" xfId="19048"/>
    <cellStyle name="Normal 11 7 3 3" xfId="19047"/>
    <cellStyle name="Normal 11 7 4" xfId="5915"/>
    <cellStyle name="Normal 11 7 4 2" xfId="19049"/>
    <cellStyle name="Normal 11 7 5" xfId="18755"/>
    <cellStyle name="Normal 11 8" xfId="260"/>
    <cellStyle name="Normal 11 8 2" xfId="5916"/>
    <cellStyle name="Normal 11 8 2 2" xfId="5917"/>
    <cellStyle name="Normal 11 8 2 2 2" xfId="19051"/>
    <cellStyle name="Normal 11 8 2 3" xfId="19050"/>
    <cellStyle name="Normal 11 8 3" xfId="5918"/>
    <cellStyle name="Normal 11 8 3 2" xfId="19052"/>
    <cellStyle name="Normal 11 8 4" xfId="18815"/>
    <cellStyle name="Normal 11 9" xfId="5919"/>
    <cellStyle name="Normal 11 9 2" xfId="5920"/>
    <cellStyle name="Normal 11 9 2 2" xfId="19054"/>
    <cellStyle name="Normal 11 9 3" xfId="19053"/>
    <cellStyle name="Normal 12" xfId="106"/>
    <cellStyle name="Normal 12 10" xfId="5921"/>
    <cellStyle name="Normal 12 10 2" xfId="19055"/>
    <cellStyle name="Normal 12 11" xfId="107"/>
    <cellStyle name="Normal 12 12" xfId="18756"/>
    <cellStyle name="Normal 12 2" xfId="108"/>
    <cellStyle name="Normal 12 2 2" xfId="109"/>
    <cellStyle name="Normal 12 2 2 2" xfId="232"/>
    <cellStyle name="Normal 12 2 2 2 2" xfId="329"/>
    <cellStyle name="Normal 12 2 2 2 2 2" xfId="5922"/>
    <cellStyle name="Normal 12 2 2 2 2 2 2" xfId="5923"/>
    <cellStyle name="Normal 12 2 2 2 2 2 2 2" xfId="19057"/>
    <cellStyle name="Normal 12 2 2 2 2 2 3" xfId="19056"/>
    <cellStyle name="Normal 12 2 2 2 2 3" xfId="5924"/>
    <cellStyle name="Normal 12 2 2 2 2 3 2" xfId="19058"/>
    <cellStyle name="Normal 12 2 2 2 2 4" xfId="18865"/>
    <cellStyle name="Normal 12 2 2 2 3" xfId="5925"/>
    <cellStyle name="Normal 12 2 2 2 3 2" xfId="5926"/>
    <cellStyle name="Normal 12 2 2 2 3 2 2" xfId="19060"/>
    <cellStyle name="Normal 12 2 2 2 3 3" xfId="19059"/>
    <cellStyle name="Normal 12 2 2 2 4" xfId="5927"/>
    <cellStyle name="Normal 12 2 2 2 4 2" xfId="19061"/>
    <cellStyle name="Normal 12 2 2 2 5" xfId="18795"/>
    <cellStyle name="Normal 12 2 2 3" xfId="277"/>
    <cellStyle name="Normal 12 2 2 3 2" xfId="5928"/>
    <cellStyle name="Normal 12 2 2 3 2 2" xfId="5929"/>
    <cellStyle name="Normal 12 2 2 3 2 2 2" xfId="19063"/>
    <cellStyle name="Normal 12 2 2 3 2 3" xfId="19062"/>
    <cellStyle name="Normal 12 2 2 3 3" xfId="5930"/>
    <cellStyle name="Normal 12 2 2 3 3 2" xfId="19064"/>
    <cellStyle name="Normal 12 2 2 3 4" xfId="18832"/>
    <cellStyle name="Normal 12 2 2 4" xfId="5931"/>
    <cellStyle name="Normal 12 2 2 4 2" xfId="5932"/>
    <cellStyle name="Normal 12 2 2 4 2 2" xfId="19066"/>
    <cellStyle name="Normal 12 2 2 4 3" xfId="19065"/>
    <cellStyle name="Normal 12 2 2 5" xfId="5933"/>
    <cellStyle name="Normal 12 2 2 5 2" xfId="19067"/>
    <cellStyle name="Normal 12 2 2 6" xfId="18758"/>
    <cellStyle name="Normal 12 2 3" xfId="110"/>
    <cellStyle name="Normal 12 2 3 2" xfId="233"/>
    <cellStyle name="Normal 12 2 3 2 2" xfId="330"/>
    <cellStyle name="Normal 12 2 3 2 2 2" xfId="5934"/>
    <cellStyle name="Normal 12 2 3 2 2 2 2" xfId="5935"/>
    <cellStyle name="Normal 12 2 3 2 2 2 2 2" xfId="19069"/>
    <cellStyle name="Normal 12 2 3 2 2 2 3" xfId="19068"/>
    <cellStyle name="Normal 12 2 3 2 2 3" xfId="5936"/>
    <cellStyle name="Normal 12 2 3 2 2 3 2" xfId="19070"/>
    <cellStyle name="Normal 12 2 3 2 2 4" xfId="18866"/>
    <cellStyle name="Normal 12 2 3 2 3" xfId="5937"/>
    <cellStyle name="Normal 12 2 3 2 3 2" xfId="5938"/>
    <cellStyle name="Normal 12 2 3 2 3 2 2" xfId="19072"/>
    <cellStyle name="Normal 12 2 3 2 3 3" xfId="19071"/>
    <cellStyle name="Normal 12 2 3 2 4" xfId="5939"/>
    <cellStyle name="Normal 12 2 3 2 4 2" xfId="19073"/>
    <cellStyle name="Normal 12 2 3 2 5" xfId="18796"/>
    <cellStyle name="Normal 12 2 3 3" xfId="278"/>
    <cellStyle name="Normal 12 2 3 3 2" xfId="5940"/>
    <cellStyle name="Normal 12 2 3 3 2 2" xfId="5941"/>
    <cellStyle name="Normal 12 2 3 3 2 2 2" xfId="19075"/>
    <cellStyle name="Normal 12 2 3 3 2 3" xfId="19074"/>
    <cellStyle name="Normal 12 2 3 3 3" xfId="5942"/>
    <cellStyle name="Normal 12 2 3 3 3 2" xfId="19076"/>
    <cellStyle name="Normal 12 2 3 3 4" xfId="18833"/>
    <cellStyle name="Normal 12 2 3 4" xfId="5943"/>
    <cellStyle name="Normal 12 2 3 4 2" xfId="5944"/>
    <cellStyle name="Normal 12 2 3 4 2 2" xfId="19078"/>
    <cellStyle name="Normal 12 2 3 4 3" xfId="19077"/>
    <cellStyle name="Normal 12 2 3 5" xfId="5945"/>
    <cellStyle name="Normal 12 2 3 5 2" xfId="19079"/>
    <cellStyle name="Normal 12 2 3 6" xfId="18759"/>
    <cellStyle name="Normal 12 2 4" xfId="111"/>
    <cellStyle name="Normal 12 2 4 2" xfId="234"/>
    <cellStyle name="Normal 12 2 4 2 2" xfId="331"/>
    <cellStyle name="Normal 12 2 4 2 2 2" xfId="5946"/>
    <cellStyle name="Normal 12 2 4 2 2 2 2" xfId="5947"/>
    <cellStyle name="Normal 12 2 4 2 2 2 2 2" xfId="19081"/>
    <cellStyle name="Normal 12 2 4 2 2 2 3" xfId="19080"/>
    <cellStyle name="Normal 12 2 4 2 2 3" xfId="5948"/>
    <cellStyle name="Normal 12 2 4 2 2 3 2" xfId="19082"/>
    <cellStyle name="Normal 12 2 4 2 2 4" xfId="18867"/>
    <cellStyle name="Normal 12 2 4 2 3" xfId="5949"/>
    <cellStyle name="Normal 12 2 4 2 3 2" xfId="5950"/>
    <cellStyle name="Normal 12 2 4 2 3 2 2" xfId="19084"/>
    <cellStyle name="Normal 12 2 4 2 3 3" xfId="19083"/>
    <cellStyle name="Normal 12 2 4 2 4" xfId="5951"/>
    <cellStyle name="Normal 12 2 4 2 4 2" xfId="19085"/>
    <cellStyle name="Normal 12 2 4 2 5" xfId="18797"/>
    <cellStyle name="Normal 12 2 4 3" xfId="279"/>
    <cellStyle name="Normal 12 2 4 3 2" xfId="5952"/>
    <cellStyle name="Normal 12 2 4 3 2 2" xfId="5953"/>
    <cellStyle name="Normal 12 2 4 3 2 2 2" xfId="19087"/>
    <cellStyle name="Normal 12 2 4 3 2 3" xfId="19086"/>
    <cellStyle name="Normal 12 2 4 3 3" xfId="5954"/>
    <cellStyle name="Normal 12 2 4 3 3 2" xfId="19088"/>
    <cellStyle name="Normal 12 2 4 3 4" xfId="18834"/>
    <cellStyle name="Normal 12 2 4 4" xfId="5955"/>
    <cellStyle name="Normal 12 2 4 4 2" xfId="5956"/>
    <cellStyle name="Normal 12 2 4 4 2 2" xfId="19090"/>
    <cellStyle name="Normal 12 2 4 4 3" xfId="19089"/>
    <cellStyle name="Normal 12 2 4 5" xfId="5957"/>
    <cellStyle name="Normal 12 2 4 5 2" xfId="19091"/>
    <cellStyle name="Normal 12 2 4 6" xfId="18760"/>
    <cellStyle name="Normal 12 2 5" xfId="112"/>
    <cellStyle name="Normal 12 2 5 2" xfId="280"/>
    <cellStyle name="Normal 12 2 5 2 2" xfId="5958"/>
    <cellStyle name="Normal 12 2 5 2 2 2" xfId="5959"/>
    <cellStyle name="Normal 12 2 5 2 2 2 2" xfId="19093"/>
    <cellStyle name="Normal 12 2 5 2 2 3" xfId="19092"/>
    <cellStyle name="Normal 12 2 5 2 3" xfId="5960"/>
    <cellStyle name="Normal 12 2 5 2 3 2" xfId="19094"/>
    <cellStyle name="Normal 12 2 5 2 4" xfId="18835"/>
    <cellStyle name="Normal 12 2 5 3" xfId="5961"/>
    <cellStyle name="Normal 12 2 5 3 2" xfId="5962"/>
    <cellStyle name="Normal 12 2 5 3 2 2" xfId="19096"/>
    <cellStyle name="Normal 12 2 5 3 3" xfId="19095"/>
    <cellStyle name="Normal 12 2 5 4" xfId="5963"/>
    <cellStyle name="Normal 12 2 5 4 2" xfId="19097"/>
    <cellStyle name="Normal 12 2 5 5" xfId="18761"/>
    <cellStyle name="Normal 12 2 6" xfId="276"/>
    <cellStyle name="Normal 12 2 6 2" xfId="5964"/>
    <cellStyle name="Normal 12 2 6 2 2" xfId="5965"/>
    <cellStyle name="Normal 12 2 6 2 2 2" xfId="19099"/>
    <cellStyle name="Normal 12 2 6 2 3" xfId="19098"/>
    <cellStyle name="Normal 12 2 6 3" xfId="5966"/>
    <cellStyle name="Normal 12 2 6 3 2" xfId="19100"/>
    <cellStyle name="Normal 12 2 6 4" xfId="18831"/>
    <cellStyle name="Normal 12 2 7" xfId="5967"/>
    <cellStyle name="Normal 12 2 7 2" xfId="5968"/>
    <cellStyle name="Normal 12 2 7 2 2" xfId="19102"/>
    <cellStyle name="Normal 12 2 7 3" xfId="19101"/>
    <cellStyle name="Normal 12 2 8" xfId="5969"/>
    <cellStyle name="Normal 12 2 8 2" xfId="19103"/>
    <cellStyle name="Normal 12 2 9" xfId="18757"/>
    <cellStyle name="Normal 12 3" xfId="113"/>
    <cellStyle name="Normal 12 3 2" xfId="235"/>
    <cellStyle name="Normal 12 3 2 2" xfId="332"/>
    <cellStyle name="Normal 12 3 2 2 2" xfId="5970"/>
    <cellStyle name="Normal 12 3 2 2 2 2" xfId="5971"/>
    <cellStyle name="Normal 12 3 2 2 2 2 2" xfId="19105"/>
    <cellStyle name="Normal 12 3 2 2 2 3" xfId="19104"/>
    <cellStyle name="Normal 12 3 2 2 3" xfId="5972"/>
    <cellStyle name="Normal 12 3 2 2 3 2" xfId="19106"/>
    <cellStyle name="Normal 12 3 2 2 4" xfId="18868"/>
    <cellStyle name="Normal 12 3 2 3" xfId="5973"/>
    <cellStyle name="Normal 12 3 2 3 2" xfId="5974"/>
    <cellStyle name="Normal 12 3 2 3 2 2" xfId="19108"/>
    <cellStyle name="Normal 12 3 2 3 3" xfId="19107"/>
    <cellStyle name="Normal 12 3 2 4" xfId="5975"/>
    <cellStyle name="Normal 12 3 2 4 2" xfId="19109"/>
    <cellStyle name="Normal 12 3 2 5" xfId="18798"/>
    <cellStyle name="Normal 12 3 3" xfId="281"/>
    <cellStyle name="Normal 12 3 3 2" xfId="5976"/>
    <cellStyle name="Normal 12 3 3 2 2" xfId="5977"/>
    <cellStyle name="Normal 12 3 3 2 2 2" xfId="19111"/>
    <cellStyle name="Normal 12 3 3 2 3" xfId="19110"/>
    <cellStyle name="Normal 12 3 3 3" xfId="5978"/>
    <cellStyle name="Normal 12 3 3 3 2" xfId="19112"/>
    <cellStyle name="Normal 12 3 3 4" xfId="18836"/>
    <cellStyle name="Normal 12 3 4" xfId="5979"/>
    <cellStyle name="Normal 12 3 4 2" xfId="5980"/>
    <cellStyle name="Normal 12 3 4 2 2" xfId="19114"/>
    <cellStyle name="Normal 12 3 4 3" xfId="19113"/>
    <cellStyle name="Normal 12 3 5" xfId="5981"/>
    <cellStyle name="Normal 12 3 5 2" xfId="19115"/>
    <cellStyle name="Normal 12 3 6" xfId="18762"/>
    <cellStyle name="Normal 12 4" xfId="114"/>
    <cellStyle name="Normal 12 4 2" xfId="236"/>
    <cellStyle name="Normal 12 4 2 2" xfId="333"/>
    <cellStyle name="Normal 12 4 2 2 2" xfId="5982"/>
    <cellStyle name="Normal 12 4 2 2 2 2" xfId="5983"/>
    <cellStyle name="Normal 12 4 2 2 2 2 2" xfId="19117"/>
    <cellStyle name="Normal 12 4 2 2 2 3" xfId="19116"/>
    <cellStyle name="Normal 12 4 2 2 3" xfId="5984"/>
    <cellStyle name="Normal 12 4 2 2 3 2" xfId="19118"/>
    <cellStyle name="Normal 12 4 2 2 4" xfId="18869"/>
    <cellStyle name="Normal 12 4 2 3" xfId="5985"/>
    <cellStyle name="Normal 12 4 2 3 2" xfId="5986"/>
    <cellStyle name="Normal 12 4 2 3 2 2" xfId="19120"/>
    <cellStyle name="Normal 12 4 2 3 3" xfId="19119"/>
    <cellStyle name="Normal 12 4 2 4" xfId="5987"/>
    <cellStyle name="Normal 12 4 2 4 2" xfId="19121"/>
    <cellStyle name="Normal 12 4 2 5" xfId="18799"/>
    <cellStyle name="Normal 12 4 3" xfId="282"/>
    <cellStyle name="Normal 12 4 3 2" xfId="5988"/>
    <cellStyle name="Normal 12 4 3 2 2" xfId="5989"/>
    <cellStyle name="Normal 12 4 3 2 2 2" xfId="19123"/>
    <cellStyle name="Normal 12 4 3 2 3" xfId="19122"/>
    <cellStyle name="Normal 12 4 3 3" xfId="5990"/>
    <cellStyle name="Normal 12 4 3 3 2" xfId="19124"/>
    <cellStyle name="Normal 12 4 3 4" xfId="18837"/>
    <cellStyle name="Normal 12 4 4" xfId="5991"/>
    <cellStyle name="Normal 12 4 4 2" xfId="5992"/>
    <cellStyle name="Normal 12 4 4 2 2" xfId="19126"/>
    <cellStyle name="Normal 12 4 4 3" xfId="19125"/>
    <cellStyle name="Normal 12 4 5" xfId="5993"/>
    <cellStyle name="Normal 12 4 5 2" xfId="19127"/>
    <cellStyle name="Normal 12 4 6" xfId="18763"/>
    <cellStyle name="Normal 12 5" xfId="115"/>
    <cellStyle name="Normal 12 5 2" xfId="237"/>
    <cellStyle name="Normal 12 5 2 2" xfId="334"/>
    <cellStyle name="Normal 12 5 2 2 2" xfId="5994"/>
    <cellStyle name="Normal 12 5 2 2 2 2" xfId="5995"/>
    <cellStyle name="Normal 12 5 2 2 2 2 2" xfId="19129"/>
    <cellStyle name="Normal 12 5 2 2 2 3" xfId="19128"/>
    <cellStyle name="Normal 12 5 2 2 3" xfId="5996"/>
    <cellStyle name="Normal 12 5 2 2 3 2" xfId="19130"/>
    <cellStyle name="Normal 12 5 2 2 4" xfId="18870"/>
    <cellStyle name="Normal 12 5 2 3" xfId="5997"/>
    <cellStyle name="Normal 12 5 2 3 2" xfId="5998"/>
    <cellStyle name="Normal 12 5 2 3 2 2" xfId="19132"/>
    <cellStyle name="Normal 12 5 2 3 3" xfId="19131"/>
    <cellStyle name="Normal 12 5 2 4" xfId="5999"/>
    <cellStyle name="Normal 12 5 2 4 2" xfId="19133"/>
    <cellStyle name="Normal 12 5 2 5" xfId="18800"/>
    <cellStyle name="Normal 12 5 3" xfId="283"/>
    <cellStyle name="Normal 12 5 3 2" xfId="6000"/>
    <cellStyle name="Normal 12 5 3 2 2" xfId="6001"/>
    <cellStyle name="Normal 12 5 3 2 2 2" xfId="19135"/>
    <cellStyle name="Normal 12 5 3 2 3" xfId="19134"/>
    <cellStyle name="Normal 12 5 3 3" xfId="6002"/>
    <cellStyle name="Normal 12 5 3 3 2" xfId="19136"/>
    <cellStyle name="Normal 12 5 3 4" xfId="18838"/>
    <cellStyle name="Normal 12 5 4" xfId="6003"/>
    <cellStyle name="Normal 12 5 4 2" xfId="6004"/>
    <cellStyle name="Normal 12 5 4 2 2" xfId="19138"/>
    <cellStyle name="Normal 12 5 4 3" xfId="19137"/>
    <cellStyle name="Normal 12 5 5" xfId="6005"/>
    <cellStyle name="Normal 12 5 5 2" xfId="19139"/>
    <cellStyle name="Normal 12 5 6" xfId="18764"/>
    <cellStyle name="Normal 12 6" xfId="116"/>
    <cellStyle name="Normal 12 6 2" xfId="238"/>
    <cellStyle name="Normal 12 6 2 2" xfId="335"/>
    <cellStyle name="Normal 12 6 2 2 2" xfId="6006"/>
    <cellStyle name="Normal 12 6 2 2 2 2" xfId="6007"/>
    <cellStyle name="Normal 12 6 2 2 2 2 2" xfId="19141"/>
    <cellStyle name="Normal 12 6 2 2 2 3" xfId="19140"/>
    <cellStyle name="Normal 12 6 2 2 3" xfId="6008"/>
    <cellStyle name="Normal 12 6 2 2 3 2" xfId="19142"/>
    <cellStyle name="Normal 12 6 2 2 4" xfId="18871"/>
    <cellStyle name="Normal 12 6 2 3" xfId="6009"/>
    <cellStyle name="Normal 12 6 2 3 2" xfId="6010"/>
    <cellStyle name="Normal 12 6 2 3 2 2" xfId="19144"/>
    <cellStyle name="Normal 12 6 2 3 3" xfId="19143"/>
    <cellStyle name="Normal 12 6 2 4" xfId="6011"/>
    <cellStyle name="Normal 12 6 2 4 2" xfId="19145"/>
    <cellStyle name="Normal 12 6 2 5" xfId="18801"/>
    <cellStyle name="Normal 12 6 3" xfId="284"/>
    <cellStyle name="Normal 12 6 3 2" xfId="6012"/>
    <cellStyle name="Normal 12 6 3 2 2" xfId="6013"/>
    <cellStyle name="Normal 12 6 3 2 2 2" xfId="19147"/>
    <cellStyle name="Normal 12 6 3 2 3" xfId="19146"/>
    <cellStyle name="Normal 12 6 3 3" xfId="6014"/>
    <cellStyle name="Normal 12 6 3 3 2" xfId="19148"/>
    <cellStyle name="Normal 12 6 3 4" xfId="18839"/>
    <cellStyle name="Normal 12 6 4" xfId="6015"/>
    <cellStyle name="Normal 12 6 4 2" xfId="6016"/>
    <cellStyle name="Normal 12 6 4 2 2" xfId="19150"/>
    <cellStyle name="Normal 12 6 4 3" xfId="19149"/>
    <cellStyle name="Normal 12 6 5" xfId="6017"/>
    <cellStyle name="Normal 12 6 5 2" xfId="19151"/>
    <cellStyle name="Normal 12 6 6" xfId="18765"/>
    <cellStyle name="Normal 12 7" xfId="117"/>
    <cellStyle name="Normal 12 7 2" xfId="285"/>
    <cellStyle name="Normal 12 7 2 2" xfId="6018"/>
    <cellStyle name="Normal 12 7 2 2 2" xfId="6019"/>
    <cellStyle name="Normal 12 7 2 2 2 2" xfId="19153"/>
    <cellStyle name="Normal 12 7 2 2 3" xfId="19152"/>
    <cellStyle name="Normal 12 7 2 3" xfId="6020"/>
    <cellStyle name="Normal 12 7 2 3 2" xfId="19154"/>
    <cellStyle name="Normal 12 7 2 4" xfId="18840"/>
    <cellStyle name="Normal 12 7 3" xfId="6021"/>
    <cellStyle name="Normal 12 7 3 2" xfId="6022"/>
    <cellStyle name="Normal 12 7 3 2 2" xfId="19156"/>
    <cellStyle name="Normal 12 7 3 3" xfId="19155"/>
    <cellStyle name="Normal 12 7 4" xfId="6023"/>
    <cellStyle name="Normal 12 7 4 2" xfId="19157"/>
    <cellStyle name="Normal 12 7 5" xfId="18766"/>
    <cellStyle name="Normal 12 8" xfId="275"/>
    <cellStyle name="Normal 12 8 2" xfId="6024"/>
    <cellStyle name="Normal 12 8 2 2" xfId="6025"/>
    <cellStyle name="Normal 12 8 2 2 2" xfId="19159"/>
    <cellStyle name="Normal 12 8 2 3" xfId="19158"/>
    <cellStyle name="Normal 12 8 3" xfId="6026"/>
    <cellStyle name="Normal 12 8 3 2" xfId="19160"/>
    <cellStyle name="Normal 12 8 4" xfId="18830"/>
    <cellStyle name="Normal 12 9" xfId="6027"/>
    <cellStyle name="Normal 12 9 2" xfId="6028"/>
    <cellStyle name="Normal 12 9 2 2" xfId="19162"/>
    <cellStyle name="Normal 12 9 3" xfId="19161"/>
    <cellStyle name="Normal 13" xfId="118"/>
    <cellStyle name="Normal 13 2" xfId="119"/>
    <cellStyle name="Normal 14" xfId="120"/>
    <cellStyle name="Normal 14 2" xfId="121"/>
    <cellStyle name="Normal 15" xfId="122"/>
    <cellStyle name="Normal 15 2" xfId="123"/>
    <cellStyle name="Normal 16" xfId="124"/>
    <cellStyle name="Normal 16 2" xfId="125"/>
    <cellStyle name="Normal 17" xfId="239"/>
    <cellStyle name="Normal 17 2" xfId="336"/>
    <cellStyle name="Normal 17 2 2" xfId="6029"/>
    <cellStyle name="Normal 17 2 2 2" xfId="6030"/>
    <cellStyle name="Normal 17 2 2 2 2" xfId="19164"/>
    <cellStyle name="Normal 17 2 2 3" xfId="19163"/>
    <cellStyle name="Normal 17 2 3" xfId="6031"/>
    <cellStyle name="Normal 17 2 3 2" xfId="19165"/>
    <cellStyle name="Normal 17 2 4" xfId="18872"/>
    <cellStyle name="Normal 17 2 8" xfId="19363"/>
    <cellStyle name="Normal 17 3" xfId="6032"/>
    <cellStyle name="Normal 17 3 2" xfId="6033"/>
    <cellStyle name="Normal 17 3 2 2" xfId="19167"/>
    <cellStyle name="Normal 17 3 3" xfId="19166"/>
    <cellStyle name="Normal 17 4" xfId="6034"/>
    <cellStyle name="Normal 17 4 2" xfId="19168"/>
    <cellStyle name="Normal 17 5" xfId="18709"/>
    <cellStyle name="Normal 17 5 2" xfId="19347"/>
    <cellStyle name="Normal 17 6" xfId="18802"/>
    <cellStyle name="Normal 18" xfId="240"/>
    <cellStyle name="Normal 18 2" xfId="337"/>
    <cellStyle name="Normal 18 2 2" xfId="6035"/>
    <cellStyle name="Normal 18 2 2 2" xfId="6036"/>
    <cellStyle name="Normal 18 2 2 2 2" xfId="19170"/>
    <cellStyle name="Normal 18 2 2 3" xfId="19169"/>
    <cellStyle name="Normal 18 2 3" xfId="6037"/>
    <cellStyle name="Normal 18 2 3 2" xfId="19171"/>
    <cellStyle name="Normal 18 2 4" xfId="18873"/>
    <cellStyle name="Normal 18 3" xfId="6038"/>
    <cellStyle name="Normal 18 3 2" xfId="6039"/>
    <cellStyle name="Normal 18 3 2 2" xfId="19173"/>
    <cellStyle name="Normal 18 3 3" xfId="19172"/>
    <cellStyle name="Normal 18 4" xfId="6040"/>
    <cellStyle name="Normal 18 4 2" xfId="19174"/>
    <cellStyle name="Normal 18 5" xfId="18803"/>
    <cellStyle name="Normal 19" xfId="348"/>
    <cellStyle name="Normal 19 2" xfId="18884"/>
    <cellStyle name="Normal 19 2 2" xfId="19364"/>
    <cellStyle name="Normal 19 2 2 2" xfId="18715"/>
    <cellStyle name="Normal 19 2 2 2 2" xfId="19351"/>
    <cellStyle name="Normal 2" xfId="126"/>
    <cellStyle name="Normal 2 2" xfId="127"/>
    <cellStyle name="Normal 2 2 2" xfId="14"/>
    <cellStyle name="Normal 2 2 3" xfId="128"/>
    <cellStyle name="Normal 2 2 4" xfId="129"/>
    <cellStyle name="Normal 2 2 5" xfId="359"/>
    <cellStyle name="Normal 2 3" xfId="130"/>
    <cellStyle name="Normal 2 3 2" xfId="131"/>
    <cellStyle name="Normal 2 3 3" xfId="132"/>
    <cellStyle name="Normal 2 4" xfId="133"/>
    <cellStyle name="Normal 2 5" xfId="134"/>
    <cellStyle name="Normal 2 6" xfId="135"/>
    <cellStyle name="Normal 2 7" xfId="136"/>
    <cellStyle name="Normal 2 8" xfId="137"/>
    <cellStyle name="Normal 2 9" xfId="138"/>
    <cellStyle name="Normal 2_20.45" xfId="139"/>
    <cellStyle name="Normal 20" xfId="6041"/>
    <cellStyle name="Normal 21" xfId="6042"/>
    <cellStyle name="Normal 21 2" xfId="18714"/>
    <cellStyle name="Normal 21 2 2" xfId="19350"/>
    <cellStyle name="Normal 22" xfId="6043"/>
    <cellStyle name="Normal 23" xfId="6044"/>
    <cellStyle name="Normal 24" xfId="6045"/>
    <cellStyle name="Normal 25" xfId="6046"/>
    <cellStyle name="Normal 25 2" xfId="18702"/>
    <cellStyle name="Normal 25 2 2" xfId="18717"/>
    <cellStyle name="Normal 25 2 2 2" xfId="19353"/>
    <cellStyle name="Normal 25 2 2 3" xfId="19356"/>
    <cellStyle name="Normal 25 2 3" xfId="19343"/>
    <cellStyle name="Normal 26" xfId="6047"/>
    <cellStyle name="Normal 27" xfId="6048"/>
    <cellStyle name="Normal 28" xfId="6049"/>
    <cellStyle name="Normal 29" xfId="140"/>
    <cellStyle name="Normal 3" xfId="141"/>
    <cellStyle name="Normal 3 2" xfId="142"/>
    <cellStyle name="Normal 3 2 2" xfId="373"/>
    <cellStyle name="Normal 3 3" xfId="143"/>
    <cellStyle name="Normal 3 3 2" xfId="18710"/>
    <cellStyle name="Normal 3 4" xfId="144"/>
    <cellStyle name="Normal 3 4 2" xfId="145"/>
    <cellStyle name="Normal 3 4 2 2" xfId="241"/>
    <cellStyle name="Normal 3 4 2 2 2" xfId="338"/>
    <cellStyle name="Normal 3 4 2 2 2 2" xfId="6050"/>
    <cellStyle name="Normal 3 4 2 2 2 2 2" xfId="6051"/>
    <cellStyle name="Normal 3 4 2 2 2 2 2 2" xfId="19176"/>
    <cellStyle name="Normal 3 4 2 2 2 2 3" xfId="19175"/>
    <cellStyle name="Normal 3 4 2 2 2 3" xfId="6052"/>
    <cellStyle name="Normal 3 4 2 2 2 3 2" xfId="19177"/>
    <cellStyle name="Normal 3 4 2 2 2 4" xfId="18874"/>
    <cellStyle name="Normal 3 4 2 2 3" xfId="6053"/>
    <cellStyle name="Normal 3 4 2 2 3 2" xfId="6054"/>
    <cellStyle name="Normal 3 4 2 2 3 2 2" xfId="19179"/>
    <cellStyle name="Normal 3 4 2 2 3 3" xfId="19178"/>
    <cellStyle name="Normal 3 4 2 2 4" xfId="6055"/>
    <cellStyle name="Normal 3 4 2 2 4 2" xfId="19180"/>
    <cellStyle name="Normal 3 4 2 2 5" xfId="18804"/>
    <cellStyle name="Normal 3 4 2 3" xfId="287"/>
    <cellStyle name="Normal 3 4 2 3 2" xfId="6056"/>
    <cellStyle name="Normal 3 4 2 3 2 2" xfId="6057"/>
    <cellStyle name="Normal 3 4 2 3 2 2 2" xfId="19182"/>
    <cellStyle name="Normal 3 4 2 3 2 3" xfId="19181"/>
    <cellStyle name="Normal 3 4 2 3 3" xfId="6058"/>
    <cellStyle name="Normal 3 4 2 3 3 2" xfId="19183"/>
    <cellStyle name="Normal 3 4 2 3 4" xfId="18842"/>
    <cellStyle name="Normal 3 4 2 4" xfId="6059"/>
    <cellStyle name="Normal 3 4 2 4 2" xfId="6060"/>
    <cellStyle name="Normal 3 4 2 4 2 2" xfId="19185"/>
    <cellStyle name="Normal 3 4 2 4 3" xfId="19184"/>
    <cellStyle name="Normal 3 4 2 5" xfId="6061"/>
    <cellStyle name="Normal 3 4 2 5 2" xfId="19186"/>
    <cellStyle name="Normal 3 4 2 6" xfId="18768"/>
    <cellStyle name="Normal 3 4 3" xfId="146"/>
    <cellStyle name="Normal 3 4 3 2" xfId="242"/>
    <cellStyle name="Normal 3 4 3 2 2" xfId="339"/>
    <cellStyle name="Normal 3 4 3 2 2 2" xfId="6062"/>
    <cellStyle name="Normal 3 4 3 2 2 2 2" xfId="6063"/>
    <cellStyle name="Normal 3 4 3 2 2 2 2 2" xfId="19188"/>
    <cellStyle name="Normal 3 4 3 2 2 2 3" xfId="19187"/>
    <cellStyle name="Normal 3 4 3 2 2 3" xfId="6064"/>
    <cellStyle name="Normal 3 4 3 2 2 3 2" xfId="19189"/>
    <cellStyle name="Normal 3 4 3 2 2 4" xfId="18875"/>
    <cellStyle name="Normal 3 4 3 2 3" xfId="6065"/>
    <cellStyle name="Normal 3 4 3 2 3 2" xfId="6066"/>
    <cellStyle name="Normal 3 4 3 2 3 2 2" xfId="19191"/>
    <cellStyle name="Normal 3 4 3 2 3 3" xfId="19190"/>
    <cellStyle name="Normal 3 4 3 2 4" xfId="6067"/>
    <cellStyle name="Normal 3 4 3 2 4 2" xfId="19192"/>
    <cellStyle name="Normal 3 4 3 2 5" xfId="18805"/>
    <cellStyle name="Normal 3 4 3 3" xfId="288"/>
    <cellStyle name="Normal 3 4 3 3 2" xfId="6068"/>
    <cellStyle name="Normal 3 4 3 3 2 2" xfId="6069"/>
    <cellStyle name="Normal 3 4 3 3 2 2 2" xfId="19194"/>
    <cellStyle name="Normal 3 4 3 3 2 3" xfId="19193"/>
    <cellStyle name="Normal 3 4 3 3 3" xfId="6070"/>
    <cellStyle name="Normal 3 4 3 3 3 2" xfId="19195"/>
    <cellStyle name="Normal 3 4 3 3 4" xfId="18843"/>
    <cellStyle name="Normal 3 4 3 4" xfId="6071"/>
    <cellStyle name="Normal 3 4 3 4 2" xfId="6072"/>
    <cellStyle name="Normal 3 4 3 4 2 2" xfId="19197"/>
    <cellStyle name="Normal 3 4 3 4 3" xfId="19196"/>
    <cellStyle name="Normal 3 4 3 5" xfId="6073"/>
    <cellStyle name="Normal 3 4 3 5 2" xfId="19198"/>
    <cellStyle name="Normal 3 4 3 6" xfId="18769"/>
    <cellStyle name="Normal 3 4 4" xfId="147"/>
    <cellStyle name="Normal 3 4 4 2" xfId="243"/>
    <cellStyle name="Normal 3 4 4 2 2" xfId="340"/>
    <cellStyle name="Normal 3 4 4 2 2 2" xfId="6074"/>
    <cellStyle name="Normal 3 4 4 2 2 2 2" xfId="6075"/>
    <cellStyle name="Normal 3 4 4 2 2 2 2 2" xfId="19200"/>
    <cellStyle name="Normal 3 4 4 2 2 2 3" xfId="19199"/>
    <cellStyle name="Normal 3 4 4 2 2 3" xfId="6076"/>
    <cellStyle name="Normal 3 4 4 2 2 3 2" xfId="19201"/>
    <cellStyle name="Normal 3 4 4 2 2 4" xfId="18876"/>
    <cellStyle name="Normal 3 4 4 2 3" xfId="6077"/>
    <cellStyle name="Normal 3 4 4 2 3 2" xfId="6078"/>
    <cellStyle name="Normal 3 4 4 2 3 2 2" xfId="19203"/>
    <cellStyle name="Normal 3 4 4 2 3 3" xfId="19202"/>
    <cellStyle name="Normal 3 4 4 2 4" xfId="6079"/>
    <cellStyle name="Normal 3 4 4 2 4 2" xfId="19204"/>
    <cellStyle name="Normal 3 4 4 2 5" xfId="18806"/>
    <cellStyle name="Normal 3 4 4 3" xfId="289"/>
    <cellStyle name="Normal 3 4 4 3 2" xfId="6080"/>
    <cellStyle name="Normal 3 4 4 3 2 2" xfId="6081"/>
    <cellStyle name="Normal 3 4 4 3 2 2 2" xfId="19206"/>
    <cellStyle name="Normal 3 4 4 3 2 3" xfId="19205"/>
    <cellStyle name="Normal 3 4 4 3 3" xfId="6082"/>
    <cellStyle name="Normal 3 4 4 3 3 2" xfId="19207"/>
    <cellStyle name="Normal 3 4 4 3 4" xfId="18844"/>
    <cellStyle name="Normal 3 4 4 4" xfId="6083"/>
    <cellStyle name="Normal 3 4 4 4 2" xfId="6084"/>
    <cellStyle name="Normal 3 4 4 4 2 2" xfId="19209"/>
    <cellStyle name="Normal 3 4 4 4 3" xfId="19208"/>
    <cellStyle name="Normal 3 4 4 5" xfId="6085"/>
    <cellStyle name="Normal 3 4 4 5 2" xfId="19210"/>
    <cellStyle name="Normal 3 4 4 6" xfId="18770"/>
    <cellStyle name="Normal 3 4 5" xfId="148"/>
    <cellStyle name="Normal 3 4 5 2" xfId="290"/>
    <cellStyle name="Normal 3 4 5 2 2" xfId="6086"/>
    <cellStyle name="Normal 3 4 5 2 2 2" xfId="6087"/>
    <cellStyle name="Normal 3 4 5 2 2 2 2" xfId="19212"/>
    <cellStyle name="Normal 3 4 5 2 2 3" xfId="19211"/>
    <cellStyle name="Normal 3 4 5 2 3" xfId="6088"/>
    <cellStyle name="Normal 3 4 5 2 3 2" xfId="19213"/>
    <cellStyle name="Normal 3 4 5 2 4" xfId="18845"/>
    <cellStyle name="Normal 3 4 5 3" xfId="6089"/>
    <cellStyle name="Normal 3 4 5 3 2" xfId="6090"/>
    <cellStyle name="Normal 3 4 5 3 2 2" xfId="19215"/>
    <cellStyle name="Normal 3 4 5 3 3" xfId="19214"/>
    <cellStyle name="Normal 3 4 5 4" xfId="6091"/>
    <cellStyle name="Normal 3 4 5 4 2" xfId="19216"/>
    <cellStyle name="Normal 3 4 5 5" xfId="18771"/>
    <cellStyle name="Normal 3 4 6" xfId="286"/>
    <cellStyle name="Normal 3 4 6 2" xfId="6092"/>
    <cellStyle name="Normal 3 4 6 2 2" xfId="6093"/>
    <cellStyle name="Normal 3 4 6 2 2 2" xfId="19218"/>
    <cellStyle name="Normal 3 4 6 2 3" xfId="19217"/>
    <cellStyle name="Normal 3 4 6 3" xfId="6094"/>
    <cellStyle name="Normal 3 4 6 3 2" xfId="19219"/>
    <cellStyle name="Normal 3 4 6 4" xfId="18841"/>
    <cellStyle name="Normal 3 4 7" xfId="6095"/>
    <cellStyle name="Normal 3 4 7 2" xfId="6096"/>
    <cellStyle name="Normal 3 4 7 2 2" xfId="19221"/>
    <cellStyle name="Normal 3 4 7 3" xfId="19220"/>
    <cellStyle name="Normal 3 4 8" xfId="6097"/>
    <cellStyle name="Normal 3 4 8 2" xfId="19222"/>
    <cellStyle name="Normal 3 4 9" xfId="18767"/>
    <cellStyle name="Normal 3 5" xfId="244"/>
    <cellStyle name="Normal 3 5 2" xfId="341"/>
    <cellStyle name="Normal 3 5 2 2" xfId="6098"/>
    <cellStyle name="Normal 3 5 2 2 2" xfId="6099"/>
    <cellStyle name="Normal 3 5 2 2 2 2" xfId="19224"/>
    <cellStyle name="Normal 3 5 2 2 3" xfId="19223"/>
    <cellStyle name="Normal 3 5 2 3" xfId="6100"/>
    <cellStyle name="Normal 3 5 2 3 2" xfId="19225"/>
    <cellStyle name="Normal 3 5 2 4" xfId="18877"/>
    <cellStyle name="Normal 3 5 3" xfId="6101"/>
    <cellStyle name="Normal 3 5 3 2" xfId="6102"/>
    <cellStyle name="Normal 3 5 3 2 2" xfId="19227"/>
    <cellStyle name="Normal 3 5 3 3" xfId="19226"/>
    <cellStyle name="Normal 3 5 4" xfId="6103"/>
    <cellStyle name="Normal 3 5 4 2" xfId="19228"/>
    <cellStyle name="Normal 3 5 5" xfId="18807"/>
    <cellStyle name="Normal 30" xfId="6104"/>
    <cellStyle name="Normal 31" xfId="6105"/>
    <cellStyle name="Normal 32" xfId="6106"/>
    <cellStyle name="Normal 32 2" xfId="19229"/>
    <cellStyle name="Normal 33" xfId="6107"/>
    <cellStyle name="Normal 34" xfId="6108"/>
    <cellStyle name="Normal 35" xfId="6109"/>
    <cellStyle name="Normal 36" xfId="6110"/>
    <cellStyle name="Normal 37" xfId="6111"/>
    <cellStyle name="Normal 38" xfId="6112"/>
    <cellStyle name="Normal 39" xfId="6113"/>
    <cellStyle name="Normal 4" xfId="149"/>
    <cellStyle name="Normal 4 2" xfId="150"/>
    <cellStyle name="Normal 4 2 2" xfId="374"/>
    <cellStyle name="Normal 4 2 3" xfId="18707"/>
    <cellStyle name="Normal 4 3" xfId="151"/>
    <cellStyle name="Normal 4 3 2" xfId="355"/>
    <cellStyle name="Normal 4 3 2 2" xfId="6114"/>
    <cellStyle name="Normal 4 3 2 2 2" xfId="6115"/>
    <cellStyle name="Normal 4 3 2 2 2 2" xfId="19231"/>
    <cellStyle name="Normal 4 3 2 2 3" xfId="19230"/>
    <cellStyle name="Normal 4 3 2 3" xfId="6116"/>
    <cellStyle name="Normal 4 3 2 3 2" xfId="19232"/>
    <cellStyle name="Normal 4 3 2 4" xfId="18887"/>
    <cellStyle name="Normal 4 4" xfId="152"/>
    <cellStyle name="Normal 40" xfId="18700"/>
    <cellStyle name="Normal 40 2" xfId="19341"/>
    <cellStyle name="Normal 41" xfId="18704"/>
    <cellStyle name="Normal 41 2" xfId="19344"/>
    <cellStyle name="Normal 42" xfId="18708"/>
    <cellStyle name="Normal 42 2" xfId="19346"/>
    <cellStyle name="Normal 43" xfId="18716"/>
    <cellStyle name="Normal 43 2" xfId="19352"/>
    <cellStyle name="Normal 44" xfId="19357"/>
    <cellStyle name="Normal 5" xfId="153"/>
    <cellStyle name="Normal 5 2" xfId="154"/>
    <cellStyle name="Normal 5 2 2" xfId="375"/>
    <cellStyle name="Normal 5 2 2 2" xfId="6117"/>
    <cellStyle name="Normal 5 2 2 2 2" xfId="6118"/>
    <cellStyle name="Normal 5 2 2 2 2 2" xfId="19234"/>
    <cellStyle name="Normal 5 2 2 2 3" xfId="19233"/>
    <cellStyle name="Normal 5 2 2 3" xfId="6119"/>
    <cellStyle name="Normal 5 2 2 3 2" xfId="19235"/>
    <cellStyle name="Normal 5 2 2 4" xfId="18897"/>
    <cellStyle name="Normal 5 3" xfId="155"/>
    <cellStyle name="Normal 5 3 2" xfId="156"/>
    <cellStyle name="Normal 5 3 2 2" xfId="245"/>
    <cellStyle name="Normal 5 3 2 2 2" xfId="342"/>
    <cellStyle name="Normal 5 3 2 2 2 2" xfId="6120"/>
    <cellStyle name="Normal 5 3 2 2 2 2 2" xfId="6121"/>
    <cellStyle name="Normal 5 3 2 2 2 2 2 2" xfId="19237"/>
    <cellStyle name="Normal 5 3 2 2 2 2 3" xfId="19236"/>
    <cellStyle name="Normal 5 3 2 2 2 3" xfId="6122"/>
    <cellStyle name="Normal 5 3 2 2 2 3 2" xfId="19238"/>
    <cellStyle name="Normal 5 3 2 2 2 4" xfId="18878"/>
    <cellStyle name="Normal 5 3 2 2 3" xfId="6123"/>
    <cellStyle name="Normal 5 3 2 2 3 2" xfId="6124"/>
    <cellStyle name="Normal 5 3 2 2 3 2 2" xfId="19240"/>
    <cellStyle name="Normal 5 3 2 2 3 3" xfId="19239"/>
    <cellStyle name="Normal 5 3 2 2 4" xfId="6125"/>
    <cellStyle name="Normal 5 3 2 2 4 2" xfId="19241"/>
    <cellStyle name="Normal 5 3 2 2 5" xfId="18808"/>
    <cellStyle name="Normal 5 3 2 3" xfId="292"/>
    <cellStyle name="Normal 5 3 2 3 2" xfId="6126"/>
    <cellStyle name="Normal 5 3 2 3 2 2" xfId="6127"/>
    <cellStyle name="Normal 5 3 2 3 2 2 2" xfId="19243"/>
    <cellStyle name="Normal 5 3 2 3 2 3" xfId="19242"/>
    <cellStyle name="Normal 5 3 2 3 3" xfId="6128"/>
    <cellStyle name="Normal 5 3 2 3 3 2" xfId="19244"/>
    <cellStyle name="Normal 5 3 2 3 4" xfId="18847"/>
    <cellStyle name="Normal 5 3 2 4" xfId="6129"/>
    <cellStyle name="Normal 5 3 2 4 2" xfId="6130"/>
    <cellStyle name="Normal 5 3 2 4 2 2" xfId="19246"/>
    <cellStyle name="Normal 5 3 2 4 3" xfId="19245"/>
    <cellStyle name="Normal 5 3 2 5" xfId="6131"/>
    <cellStyle name="Normal 5 3 2 5 2" xfId="19247"/>
    <cellStyle name="Normal 5 3 2 6" xfId="18773"/>
    <cellStyle name="Normal 5 3 3" xfId="157"/>
    <cellStyle name="Normal 5 3 3 2" xfId="246"/>
    <cellStyle name="Normal 5 3 3 2 2" xfId="343"/>
    <cellStyle name="Normal 5 3 3 2 2 2" xfId="6132"/>
    <cellStyle name="Normal 5 3 3 2 2 2 2" xfId="6133"/>
    <cellStyle name="Normal 5 3 3 2 2 2 2 2" xfId="19249"/>
    <cellStyle name="Normal 5 3 3 2 2 2 3" xfId="19248"/>
    <cellStyle name="Normal 5 3 3 2 2 3" xfId="6134"/>
    <cellStyle name="Normal 5 3 3 2 2 3 2" xfId="19250"/>
    <cellStyle name="Normal 5 3 3 2 2 4" xfId="18879"/>
    <cellStyle name="Normal 5 3 3 2 3" xfId="6135"/>
    <cellStyle name="Normal 5 3 3 2 3 2" xfId="6136"/>
    <cellStyle name="Normal 5 3 3 2 3 2 2" xfId="19252"/>
    <cellStyle name="Normal 5 3 3 2 3 3" xfId="19251"/>
    <cellStyle name="Normal 5 3 3 2 4" xfId="6137"/>
    <cellStyle name="Normal 5 3 3 2 4 2" xfId="19253"/>
    <cellStyle name="Normal 5 3 3 2 5" xfId="18809"/>
    <cellStyle name="Normal 5 3 3 3" xfId="293"/>
    <cellStyle name="Normal 5 3 3 3 2" xfId="6138"/>
    <cellStyle name="Normal 5 3 3 3 2 2" xfId="6139"/>
    <cellStyle name="Normal 5 3 3 3 2 2 2" xfId="19255"/>
    <cellStyle name="Normal 5 3 3 3 2 3" xfId="19254"/>
    <cellStyle name="Normal 5 3 3 3 3" xfId="6140"/>
    <cellStyle name="Normal 5 3 3 3 3 2" xfId="19256"/>
    <cellStyle name="Normal 5 3 3 3 4" xfId="18848"/>
    <cellStyle name="Normal 5 3 3 4" xfId="6141"/>
    <cellStyle name="Normal 5 3 3 4 2" xfId="6142"/>
    <cellStyle name="Normal 5 3 3 4 2 2" xfId="19258"/>
    <cellStyle name="Normal 5 3 3 4 3" xfId="19257"/>
    <cellStyle name="Normal 5 3 3 5" xfId="6143"/>
    <cellStyle name="Normal 5 3 3 5 2" xfId="19259"/>
    <cellStyle name="Normal 5 3 3 6" xfId="18774"/>
    <cellStyle name="Normal 5 3 4" xfId="158"/>
    <cellStyle name="Normal 5 3 4 2" xfId="247"/>
    <cellStyle name="Normal 5 3 4 2 2" xfId="344"/>
    <cellStyle name="Normal 5 3 4 2 2 2" xfId="6144"/>
    <cellStyle name="Normal 5 3 4 2 2 2 2" xfId="6145"/>
    <cellStyle name="Normal 5 3 4 2 2 2 2 2" xfId="19261"/>
    <cellStyle name="Normal 5 3 4 2 2 2 3" xfId="19260"/>
    <cellStyle name="Normal 5 3 4 2 2 3" xfId="6146"/>
    <cellStyle name="Normal 5 3 4 2 2 3 2" xfId="19262"/>
    <cellStyle name="Normal 5 3 4 2 2 4" xfId="18880"/>
    <cellStyle name="Normal 5 3 4 2 3" xfId="6147"/>
    <cellStyle name="Normal 5 3 4 2 3 2" xfId="6148"/>
    <cellStyle name="Normal 5 3 4 2 3 2 2" xfId="19264"/>
    <cellStyle name="Normal 5 3 4 2 3 3" xfId="19263"/>
    <cellStyle name="Normal 5 3 4 2 4" xfId="6149"/>
    <cellStyle name="Normal 5 3 4 2 4 2" xfId="19265"/>
    <cellStyle name="Normal 5 3 4 2 5" xfId="18810"/>
    <cellStyle name="Normal 5 3 4 3" xfId="294"/>
    <cellStyle name="Normal 5 3 4 3 2" xfId="6150"/>
    <cellStyle name="Normal 5 3 4 3 2 2" xfId="6151"/>
    <cellStyle name="Normal 5 3 4 3 2 2 2" xfId="19267"/>
    <cellStyle name="Normal 5 3 4 3 2 3" xfId="19266"/>
    <cellStyle name="Normal 5 3 4 3 3" xfId="6152"/>
    <cellStyle name="Normal 5 3 4 3 3 2" xfId="19268"/>
    <cellStyle name="Normal 5 3 4 3 4" xfId="18849"/>
    <cellStyle name="Normal 5 3 4 4" xfId="6153"/>
    <cellStyle name="Normal 5 3 4 4 2" xfId="6154"/>
    <cellStyle name="Normal 5 3 4 4 2 2" xfId="19270"/>
    <cellStyle name="Normal 5 3 4 4 3" xfId="19269"/>
    <cellStyle name="Normal 5 3 4 5" xfId="6155"/>
    <cellStyle name="Normal 5 3 4 5 2" xfId="19271"/>
    <cellStyle name="Normal 5 3 4 6" xfId="18775"/>
    <cellStyle name="Normal 5 3 5" xfId="159"/>
    <cellStyle name="Normal 5 3 5 2" xfId="295"/>
    <cellStyle name="Normal 5 3 5 2 2" xfId="6156"/>
    <cellStyle name="Normal 5 3 5 2 2 2" xfId="6157"/>
    <cellStyle name="Normal 5 3 5 2 2 2 2" xfId="19273"/>
    <cellStyle name="Normal 5 3 5 2 2 3" xfId="19272"/>
    <cellStyle name="Normal 5 3 5 2 3" xfId="6158"/>
    <cellStyle name="Normal 5 3 5 2 3 2" xfId="19274"/>
    <cellStyle name="Normal 5 3 5 2 4" xfId="18850"/>
    <cellStyle name="Normal 5 3 5 3" xfId="6159"/>
    <cellStyle name="Normal 5 3 5 3 2" xfId="6160"/>
    <cellStyle name="Normal 5 3 5 3 2 2" xfId="19276"/>
    <cellStyle name="Normal 5 3 5 3 3" xfId="19275"/>
    <cellStyle name="Normal 5 3 5 4" xfId="6161"/>
    <cellStyle name="Normal 5 3 5 4 2" xfId="19277"/>
    <cellStyle name="Normal 5 3 5 5" xfId="18776"/>
    <cellStyle name="Normal 5 3 6" xfId="291"/>
    <cellStyle name="Normal 5 3 6 2" xfId="6162"/>
    <cellStyle name="Normal 5 3 6 2 2" xfId="6163"/>
    <cellStyle name="Normal 5 3 6 2 2 2" xfId="19279"/>
    <cellStyle name="Normal 5 3 6 2 3" xfId="19278"/>
    <cellStyle name="Normal 5 3 6 3" xfId="6164"/>
    <cellStyle name="Normal 5 3 6 3 2" xfId="19280"/>
    <cellStyle name="Normal 5 3 6 4" xfId="18846"/>
    <cellStyle name="Normal 5 3 7" xfId="6165"/>
    <cellStyle name="Normal 5 3 7 2" xfId="6166"/>
    <cellStyle name="Normal 5 3 7 2 2" xfId="19282"/>
    <cellStyle name="Normal 5 3 7 3" xfId="19281"/>
    <cellStyle name="Normal 5 3 8" xfId="6167"/>
    <cellStyle name="Normal 5 3 8 2" xfId="19283"/>
    <cellStyle name="Normal 5 3 9" xfId="18772"/>
    <cellStyle name="Normal 5 4" xfId="160"/>
    <cellStyle name="Normal 5 4 2" xfId="161"/>
    <cellStyle name="Normal 5 4 2 2" xfId="248"/>
    <cellStyle name="Normal 5 4 2 2 2" xfId="345"/>
    <cellStyle name="Normal 5 4 2 2 2 2" xfId="6168"/>
    <cellStyle name="Normal 5 4 2 2 2 2 2" xfId="6169"/>
    <cellStyle name="Normal 5 4 2 2 2 2 2 2" xfId="19285"/>
    <cellStyle name="Normal 5 4 2 2 2 2 3" xfId="19284"/>
    <cellStyle name="Normal 5 4 2 2 2 3" xfId="6170"/>
    <cellStyle name="Normal 5 4 2 2 2 3 2" xfId="19286"/>
    <cellStyle name="Normal 5 4 2 2 2 4" xfId="18881"/>
    <cellStyle name="Normal 5 4 2 2 3" xfId="6171"/>
    <cellStyle name="Normal 5 4 2 2 3 2" xfId="6172"/>
    <cellStyle name="Normal 5 4 2 2 3 2 2" xfId="19288"/>
    <cellStyle name="Normal 5 4 2 2 3 3" xfId="19287"/>
    <cellStyle name="Normal 5 4 2 2 4" xfId="6173"/>
    <cellStyle name="Normal 5 4 2 2 4 2" xfId="19289"/>
    <cellStyle name="Normal 5 4 2 2 5" xfId="18811"/>
    <cellStyle name="Normal 5 4 2 3" xfId="297"/>
    <cellStyle name="Normal 5 4 2 3 2" xfId="6174"/>
    <cellStyle name="Normal 5 4 2 3 2 2" xfId="6175"/>
    <cellStyle name="Normal 5 4 2 3 2 2 2" xfId="19291"/>
    <cellStyle name="Normal 5 4 2 3 2 3" xfId="19290"/>
    <cellStyle name="Normal 5 4 2 3 3" xfId="6176"/>
    <cellStyle name="Normal 5 4 2 3 3 2" xfId="19292"/>
    <cellStyle name="Normal 5 4 2 3 4" xfId="18852"/>
    <cellStyle name="Normal 5 4 2 4" xfId="6177"/>
    <cellStyle name="Normal 5 4 2 4 2" xfId="6178"/>
    <cellStyle name="Normal 5 4 2 4 2 2" xfId="19294"/>
    <cellStyle name="Normal 5 4 2 4 3" xfId="19293"/>
    <cellStyle name="Normal 5 4 2 5" xfId="6179"/>
    <cellStyle name="Normal 5 4 2 5 2" xfId="19295"/>
    <cellStyle name="Normal 5 4 2 6" xfId="18778"/>
    <cellStyle name="Normal 5 4 3" xfId="162"/>
    <cellStyle name="Normal 5 4 3 2" xfId="249"/>
    <cellStyle name="Normal 5 4 3 2 2" xfId="346"/>
    <cellStyle name="Normal 5 4 3 2 2 2" xfId="6180"/>
    <cellStyle name="Normal 5 4 3 2 2 2 2" xfId="6181"/>
    <cellStyle name="Normal 5 4 3 2 2 2 2 2" xfId="19297"/>
    <cellStyle name="Normal 5 4 3 2 2 2 3" xfId="19296"/>
    <cellStyle name="Normal 5 4 3 2 2 3" xfId="6182"/>
    <cellStyle name="Normal 5 4 3 2 2 3 2" xfId="19298"/>
    <cellStyle name="Normal 5 4 3 2 2 4" xfId="18882"/>
    <cellStyle name="Normal 5 4 3 2 3" xfId="6183"/>
    <cellStyle name="Normal 5 4 3 2 3 2" xfId="6184"/>
    <cellStyle name="Normal 5 4 3 2 3 2 2" xfId="19300"/>
    <cellStyle name="Normal 5 4 3 2 3 3" xfId="19299"/>
    <cellStyle name="Normal 5 4 3 2 4" xfId="6185"/>
    <cellStyle name="Normal 5 4 3 2 4 2" xfId="19301"/>
    <cellStyle name="Normal 5 4 3 2 5" xfId="18812"/>
    <cellStyle name="Normal 5 4 3 3" xfId="298"/>
    <cellStyle name="Normal 5 4 3 3 2" xfId="6186"/>
    <cellStyle name="Normal 5 4 3 3 2 2" xfId="6187"/>
    <cellStyle name="Normal 5 4 3 3 2 2 2" xfId="19303"/>
    <cellStyle name="Normal 5 4 3 3 2 3" xfId="19302"/>
    <cellStyle name="Normal 5 4 3 3 3" xfId="6188"/>
    <cellStyle name="Normal 5 4 3 3 3 2" xfId="19304"/>
    <cellStyle name="Normal 5 4 3 3 4" xfId="18853"/>
    <cellStyle name="Normal 5 4 3 4" xfId="6189"/>
    <cellStyle name="Normal 5 4 3 4 2" xfId="6190"/>
    <cellStyle name="Normal 5 4 3 4 2 2" xfId="19306"/>
    <cellStyle name="Normal 5 4 3 4 3" xfId="19305"/>
    <cellStyle name="Normal 5 4 3 5" xfId="6191"/>
    <cellStyle name="Normal 5 4 3 5 2" xfId="19307"/>
    <cellStyle name="Normal 5 4 3 6" xfId="18779"/>
    <cellStyle name="Normal 5 4 4" xfId="163"/>
    <cellStyle name="Normal 5 4 4 2" xfId="250"/>
    <cellStyle name="Normal 5 4 4 2 2" xfId="347"/>
    <cellStyle name="Normal 5 4 4 2 2 2" xfId="6192"/>
    <cellStyle name="Normal 5 4 4 2 2 2 2" xfId="6193"/>
    <cellStyle name="Normal 5 4 4 2 2 2 2 2" xfId="19309"/>
    <cellStyle name="Normal 5 4 4 2 2 2 3" xfId="19308"/>
    <cellStyle name="Normal 5 4 4 2 2 3" xfId="6194"/>
    <cellStyle name="Normal 5 4 4 2 2 3 2" xfId="19310"/>
    <cellStyle name="Normal 5 4 4 2 2 4" xfId="18883"/>
    <cellStyle name="Normal 5 4 4 2 3" xfId="6195"/>
    <cellStyle name="Normal 5 4 4 2 3 2" xfId="6196"/>
    <cellStyle name="Normal 5 4 4 2 3 2 2" xfId="19312"/>
    <cellStyle name="Normal 5 4 4 2 3 3" xfId="19311"/>
    <cellStyle name="Normal 5 4 4 2 4" xfId="6197"/>
    <cellStyle name="Normal 5 4 4 2 4 2" xfId="19313"/>
    <cellStyle name="Normal 5 4 4 2 5" xfId="18813"/>
    <cellStyle name="Normal 5 4 4 3" xfId="299"/>
    <cellStyle name="Normal 5 4 4 3 2" xfId="6198"/>
    <cellStyle name="Normal 5 4 4 3 2 2" xfId="6199"/>
    <cellStyle name="Normal 5 4 4 3 2 2 2" xfId="19315"/>
    <cellStyle name="Normal 5 4 4 3 2 3" xfId="19314"/>
    <cellStyle name="Normal 5 4 4 3 3" xfId="6200"/>
    <cellStyle name="Normal 5 4 4 3 3 2" xfId="19316"/>
    <cellStyle name="Normal 5 4 4 3 4" xfId="18854"/>
    <cellStyle name="Normal 5 4 4 4" xfId="6201"/>
    <cellStyle name="Normal 5 4 4 4 2" xfId="6202"/>
    <cellStyle name="Normal 5 4 4 4 2 2" xfId="19318"/>
    <cellStyle name="Normal 5 4 4 4 3" xfId="19317"/>
    <cellStyle name="Normal 5 4 4 5" xfId="6203"/>
    <cellStyle name="Normal 5 4 4 5 2" xfId="19319"/>
    <cellStyle name="Normal 5 4 4 6" xfId="18780"/>
    <cellStyle name="Normal 5 4 5" xfId="164"/>
    <cellStyle name="Normal 5 4 5 2" xfId="300"/>
    <cellStyle name="Normal 5 4 5 2 2" xfId="6204"/>
    <cellStyle name="Normal 5 4 5 2 2 2" xfId="6205"/>
    <cellStyle name="Normal 5 4 5 2 2 2 2" xfId="19321"/>
    <cellStyle name="Normal 5 4 5 2 2 3" xfId="19320"/>
    <cellStyle name="Normal 5 4 5 2 3" xfId="6206"/>
    <cellStyle name="Normal 5 4 5 2 3 2" xfId="19322"/>
    <cellStyle name="Normal 5 4 5 2 4" xfId="18855"/>
    <cellStyle name="Normal 5 4 5 3" xfId="6207"/>
    <cellStyle name="Normal 5 4 5 3 2" xfId="6208"/>
    <cellStyle name="Normal 5 4 5 3 2 2" xfId="19324"/>
    <cellStyle name="Normal 5 4 5 3 3" xfId="19323"/>
    <cellStyle name="Normal 5 4 5 4" xfId="6209"/>
    <cellStyle name="Normal 5 4 5 4 2" xfId="19325"/>
    <cellStyle name="Normal 5 4 5 5" xfId="18781"/>
    <cellStyle name="Normal 5 4 6" xfId="296"/>
    <cellStyle name="Normal 5 4 6 2" xfId="6210"/>
    <cellStyle name="Normal 5 4 6 2 2" xfId="6211"/>
    <cellStyle name="Normal 5 4 6 2 2 2" xfId="19327"/>
    <cellStyle name="Normal 5 4 6 2 3" xfId="19326"/>
    <cellStyle name="Normal 5 4 6 3" xfId="6212"/>
    <cellStyle name="Normal 5 4 6 3 2" xfId="19328"/>
    <cellStyle name="Normal 5 4 6 4" xfId="18851"/>
    <cellStyle name="Normal 5 4 7" xfId="6213"/>
    <cellStyle name="Normal 5 4 7 2" xfId="6214"/>
    <cellStyle name="Normal 5 4 7 2 2" xfId="19330"/>
    <cellStyle name="Normal 5 4 7 3" xfId="19329"/>
    <cellStyle name="Normal 5 4 8" xfId="6215"/>
    <cellStyle name="Normal 5 4 8 2" xfId="19331"/>
    <cellStyle name="Normal 5 4 9" xfId="18777"/>
    <cellStyle name="Normal 5 5" xfId="165"/>
    <cellStyle name="Normal 5 6" xfId="166"/>
    <cellStyle name="Normal 5 7" xfId="368"/>
    <cellStyle name="Normal 5 7 2" xfId="6216"/>
    <cellStyle name="Normal 5 7 2 2" xfId="6217"/>
    <cellStyle name="Normal 5 7 2 2 2" xfId="19333"/>
    <cellStyle name="Normal 5 7 2 3" xfId="19332"/>
    <cellStyle name="Normal 5 7 3" xfId="6218"/>
    <cellStyle name="Normal 5 7 3 2" xfId="19334"/>
    <cellStyle name="Normal 5 7 4" xfId="18892"/>
    <cellStyle name="Normal 6" xfId="167"/>
    <cellStyle name="Normal 6 2" xfId="370"/>
    <cellStyle name="Normal 6 2 2" xfId="6219"/>
    <cellStyle name="Normal 6 2 2 2" xfId="6220"/>
    <cellStyle name="Normal 6 2 2 2 2" xfId="19336"/>
    <cellStyle name="Normal 6 2 2 3" xfId="19335"/>
    <cellStyle name="Normal 6 2 3" xfId="6221"/>
    <cellStyle name="Normal 6 2 3 2" xfId="19337"/>
    <cellStyle name="Normal 6 2 4" xfId="18894"/>
    <cellStyle name="Normal 7" xfId="168"/>
    <cellStyle name="Normal 7 2" xfId="169"/>
    <cellStyle name="Normal 7 2 2" xfId="170"/>
    <cellStyle name="Normal 8" xfId="171"/>
    <cellStyle name="Normal 8 2" xfId="349"/>
    <cellStyle name="Normal 9" xfId="172"/>
    <cellStyle name="Normal_2020" xfId="19361"/>
    <cellStyle name="Normal_Book1" xfId="5"/>
    <cellStyle name="Normal_Book4" xfId="18713"/>
    <cellStyle name="Normal_bsif54annuelf02" xfId="19360"/>
    <cellStyle name="Normal_DRAFT_6_July31.03 (1)" xfId="18705"/>
    <cellStyle name="Normal_QIS 2 Formsv2 2" xfId="4"/>
    <cellStyle name="Note 2" xfId="173"/>
    <cellStyle name="Note 2 10" xfId="6222"/>
    <cellStyle name="Note 2 10 2" xfId="6223"/>
    <cellStyle name="Note 2 10 3" xfId="6224"/>
    <cellStyle name="Note 2 10 4" xfId="6225"/>
    <cellStyle name="Note 2 10 5" xfId="6226"/>
    <cellStyle name="Note 2 10 6" xfId="6227"/>
    <cellStyle name="Note 2 10 7" xfId="6228"/>
    <cellStyle name="Note 2 11" xfId="6229"/>
    <cellStyle name="Note 2 11 2" xfId="6230"/>
    <cellStyle name="Note 2 11 3" xfId="6231"/>
    <cellStyle name="Note 2 11 4" xfId="6232"/>
    <cellStyle name="Note 2 11 5" xfId="6233"/>
    <cellStyle name="Note 2 11 6" xfId="6234"/>
    <cellStyle name="Note 2 11 7" xfId="6235"/>
    <cellStyle name="Note 2 12" xfId="6236"/>
    <cellStyle name="Note 2 12 2" xfId="6237"/>
    <cellStyle name="Note 2 12 3" xfId="6238"/>
    <cellStyle name="Note 2 12 4" xfId="6239"/>
    <cellStyle name="Note 2 12 5" xfId="6240"/>
    <cellStyle name="Note 2 12 6" xfId="6241"/>
    <cellStyle name="Note 2 12 7" xfId="6242"/>
    <cellStyle name="Note 2 13" xfId="6243"/>
    <cellStyle name="Note 2 13 2" xfId="6244"/>
    <cellStyle name="Note 2 13 3" xfId="6245"/>
    <cellStyle name="Note 2 13 4" xfId="6246"/>
    <cellStyle name="Note 2 13 5" xfId="6247"/>
    <cellStyle name="Note 2 13 6" xfId="6248"/>
    <cellStyle name="Note 2 13 7" xfId="6249"/>
    <cellStyle name="Note 2 14" xfId="6250"/>
    <cellStyle name="Note 2 14 2" xfId="6251"/>
    <cellStyle name="Note 2 14 3" xfId="6252"/>
    <cellStyle name="Note 2 14 4" xfId="6253"/>
    <cellStyle name="Note 2 14 5" xfId="6254"/>
    <cellStyle name="Note 2 14 6" xfId="6255"/>
    <cellStyle name="Note 2 14 7" xfId="6256"/>
    <cellStyle name="Note 2 15" xfId="6257"/>
    <cellStyle name="Note 2 16" xfId="6258"/>
    <cellStyle name="Note 2 17" xfId="6259"/>
    <cellStyle name="Note 2 2" xfId="174"/>
    <cellStyle name="Note 2 2 10" xfId="6260"/>
    <cellStyle name="Note 2 2 10 2" xfId="6261"/>
    <cellStyle name="Note 2 2 10 3" xfId="6262"/>
    <cellStyle name="Note 2 2 10 4" xfId="6263"/>
    <cellStyle name="Note 2 2 10 5" xfId="6264"/>
    <cellStyle name="Note 2 2 10 6" xfId="6265"/>
    <cellStyle name="Note 2 2 10 7" xfId="6266"/>
    <cellStyle name="Note 2 2 11" xfId="6267"/>
    <cellStyle name="Note 2 2 11 2" xfId="6268"/>
    <cellStyle name="Note 2 2 11 3" xfId="6269"/>
    <cellStyle name="Note 2 2 11 4" xfId="6270"/>
    <cellStyle name="Note 2 2 11 5" xfId="6271"/>
    <cellStyle name="Note 2 2 11 6" xfId="6272"/>
    <cellStyle name="Note 2 2 11 7" xfId="6273"/>
    <cellStyle name="Note 2 2 12" xfId="6274"/>
    <cellStyle name="Note 2 2 12 2" xfId="6275"/>
    <cellStyle name="Note 2 2 12 3" xfId="6276"/>
    <cellStyle name="Note 2 2 12 4" xfId="6277"/>
    <cellStyle name="Note 2 2 12 5" xfId="6278"/>
    <cellStyle name="Note 2 2 12 6" xfId="6279"/>
    <cellStyle name="Note 2 2 12 7" xfId="6280"/>
    <cellStyle name="Note 2 2 13" xfId="6281"/>
    <cellStyle name="Note 2 2 13 2" xfId="6282"/>
    <cellStyle name="Note 2 2 13 3" xfId="6283"/>
    <cellStyle name="Note 2 2 13 4" xfId="6284"/>
    <cellStyle name="Note 2 2 13 5" xfId="6285"/>
    <cellStyle name="Note 2 2 13 6" xfId="6286"/>
    <cellStyle name="Note 2 2 13 7" xfId="6287"/>
    <cellStyle name="Note 2 2 14" xfId="6288"/>
    <cellStyle name="Note 2 2 14 2" xfId="6289"/>
    <cellStyle name="Note 2 2 14 3" xfId="6290"/>
    <cellStyle name="Note 2 2 14 4" xfId="6291"/>
    <cellStyle name="Note 2 2 14 5" xfId="6292"/>
    <cellStyle name="Note 2 2 14 6" xfId="6293"/>
    <cellStyle name="Note 2 2 14 7" xfId="6294"/>
    <cellStyle name="Note 2 2 15" xfId="6295"/>
    <cellStyle name="Note 2 2 16" xfId="6296"/>
    <cellStyle name="Note 2 2 17" xfId="6297"/>
    <cellStyle name="Note 2 2 2" xfId="175"/>
    <cellStyle name="Note 2 2 2 10" xfId="6298"/>
    <cellStyle name="Note 2 2 2 10 2" xfId="6299"/>
    <cellStyle name="Note 2 2 2 10 3" xfId="6300"/>
    <cellStyle name="Note 2 2 2 10 4" xfId="6301"/>
    <cellStyle name="Note 2 2 2 10 5" xfId="6302"/>
    <cellStyle name="Note 2 2 2 10 6" xfId="6303"/>
    <cellStyle name="Note 2 2 2 10 7" xfId="6304"/>
    <cellStyle name="Note 2 2 2 11" xfId="6305"/>
    <cellStyle name="Note 2 2 2 11 2" xfId="6306"/>
    <cellStyle name="Note 2 2 2 11 3" xfId="6307"/>
    <cellStyle name="Note 2 2 2 11 4" xfId="6308"/>
    <cellStyle name="Note 2 2 2 11 5" xfId="6309"/>
    <cellStyle name="Note 2 2 2 11 6" xfId="6310"/>
    <cellStyle name="Note 2 2 2 11 7" xfId="6311"/>
    <cellStyle name="Note 2 2 2 12" xfId="6312"/>
    <cellStyle name="Note 2 2 2 12 2" xfId="6313"/>
    <cellStyle name="Note 2 2 2 12 3" xfId="6314"/>
    <cellStyle name="Note 2 2 2 12 4" xfId="6315"/>
    <cellStyle name="Note 2 2 2 12 5" xfId="6316"/>
    <cellStyle name="Note 2 2 2 12 6" xfId="6317"/>
    <cellStyle name="Note 2 2 2 12 7" xfId="6318"/>
    <cellStyle name="Note 2 2 2 13" xfId="6319"/>
    <cellStyle name="Note 2 2 2 13 2" xfId="6320"/>
    <cellStyle name="Note 2 2 2 13 3" xfId="6321"/>
    <cellStyle name="Note 2 2 2 13 4" xfId="6322"/>
    <cellStyle name="Note 2 2 2 13 5" xfId="6323"/>
    <cellStyle name="Note 2 2 2 13 6" xfId="6324"/>
    <cellStyle name="Note 2 2 2 13 7" xfId="6325"/>
    <cellStyle name="Note 2 2 2 14" xfId="6326"/>
    <cellStyle name="Note 2 2 2 15" xfId="6327"/>
    <cellStyle name="Note 2 2 2 16" xfId="6328"/>
    <cellStyle name="Note 2 2 2 2" xfId="303"/>
    <cellStyle name="Note 2 2 2 2 10" xfId="6329"/>
    <cellStyle name="Note 2 2 2 2 10 2" xfId="6330"/>
    <cellStyle name="Note 2 2 2 2 10 3" xfId="6331"/>
    <cellStyle name="Note 2 2 2 2 10 4" xfId="6332"/>
    <cellStyle name="Note 2 2 2 2 10 5" xfId="6333"/>
    <cellStyle name="Note 2 2 2 2 10 6" xfId="6334"/>
    <cellStyle name="Note 2 2 2 2 10 7" xfId="6335"/>
    <cellStyle name="Note 2 2 2 2 11" xfId="6336"/>
    <cellStyle name="Note 2 2 2 2 11 2" xfId="6337"/>
    <cellStyle name="Note 2 2 2 2 11 3" xfId="6338"/>
    <cellStyle name="Note 2 2 2 2 11 4" xfId="6339"/>
    <cellStyle name="Note 2 2 2 2 11 5" xfId="6340"/>
    <cellStyle name="Note 2 2 2 2 11 6" xfId="6341"/>
    <cellStyle name="Note 2 2 2 2 11 7" xfId="6342"/>
    <cellStyle name="Note 2 2 2 2 12" xfId="6343"/>
    <cellStyle name="Note 2 2 2 2 12 2" xfId="6344"/>
    <cellStyle name="Note 2 2 2 2 12 3" xfId="6345"/>
    <cellStyle name="Note 2 2 2 2 12 4" xfId="6346"/>
    <cellStyle name="Note 2 2 2 2 12 5" xfId="6347"/>
    <cellStyle name="Note 2 2 2 2 12 6" xfId="6348"/>
    <cellStyle name="Note 2 2 2 2 12 7" xfId="6349"/>
    <cellStyle name="Note 2 2 2 2 13" xfId="6350"/>
    <cellStyle name="Note 2 2 2 2 13 2" xfId="6351"/>
    <cellStyle name="Note 2 2 2 2 13 3" xfId="6352"/>
    <cellStyle name="Note 2 2 2 2 13 4" xfId="6353"/>
    <cellStyle name="Note 2 2 2 2 13 5" xfId="6354"/>
    <cellStyle name="Note 2 2 2 2 13 6" xfId="6355"/>
    <cellStyle name="Note 2 2 2 2 13 7" xfId="6356"/>
    <cellStyle name="Note 2 2 2 2 14" xfId="6357"/>
    <cellStyle name="Note 2 2 2 2 15" xfId="6358"/>
    <cellStyle name="Note 2 2 2 2 16" xfId="6359"/>
    <cellStyle name="Note 2 2 2 2 17" xfId="6360"/>
    <cellStyle name="Note 2 2 2 2 2" xfId="6361"/>
    <cellStyle name="Note 2 2 2 2 2 10" xfId="6362"/>
    <cellStyle name="Note 2 2 2 2 2 10 2" xfId="6363"/>
    <cellStyle name="Note 2 2 2 2 2 10 3" xfId="6364"/>
    <cellStyle name="Note 2 2 2 2 2 10 4" xfId="6365"/>
    <cellStyle name="Note 2 2 2 2 2 10 5" xfId="6366"/>
    <cellStyle name="Note 2 2 2 2 2 10 6" xfId="6367"/>
    <cellStyle name="Note 2 2 2 2 2 10 7" xfId="6368"/>
    <cellStyle name="Note 2 2 2 2 2 11" xfId="6369"/>
    <cellStyle name="Note 2 2 2 2 2 12" xfId="6370"/>
    <cellStyle name="Note 2 2 2 2 2 13" xfId="6371"/>
    <cellStyle name="Note 2 2 2 2 2 14" xfId="6372"/>
    <cellStyle name="Note 2 2 2 2 2 2" xfId="6373"/>
    <cellStyle name="Note 2 2 2 2 2 2 2" xfId="6374"/>
    <cellStyle name="Note 2 2 2 2 2 2 3" xfId="6375"/>
    <cellStyle name="Note 2 2 2 2 2 2 4" xfId="6376"/>
    <cellStyle name="Note 2 2 2 2 2 2 5" xfId="6377"/>
    <cellStyle name="Note 2 2 2 2 2 2 6" xfId="6378"/>
    <cellStyle name="Note 2 2 2 2 2 2 7" xfId="6379"/>
    <cellStyle name="Note 2 2 2 2 2 3" xfId="6380"/>
    <cellStyle name="Note 2 2 2 2 2 3 2" xfId="6381"/>
    <cellStyle name="Note 2 2 2 2 2 3 3" xfId="6382"/>
    <cellStyle name="Note 2 2 2 2 2 3 4" xfId="6383"/>
    <cellStyle name="Note 2 2 2 2 2 3 5" xfId="6384"/>
    <cellStyle name="Note 2 2 2 2 2 3 6" xfId="6385"/>
    <cellStyle name="Note 2 2 2 2 2 3 7" xfId="6386"/>
    <cellStyle name="Note 2 2 2 2 2 4" xfId="6387"/>
    <cellStyle name="Note 2 2 2 2 2 4 2" xfId="6388"/>
    <cellStyle name="Note 2 2 2 2 2 4 3" xfId="6389"/>
    <cellStyle name="Note 2 2 2 2 2 4 4" xfId="6390"/>
    <cellStyle name="Note 2 2 2 2 2 4 5" xfId="6391"/>
    <cellStyle name="Note 2 2 2 2 2 4 6" xfId="6392"/>
    <cellStyle name="Note 2 2 2 2 2 4 7" xfId="6393"/>
    <cellStyle name="Note 2 2 2 2 2 5" xfId="6394"/>
    <cellStyle name="Note 2 2 2 2 2 5 2" xfId="6395"/>
    <cellStyle name="Note 2 2 2 2 2 5 3" xfId="6396"/>
    <cellStyle name="Note 2 2 2 2 2 5 4" xfId="6397"/>
    <cellStyle name="Note 2 2 2 2 2 5 5" xfId="6398"/>
    <cellStyle name="Note 2 2 2 2 2 5 6" xfId="6399"/>
    <cellStyle name="Note 2 2 2 2 2 5 7" xfId="6400"/>
    <cellStyle name="Note 2 2 2 2 2 6" xfId="6401"/>
    <cellStyle name="Note 2 2 2 2 2 6 2" xfId="6402"/>
    <cellStyle name="Note 2 2 2 2 2 6 3" xfId="6403"/>
    <cellStyle name="Note 2 2 2 2 2 6 4" xfId="6404"/>
    <cellStyle name="Note 2 2 2 2 2 6 5" xfId="6405"/>
    <cellStyle name="Note 2 2 2 2 2 6 6" xfId="6406"/>
    <cellStyle name="Note 2 2 2 2 2 6 7" xfId="6407"/>
    <cellStyle name="Note 2 2 2 2 2 7" xfId="6408"/>
    <cellStyle name="Note 2 2 2 2 2 7 2" xfId="6409"/>
    <cellStyle name="Note 2 2 2 2 2 7 3" xfId="6410"/>
    <cellStyle name="Note 2 2 2 2 2 7 4" xfId="6411"/>
    <cellStyle name="Note 2 2 2 2 2 7 5" xfId="6412"/>
    <cellStyle name="Note 2 2 2 2 2 7 6" xfId="6413"/>
    <cellStyle name="Note 2 2 2 2 2 7 7" xfId="6414"/>
    <cellStyle name="Note 2 2 2 2 2 8" xfId="6415"/>
    <cellStyle name="Note 2 2 2 2 2 8 2" xfId="6416"/>
    <cellStyle name="Note 2 2 2 2 2 8 3" xfId="6417"/>
    <cellStyle name="Note 2 2 2 2 2 8 4" xfId="6418"/>
    <cellStyle name="Note 2 2 2 2 2 8 5" xfId="6419"/>
    <cellStyle name="Note 2 2 2 2 2 8 6" xfId="6420"/>
    <cellStyle name="Note 2 2 2 2 2 8 7" xfId="6421"/>
    <cellStyle name="Note 2 2 2 2 2 9" xfId="6422"/>
    <cellStyle name="Note 2 2 2 2 2 9 2" xfId="6423"/>
    <cellStyle name="Note 2 2 2 2 2 9 3" xfId="6424"/>
    <cellStyle name="Note 2 2 2 2 2 9 4" xfId="6425"/>
    <cellStyle name="Note 2 2 2 2 2 9 5" xfId="6426"/>
    <cellStyle name="Note 2 2 2 2 2 9 6" xfId="6427"/>
    <cellStyle name="Note 2 2 2 2 2 9 7" xfId="6428"/>
    <cellStyle name="Note 2 2 2 2 3" xfId="6429"/>
    <cellStyle name="Note 2 2 2 2 3 10" xfId="6430"/>
    <cellStyle name="Note 2 2 2 2 3 10 2" xfId="6431"/>
    <cellStyle name="Note 2 2 2 2 3 10 3" xfId="6432"/>
    <cellStyle name="Note 2 2 2 2 3 10 4" xfId="6433"/>
    <cellStyle name="Note 2 2 2 2 3 10 5" xfId="6434"/>
    <cellStyle name="Note 2 2 2 2 3 10 6" xfId="6435"/>
    <cellStyle name="Note 2 2 2 2 3 10 7" xfId="6436"/>
    <cellStyle name="Note 2 2 2 2 3 11" xfId="6437"/>
    <cellStyle name="Note 2 2 2 2 3 12" xfId="6438"/>
    <cellStyle name="Note 2 2 2 2 3 13" xfId="6439"/>
    <cellStyle name="Note 2 2 2 2 3 14" xfId="6440"/>
    <cellStyle name="Note 2 2 2 2 3 2" xfId="6441"/>
    <cellStyle name="Note 2 2 2 2 3 2 2" xfId="6442"/>
    <cellStyle name="Note 2 2 2 2 3 2 3" xfId="6443"/>
    <cellStyle name="Note 2 2 2 2 3 2 4" xfId="6444"/>
    <cellStyle name="Note 2 2 2 2 3 2 5" xfId="6445"/>
    <cellStyle name="Note 2 2 2 2 3 2 6" xfId="6446"/>
    <cellStyle name="Note 2 2 2 2 3 2 7" xfId="6447"/>
    <cellStyle name="Note 2 2 2 2 3 3" xfId="6448"/>
    <cellStyle name="Note 2 2 2 2 3 3 2" xfId="6449"/>
    <cellStyle name="Note 2 2 2 2 3 3 3" xfId="6450"/>
    <cellStyle name="Note 2 2 2 2 3 3 4" xfId="6451"/>
    <cellStyle name="Note 2 2 2 2 3 3 5" xfId="6452"/>
    <cellStyle name="Note 2 2 2 2 3 3 6" xfId="6453"/>
    <cellStyle name="Note 2 2 2 2 3 3 7" xfId="6454"/>
    <cellStyle name="Note 2 2 2 2 3 4" xfId="6455"/>
    <cellStyle name="Note 2 2 2 2 3 4 2" xfId="6456"/>
    <cellStyle name="Note 2 2 2 2 3 4 3" xfId="6457"/>
    <cellStyle name="Note 2 2 2 2 3 4 4" xfId="6458"/>
    <cellStyle name="Note 2 2 2 2 3 4 5" xfId="6459"/>
    <cellStyle name="Note 2 2 2 2 3 4 6" xfId="6460"/>
    <cellStyle name="Note 2 2 2 2 3 4 7" xfId="6461"/>
    <cellStyle name="Note 2 2 2 2 3 5" xfId="6462"/>
    <cellStyle name="Note 2 2 2 2 3 5 2" xfId="6463"/>
    <cellStyle name="Note 2 2 2 2 3 5 3" xfId="6464"/>
    <cellStyle name="Note 2 2 2 2 3 5 4" xfId="6465"/>
    <cellStyle name="Note 2 2 2 2 3 5 5" xfId="6466"/>
    <cellStyle name="Note 2 2 2 2 3 5 6" xfId="6467"/>
    <cellStyle name="Note 2 2 2 2 3 5 7" xfId="6468"/>
    <cellStyle name="Note 2 2 2 2 3 6" xfId="6469"/>
    <cellStyle name="Note 2 2 2 2 3 6 2" xfId="6470"/>
    <cellStyle name="Note 2 2 2 2 3 6 3" xfId="6471"/>
    <cellStyle name="Note 2 2 2 2 3 6 4" xfId="6472"/>
    <cellStyle name="Note 2 2 2 2 3 6 5" xfId="6473"/>
    <cellStyle name="Note 2 2 2 2 3 6 6" xfId="6474"/>
    <cellStyle name="Note 2 2 2 2 3 6 7" xfId="6475"/>
    <cellStyle name="Note 2 2 2 2 3 7" xfId="6476"/>
    <cellStyle name="Note 2 2 2 2 3 7 2" xfId="6477"/>
    <cellStyle name="Note 2 2 2 2 3 7 3" xfId="6478"/>
    <cellStyle name="Note 2 2 2 2 3 7 4" xfId="6479"/>
    <cellStyle name="Note 2 2 2 2 3 7 5" xfId="6480"/>
    <cellStyle name="Note 2 2 2 2 3 7 6" xfId="6481"/>
    <cellStyle name="Note 2 2 2 2 3 7 7" xfId="6482"/>
    <cellStyle name="Note 2 2 2 2 3 8" xfId="6483"/>
    <cellStyle name="Note 2 2 2 2 3 8 2" xfId="6484"/>
    <cellStyle name="Note 2 2 2 2 3 8 3" xfId="6485"/>
    <cellStyle name="Note 2 2 2 2 3 8 4" xfId="6486"/>
    <cellStyle name="Note 2 2 2 2 3 8 5" xfId="6487"/>
    <cellStyle name="Note 2 2 2 2 3 8 6" xfId="6488"/>
    <cellStyle name="Note 2 2 2 2 3 8 7" xfId="6489"/>
    <cellStyle name="Note 2 2 2 2 3 9" xfId="6490"/>
    <cellStyle name="Note 2 2 2 2 3 9 2" xfId="6491"/>
    <cellStyle name="Note 2 2 2 2 3 9 3" xfId="6492"/>
    <cellStyle name="Note 2 2 2 2 3 9 4" xfId="6493"/>
    <cellStyle name="Note 2 2 2 2 3 9 5" xfId="6494"/>
    <cellStyle name="Note 2 2 2 2 3 9 6" xfId="6495"/>
    <cellStyle name="Note 2 2 2 2 3 9 7" xfId="6496"/>
    <cellStyle name="Note 2 2 2 2 4" xfId="6497"/>
    <cellStyle name="Note 2 2 2 2 4 10" xfId="6498"/>
    <cellStyle name="Note 2 2 2 2 4 10 2" xfId="6499"/>
    <cellStyle name="Note 2 2 2 2 4 10 3" xfId="6500"/>
    <cellStyle name="Note 2 2 2 2 4 10 4" xfId="6501"/>
    <cellStyle name="Note 2 2 2 2 4 10 5" xfId="6502"/>
    <cellStyle name="Note 2 2 2 2 4 10 6" xfId="6503"/>
    <cellStyle name="Note 2 2 2 2 4 10 7" xfId="6504"/>
    <cellStyle name="Note 2 2 2 2 4 11" xfId="6505"/>
    <cellStyle name="Note 2 2 2 2 4 12" xfId="6506"/>
    <cellStyle name="Note 2 2 2 2 4 13" xfId="6507"/>
    <cellStyle name="Note 2 2 2 2 4 14" xfId="6508"/>
    <cellStyle name="Note 2 2 2 2 4 2" xfId="6509"/>
    <cellStyle name="Note 2 2 2 2 4 2 2" xfId="6510"/>
    <cellStyle name="Note 2 2 2 2 4 2 3" xfId="6511"/>
    <cellStyle name="Note 2 2 2 2 4 2 4" xfId="6512"/>
    <cellStyle name="Note 2 2 2 2 4 2 5" xfId="6513"/>
    <cellStyle name="Note 2 2 2 2 4 2 6" xfId="6514"/>
    <cellStyle name="Note 2 2 2 2 4 2 7" xfId="6515"/>
    <cellStyle name="Note 2 2 2 2 4 3" xfId="6516"/>
    <cellStyle name="Note 2 2 2 2 4 3 2" xfId="6517"/>
    <cellStyle name="Note 2 2 2 2 4 3 3" xfId="6518"/>
    <cellStyle name="Note 2 2 2 2 4 3 4" xfId="6519"/>
    <cellStyle name="Note 2 2 2 2 4 3 5" xfId="6520"/>
    <cellStyle name="Note 2 2 2 2 4 3 6" xfId="6521"/>
    <cellStyle name="Note 2 2 2 2 4 3 7" xfId="6522"/>
    <cellStyle name="Note 2 2 2 2 4 4" xfId="6523"/>
    <cellStyle name="Note 2 2 2 2 4 4 2" xfId="6524"/>
    <cellStyle name="Note 2 2 2 2 4 4 3" xfId="6525"/>
    <cellStyle name="Note 2 2 2 2 4 4 4" xfId="6526"/>
    <cellStyle name="Note 2 2 2 2 4 4 5" xfId="6527"/>
    <cellStyle name="Note 2 2 2 2 4 4 6" xfId="6528"/>
    <cellStyle name="Note 2 2 2 2 4 4 7" xfId="6529"/>
    <cellStyle name="Note 2 2 2 2 4 5" xfId="6530"/>
    <cellStyle name="Note 2 2 2 2 4 5 2" xfId="6531"/>
    <cellStyle name="Note 2 2 2 2 4 5 3" xfId="6532"/>
    <cellStyle name="Note 2 2 2 2 4 5 4" xfId="6533"/>
    <cellStyle name="Note 2 2 2 2 4 5 5" xfId="6534"/>
    <cellStyle name="Note 2 2 2 2 4 5 6" xfId="6535"/>
    <cellStyle name="Note 2 2 2 2 4 5 7" xfId="6536"/>
    <cellStyle name="Note 2 2 2 2 4 6" xfId="6537"/>
    <cellStyle name="Note 2 2 2 2 4 6 2" xfId="6538"/>
    <cellStyle name="Note 2 2 2 2 4 6 3" xfId="6539"/>
    <cellStyle name="Note 2 2 2 2 4 6 4" xfId="6540"/>
    <cellStyle name="Note 2 2 2 2 4 6 5" xfId="6541"/>
    <cellStyle name="Note 2 2 2 2 4 6 6" xfId="6542"/>
    <cellStyle name="Note 2 2 2 2 4 6 7" xfId="6543"/>
    <cellStyle name="Note 2 2 2 2 4 7" xfId="6544"/>
    <cellStyle name="Note 2 2 2 2 4 7 2" xfId="6545"/>
    <cellStyle name="Note 2 2 2 2 4 7 3" xfId="6546"/>
    <cellStyle name="Note 2 2 2 2 4 7 4" xfId="6547"/>
    <cellStyle name="Note 2 2 2 2 4 7 5" xfId="6548"/>
    <cellStyle name="Note 2 2 2 2 4 7 6" xfId="6549"/>
    <cellStyle name="Note 2 2 2 2 4 7 7" xfId="6550"/>
    <cellStyle name="Note 2 2 2 2 4 8" xfId="6551"/>
    <cellStyle name="Note 2 2 2 2 4 8 2" xfId="6552"/>
    <cellStyle name="Note 2 2 2 2 4 8 3" xfId="6553"/>
    <cellStyle name="Note 2 2 2 2 4 8 4" xfId="6554"/>
    <cellStyle name="Note 2 2 2 2 4 8 5" xfId="6555"/>
    <cellStyle name="Note 2 2 2 2 4 8 6" xfId="6556"/>
    <cellStyle name="Note 2 2 2 2 4 8 7" xfId="6557"/>
    <cellStyle name="Note 2 2 2 2 4 9" xfId="6558"/>
    <cellStyle name="Note 2 2 2 2 4 9 2" xfId="6559"/>
    <cellStyle name="Note 2 2 2 2 4 9 3" xfId="6560"/>
    <cellStyle name="Note 2 2 2 2 4 9 4" xfId="6561"/>
    <cellStyle name="Note 2 2 2 2 4 9 5" xfId="6562"/>
    <cellStyle name="Note 2 2 2 2 4 9 6" xfId="6563"/>
    <cellStyle name="Note 2 2 2 2 4 9 7" xfId="6564"/>
    <cellStyle name="Note 2 2 2 2 5" xfId="6565"/>
    <cellStyle name="Note 2 2 2 2 5 10" xfId="6566"/>
    <cellStyle name="Note 2 2 2 2 5 10 2" xfId="6567"/>
    <cellStyle name="Note 2 2 2 2 5 10 3" xfId="6568"/>
    <cellStyle name="Note 2 2 2 2 5 10 4" xfId="6569"/>
    <cellStyle name="Note 2 2 2 2 5 10 5" xfId="6570"/>
    <cellStyle name="Note 2 2 2 2 5 10 6" xfId="6571"/>
    <cellStyle name="Note 2 2 2 2 5 10 7" xfId="6572"/>
    <cellStyle name="Note 2 2 2 2 5 11" xfId="6573"/>
    <cellStyle name="Note 2 2 2 2 5 12" xfId="6574"/>
    <cellStyle name="Note 2 2 2 2 5 13" xfId="6575"/>
    <cellStyle name="Note 2 2 2 2 5 14" xfId="6576"/>
    <cellStyle name="Note 2 2 2 2 5 2" xfId="6577"/>
    <cellStyle name="Note 2 2 2 2 5 2 2" xfId="6578"/>
    <cellStyle name="Note 2 2 2 2 5 2 3" xfId="6579"/>
    <cellStyle name="Note 2 2 2 2 5 2 4" xfId="6580"/>
    <cellStyle name="Note 2 2 2 2 5 2 5" xfId="6581"/>
    <cellStyle name="Note 2 2 2 2 5 2 6" xfId="6582"/>
    <cellStyle name="Note 2 2 2 2 5 2 7" xfId="6583"/>
    <cellStyle name="Note 2 2 2 2 5 3" xfId="6584"/>
    <cellStyle name="Note 2 2 2 2 5 3 2" xfId="6585"/>
    <cellStyle name="Note 2 2 2 2 5 3 3" xfId="6586"/>
    <cellStyle name="Note 2 2 2 2 5 3 4" xfId="6587"/>
    <cellStyle name="Note 2 2 2 2 5 3 5" xfId="6588"/>
    <cellStyle name="Note 2 2 2 2 5 3 6" xfId="6589"/>
    <cellStyle name="Note 2 2 2 2 5 3 7" xfId="6590"/>
    <cellStyle name="Note 2 2 2 2 5 4" xfId="6591"/>
    <cellStyle name="Note 2 2 2 2 5 4 2" xfId="6592"/>
    <cellStyle name="Note 2 2 2 2 5 4 3" xfId="6593"/>
    <cellStyle name="Note 2 2 2 2 5 4 4" xfId="6594"/>
    <cellStyle name="Note 2 2 2 2 5 4 5" xfId="6595"/>
    <cellStyle name="Note 2 2 2 2 5 4 6" xfId="6596"/>
    <cellStyle name="Note 2 2 2 2 5 4 7" xfId="6597"/>
    <cellStyle name="Note 2 2 2 2 5 5" xfId="6598"/>
    <cellStyle name="Note 2 2 2 2 5 5 2" xfId="6599"/>
    <cellStyle name="Note 2 2 2 2 5 5 3" xfId="6600"/>
    <cellStyle name="Note 2 2 2 2 5 5 4" xfId="6601"/>
    <cellStyle name="Note 2 2 2 2 5 5 5" xfId="6602"/>
    <cellStyle name="Note 2 2 2 2 5 5 6" xfId="6603"/>
    <cellStyle name="Note 2 2 2 2 5 5 7" xfId="6604"/>
    <cellStyle name="Note 2 2 2 2 5 6" xfId="6605"/>
    <cellStyle name="Note 2 2 2 2 5 6 2" xfId="6606"/>
    <cellStyle name="Note 2 2 2 2 5 6 3" xfId="6607"/>
    <cellStyle name="Note 2 2 2 2 5 6 4" xfId="6608"/>
    <cellStyle name="Note 2 2 2 2 5 6 5" xfId="6609"/>
    <cellStyle name="Note 2 2 2 2 5 6 6" xfId="6610"/>
    <cellStyle name="Note 2 2 2 2 5 6 7" xfId="6611"/>
    <cellStyle name="Note 2 2 2 2 5 7" xfId="6612"/>
    <cellStyle name="Note 2 2 2 2 5 7 2" xfId="6613"/>
    <cellStyle name="Note 2 2 2 2 5 7 3" xfId="6614"/>
    <cellStyle name="Note 2 2 2 2 5 7 4" xfId="6615"/>
    <cellStyle name="Note 2 2 2 2 5 7 5" xfId="6616"/>
    <cellStyle name="Note 2 2 2 2 5 7 6" xfId="6617"/>
    <cellStyle name="Note 2 2 2 2 5 7 7" xfId="6618"/>
    <cellStyle name="Note 2 2 2 2 5 8" xfId="6619"/>
    <cellStyle name="Note 2 2 2 2 5 8 2" xfId="6620"/>
    <cellStyle name="Note 2 2 2 2 5 8 3" xfId="6621"/>
    <cellStyle name="Note 2 2 2 2 5 8 4" xfId="6622"/>
    <cellStyle name="Note 2 2 2 2 5 8 5" xfId="6623"/>
    <cellStyle name="Note 2 2 2 2 5 8 6" xfId="6624"/>
    <cellStyle name="Note 2 2 2 2 5 8 7" xfId="6625"/>
    <cellStyle name="Note 2 2 2 2 5 9" xfId="6626"/>
    <cellStyle name="Note 2 2 2 2 5 9 2" xfId="6627"/>
    <cellStyle name="Note 2 2 2 2 5 9 3" xfId="6628"/>
    <cellStyle name="Note 2 2 2 2 5 9 4" xfId="6629"/>
    <cellStyle name="Note 2 2 2 2 5 9 5" xfId="6630"/>
    <cellStyle name="Note 2 2 2 2 5 9 6" xfId="6631"/>
    <cellStyle name="Note 2 2 2 2 5 9 7" xfId="6632"/>
    <cellStyle name="Note 2 2 2 2 6" xfId="6633"/>
    <cellStyle name="Note 2 2 2 2 6 2" xfId="6634"/>
    <cellStyle name="Note 2 2 2 2 6 3" xfId="6635"/>
    <cellStyle name="Note 2 2 2 2 6 4" xfId="6636"/>
    <cellStyle name="Note 2 2 2 2 6 5" xfId="6637"/>
    <cellStyle name="Note 2 2 2 2 6 6" xfId="6638"/>
    <cellStyle name="Note 2 2 2 2 6 7" xfId="6639"/>
    <cellStyle name="Note 2 2 2 2 7" xfId="6640"/>
    <cellStyle name="Note 2 2 2 2 7 2" xfId="6641"/>
    <cellStyle name="Note 2 2 2 2 7 3" xfId="6642"/>
    <cellStyle name="Note 2 2 2 2 7 4" xfId="6643"/>
    <cellStyle name="Note 2 2 2 2 7 5" xfId="6644"/>
    <cellStyle name="Note 2 2 2 2 7 6" xfId="6645"/>
    <cellStyle name="Note 2 2 2 2 7 7" xfId="6646"/>
    <cellStyle name="Note 2 2 2 2 8" xfId="6647"/>
    <cellStyle name="Note 2 2 2 2 8 2" xfId="6648"/>
    <cellStyle name="Note 2 2 2 2 8 3" xfId="6649"/>
    <cellStyle name="Note 2 2 2 2 8 4" xfId="6650"/>
    <cellStyle name="Note 2 2 2 2 8 5" xfId="6651"/>
    <cellStyle name="Note 2 2 2 2 8 6" xfId="6652"/>
    <cellStyle name="Note 2 2 2 2 8 7" xfId="6653"/>
    <cellStyle name="Note 2 2 2 2 9" xfId="6654"/>
    <cellStyle name="Note 2 2 2 2 9 2" xfId="6655"/>
    <cellStyle name="Note 2 2 2 2 9 3" xfId="6656"/>
    <cellStyle name="Note 2 2 2 2 9 4" xfId="6657"/>
    <cellStyle name="Note 2 2 2 2 9 5" xfId="6658"/>
    <cellStyle name="Note 2 2 2 2 9 6" xfId="6659"/>
    <cellStyle name="Note 2 2 2 2 9 7" xfId="6660"/>
    <cellStyle name="Note 2 2 2 3" xfId="6661"/>
    <cellStyle name="Note 2 2 2 3 10" xfId="6662"/>
    <cellStyle name="Note 2 2 2 3 10 2" xfId="6663"/>
    <cellStyle name="Note 2 2 2 3 10 3" xfId="6664"/>
    <cellStyle name="Note 2 2 2 3 10 4" xfId="6665"/>
    <cellStyle name="Note 2 2 2 3 10 5" xfId="6666"/>
    <cellStyle name="Note 2 2 2 3 10 6" xfId="6667"/>
    <cellStyle name="Note 2 2 2 3 10 7" xfId="6668"/>
    <cellStyle name="Note 2 2 2 3 11" xfId="6669"/>
    <cellStyle name="Note 2 2 2 3 12" xfId="6670"/>
    <cellStyle name="Note 2 2 2 3 13" xfId="6671"/>
    <cellStyle name="Note 2 2 2 3 14" xfId="6672"/>
    <cellStyle name="Note 2 2 2 3 2" xfId="6673"/>
    <cellStyle name="Note 2 2 2 3 2 2" xfId="6674"/>
    <cellStyle name="Note 2 2 2 3 2 3" xfId="6675"/>
    <cellStyle name="Note 2 2 2 3 2 4" xfId="6676"/>
    <cellStyle name="Note 2 2 2 3 2 5" xfId="6677"/>
    <cellStyle name="Note 2 2 2 3 2 6" xfId="6678"/>
    <cellStyle name="Note 2 2 2 3 2 7" xfId="6679"/>
    <cellStyle name="Note 2 2 2 3 3" xfId="6680"/>
    <cellStyle name="Note 2 2 2 3 3 2" xfId="6681"/>
    <cellStyle name="Note 2 2 2 3 3 3" xfId="6682"/>
    <cellStyle name="Note 2 2 2 3 3 4" xfId="6683"/>
    <cellStyle name="Note 2 2 2 3 3 5" xfId="6684"/>
    <cellStyle name="Note 2 2 2 3 3 6" xfId="6685"/>
    <cellStyle name="Note 2 2 2 3 3 7" xfId="6686"/>
    <cellStyle name="Note 2 2 2 3 4" xfId="6687"/>
    <cellStyle name="Note 2 2 2 3 4 2" xfId="6688"/>
    <cellStyle name="Note 2 2 2 3 4 3" xfId="6689"/>
    <cellStyle name="Note 2 2 2 3 4 4" xfId="6690"/>
    <cellStyle name="Note 2 2 2 3 4 5" xfId="6691"/>
    <cellStyle name="Note 2 2 2 3 4 6" xfId="6692"/>
    <cellStyle name="Note 2 2 2 3 4 7" xfId="6693"/>
    <cellStyle name="Note 2 2 2 3 5" xfId="6694"/>
    <cellStyle name="Note 2 2 2 3 5 2" xfId="6695"/>
    <cellStyle name="Note 2 2 2 3 5 3" xfId="6696"/>
    <cellStyle name="Note 2 2 2 3 5 4" xfId="6697"/>
    <cellStyle name="Note 2 2 2 3 5 5" xfId="6698"/>
    <cellStyle name="Note 2 2 2 3 5 6" xfId="6699"/>
    <cellStyle name="Note 2 2 2 3 5 7" xfId="6700"/>
    <cellStyle name="Note 2 2 2 3 6" xfId="6701"/>
    <cellStyle name="Note 2 2 2 3 6 2" xfId="6702"/>
    <cellStyle name="Note 2 2 2 3 6 3" xfId="6703"/>
    <cellStyle name="Note 2 2 2 3 6 4" xfId="6704"/>
    <cellStyle name="Note 2 2 2 3 6 5" xfId="6705"/>
    <cellStyle name="Note 2 2 2 3 6 6" xfId="6706"/>
    <cellStyle name="Note 2 2 2 3 6 7" xfId="6707"/>
    <cellStyle name="Note 2 2 2 3 7" xfId="6708"/>
    <cellStyle name="Note 2 2 2 3 7 2" xfId="6709"/>
    <cellStyle name="Note 2 2 2 3 7 3" xfId="6710"/>
    <cellStyle name="Note 2 2 2 3 7 4" xfId="6711"/>
    <cellStyle name="Note 2 2 2 3 7 5" xfId="6712"/>
    <cellStyle name="Note 2 2 2 3 7 6" xfId="6713"/>
    <cellStyle name="Note 2 2 2 3 7 7" xfId="6714"/>
    <cellStyle name="Note 2 2 2 3 8" xfId="6715"/>
    <cellStyle name="Note 2 2 2 3 8 2" xfId="6716"/>
    <cellStyle name="Note 2 2 2 3 8 3" xfId="6717"/>
    <cellStyle name="Note 2 2 2 3 8 4" xfId="6718"/>
    <cellStyle name="Note 2 2 2 3 8 5" xfId="6719"/>
    <cellStyle name="Note 2 2 2 3 8 6" xfId="6720"/>
    <cellStyle name="Note 2 2 2 3 8 7" xfId="6721"/>
    <cellStyle name="Note 2 2 2 3 9" xfId="6722"/>
    <cellStyle name="Note 2 2 2 3 9 2" xfId="6723"/>
    <cellStyle name="Note 2 2 2 3 9 3" xfId="6724"/>
    <cellStyle name="Note 2 2 2 3 9 4" xfId="6725"/>
    <cellStyle name="Note 2 2 2 3 9 5" xfId="6726"/>
    <cellStyle name="Note 2 2 2 3 9 6" xfId="6727"/>
    <cellStyle name="Note 2 2 2 3 9 7" xfId="6728"/>
    <cellStyle name="Note 2 2 2 4" xfId="6729"/>
    <cellStyle name="Note 2 2 2 4 10" xfId="6730"/>
    <cellStyle name="Note 2 2 2 4 10 2" xfId="6731"/>
    <cellStyle name="Note 2 2 2 4 10 3" xfId="6732"/>
    <cellStyle name="Note 2 2 2 4 10 4" xfId="6733"/>
    <cellStyle name="Note 2 2 2 4 10 5" xfId="6734"/>
    <cellStyle name="Note 2 2 2 4 10 6" xfId="6735"/>
    <cellStyle name="Note 2 2 2 4 10 7" xfId="6736"/>
    <cellStyle name="Note 2 2 2 4 11" xfId="6737"/>
    <cellStyle name="Note 2 2 2 4 12" xfId="6738"/>
    <cellStyle name="Note 2 2 2 4 13" xfId="6739"/>
    <cellStyle name="Note 2 2 2 4 14" xfId="6740"/>
    <cellStyle name="Note 2 2 2 4 2" xfId="6741"/>
    <cellStyle name="Note 2 2 2 4 2 2" xfId="6742"/>
    <cellStyle name="Note 2 2 2 4 2 3" xfId="6743"/>
    <cellStyle name="Note 2 2 2 4 2 4" xfId="6744"/>
    <cellStyle name="Note 2 2 2 4 2 5" xfId="6745"/>
    <cellStyle name="Note 2 2 2 4 2 6" xfId="6746"/>
    <cellStyle name="Note 2 2 2 4 2 7" xfId="6747"/>
    <cellStyle name="Note 2 2 2 4 3" xfId="6748"/>
    <cellStyle name="Note 2 2 2 4 3 2" xfId="6749"/>
    <cellStyle name="Note 2 2 2 4 3 3" xfId="6750"/>
    <cellStyle name="Note 2 2 2 4 3 4" xfId="6751"/>
    <cellStyle name="Note 2 2 2 4 3 5" xfId="6752"/>
    <cellStyle name="Note 2 2 2 4 3 6" xfId="6753"/>
    <cellStyle name="Note 2 2 2 4 3 7" xfId="6754"/>
    <cellStyle name="Note 2 2 2 4 4" xfId="6755"/>
    <cellStyle name="Note 2 2 2 4 4 2" xfId="6756"/>
    <cellStyle name="Note 2 2 2 4 4 3" xfId="6757"/>
    <cellStyle name="Note 2 2 2 4 4 4" xfId="6758"/>
    <cellStyle name="Note 2 2 2 4 4 5" xfId="6759"/>
    <cellStyle name="Note 2 2 2 4 4 6" xfId="6760"/>
    <cellStyle name="Note 2 2 2 4 4 7" xfId="6761"/>
    <cellStyle name="Note 2 2 2 4 5" xfId="6762"/>
    <cellStyle name="Note 2 2 2 4 5 2" xfId="6763"/>
    <cellStyle name="Note 2 2 2 4 5 3" xfId="6764"/>
    <cellStyle name="Note 2 2 2 4 5 4" xfId="6765"/>
    <cellStyle name="Note 2 2 2 4 5 5" xfId="6766"/>
    <cellStyle name="Note 2 2 2 4 5 6" xfId="6767"/>
    <cellStyle name="Note 2 2 2 4 5 7" xfId="6768"/>
    <cellStyle name="Note 2 2 2 4 6" xfId="6769"/>
    <cellStyle name="Note 2 2 2 4 6 2" xfId="6770"/>
    <cellStyle name="Note 2 2 2 4 6 3" xfId="6771"/>
    <cellStyle name="Note 2 2 2 4 6 4" xfId="6772"/>
    <cellStyle name="Note 2 2 2 4 6 5" xfId="6773"/>
    <cellStyle name="Note 2 2 2 4 6 6" xfId="6774"/>
    <cellStyle name="Note 2 2 2 4 6 7" xfId="6775"/>
    <cellStyle name="Note 2 2 2 4 7" xfId="6776"/>
    <cellStyle name="Note 2 2 2 4 7 2" xfId="6777"/>
    <cellStyle name="Note 2 2 2 4 7 3" xfId="6778"/>
    <cellStyle name="Note 2 2 2 4 7 4" xfId="6779"/>
    <cellStyle name="Note 2 2 2 4 7 5" xfId="6780"/>
    <cellStyle name="Note 2 2 2 4 7 6" xfId="6781"/>
    <cellStyle name="Note 2 2 2 4 7 7" xfId="6782"/>
    <cellStyle name="Note 2 2 2 4 8" xfId="6783"/>
    <cellStyle name="Note 2 2 2 4 8 2" xfId="6784"/>
    <cellStyle name="Note 2 2 2 4 8 3" xfId="6785"/>
    <cellStyle name="Note 2 2 2 4 8 4" xfId="6786"/>
    <cellStyle name="Note 2 2 2 4 8 5" xfId="6787"/>
    <cellStyle name="Note 2 2 2 4 8 6" xfId="6788"/>
    <cellStyle name="Note 2 2 2 4 8 7" xfId="6789"/>
    <cellStyle name="Note 2 2 2 4 9" xfId="6790"/>
    <cellStyle name="Note 2 2 2 4 9 2" xfId="6791"/>
    <cellStyle name="Note 2 2 2 4 9 3" xfId="6792"/>
    <cellStyle name="Note 2 2 2 4 9 4" xfId="6793"/>
    <cellStyle name="Note 2 2 2 4 9 5" xfId="6794"/>
    <cellStyle name="Note 2 2 2 4 9 6" xfId="6795"/>
    <cellStyle name="Note 2 2 2 4 9 7" xfId="6796"/>
    <cellStyle name="Note 2 2 2 5" xfId="6797"/>
    <cellStyle name="Note 2 2 2 5 10" xfId="6798"/>
    <cellStyle name="Note 2 2 2 5 10 2" xfId="6799"/>
    <cellStyle name="Note 2 2 2 5 10 3" xfId="6800"/>
    <cellStyle name="Note 2 2 2 5 10 4" xfId="6801"/>
    <cellStyle name="Note 2 2 2 5 10 5" xfId="6802"/>
    <cellStyle name="Note 2 2 2 5 10 6" xfId="6803"/>
    <cellStyle name="Note 2 2 2 5 10 7" xfId="6804"/>
    <cellStyle name="Note 2 2 2 5 11" xfId="6805"/>
    <cellStyle name="Note 2 2 2 5 12" xfId="6806"/>
    <cellStyle name="Note 2 2 2 5 13" xfId="6807"/>
    <cellStyle name="Note 2 2 2 5 14" xfId="6808"/>
    <cellStyle name="Note 2 2 2 5 2" xfId="6809"/>
    <cellStyle name="Note 2 2 2 5 2 2" xfId="6810"/>
    <cellStyle name="Note 2 2 2 5 2 3" xfId="6811"/>
    <cellStyle name="Note 2 2 2 5 2 4" xfId="6812"/>
    <cellStyle name="Note 2 2 2 5 2 5" xfId="6813"/>
    <cellStyle name="Note 2 2 2 5 2 6" xfId="6814"/>
    <cellStyle name="Note 2 2 2 5 2 7" xfId="6815"/>
    <cellStyle name="Note 2 2 2 5 3" xfId="6816"/>
    <cellStyle name="Note 2 2 2 5 3 2" xfId="6817"/>
    <cellStyle name="Note 2 2 2 5 3 3" xfId="6818"/>
    <cellStyle name="Note 2 2 2 5 3 4" xfId="6819"/>
    <cellStyle name="Note 2 2 2 5 3 5" xfId="6820"/>
    <cellStyle name="Note 2 2 2 5 3 6" xfId="6821"/>
    <cellStyle name="Note 2 2 2 5 3 7" xfId="6822"/>
    <cellStyle name="Note 2 2 2 5 4" xfId="6823"/>
    <cellStyle name="Note 2 2 2 5 4 2" xfId="6824"/>
    <cellStyle name="Note 2 2 2 5 4 3" xfId="6825"/>
    <cellStyle name="Note 2 2 2 5 4 4" xfId="6826"/>
    <cellStyle name="Note 2 2 2 5 4 5" xfId="6827"/>
    <cellStyle name="Note 2 2 2 5 4 6" xfId="6828"/>
    <cellStyle name="Note 2 2 2 5 4 7" xfId="6829"/>
    <cellStyle name="Note 2 2 2 5 5" xfId="6830"/>
    <cellStyle name="Note 2 2 2 5 5 2" xfId="6831"/>
    <cellStyle name="Note 2 2 2 5 5 3" xfId="6832"/>
    <cellStyle name="Note 2 2 2 5 5 4" xfId="6833"/>
    <cellStyle name="Note 2 2 2 5 5 5" xfId="6834"/>
    <cellStyle name="Note 2 2 2 5 5 6" xfId="6835"/>
    <cellStyle name="Note 2 2 2 5 5 7" xfId="6836"/>
    <cellStyle name="Note 2 2 2 5 6" xfId="6837"/>
    <cellStyle name="Note 2 2 2 5 6 2" xfId="6838"/>
    <cellStyle name="Note 2 2 2 5 6 3" xfId="6839"/>
    <cellStyle name="Note 2 2 2 5 6 4" xfId="6840"/>
    <cellStyle name="Note 2 2 2 5 6 5" xfId="6841"/>
    <cellStyle name="Note 2 2 2 5 6 6" xfId="6842"/>
    <cellStyle name="Note 2 2 2 5 6 7" xfId="6843"/>
    <cellStyle name="Note 2 2 2 5 7" xfId="6844"/>
    <cellStyle name="Note 2 2 2 5 7 2" xfId="6845"/>
    <cellStyle name="Note 2 2 2 5 7 3" xfId="6846"/>
    <cellStyle name="Note 2 2 2 5 7 4" xfId="6847"/>
    <cellStyle name="Note 2 2 2 5 7 5" xfId="6848"/>
    <cellStyle name="Note 2 2 2 5 7 6" xfId="6849"/>
    <cellStyle name="Note 2 2 2 5 7 7" xfId="6850"/>
    <cellStyle name="Note 2 2 2 5 8" xfId="6851"/>
    <cellStyle name="Note 2 2 2 5 8 2" xfId="6852"/>
    <cellStyle name="Note 2 2 2 5 8 3" xfId="6853"/>
    <cellStyle name="Note 2 2 2 5 8 4" xfId="6854"/>
    <cellStyle name="Note 2 2 2 5 8 5" xfId="6855"/>
    <cellStyle name="Note 2 2 2 5 8 6" xfId="6856"/>
    <cellStyle name="Note 2 2 2 5 8 7" xfId="6857"/>
    <cellStyle name="Note 2 2 2 5 9" xfId="6858"/>
    <cellStyle name="Note 2 2 2 5 9 2" xfId="6859"/>
    <cellStyle name="Note 2 2 2 5 9 3" xfId="6860"/>
    <cellStyle name="Note 2 2 2 5 9 4" xfId="6861"/>
    <cellStyle name="Note 2 2 2 5 9 5" xfId="6862"/>
    <cellStyle name="Note 2 2 2 5 9 6" xfId="6863"/>
    <cellStyle name="Note 2 2 2 5 9 7" xfId="6864"/>
    <cellStyle name="Note 2 2 2 6" xfId="6865"/>
    <cellStyle name="Note 2 2 2 6 10" xfId="6866"/>
    <cellStyle name="Note 2 2 2 6 10 2" xfId="6867"/>
    <cellStyle name="Note 2 2 2 6 10 3" xfId="6868"/>
    <cellStyle name="Note 2 2 2 6 10 4" xfId="6869"/>
    <cellStyle name="Note 2 2 2 6 10 5" xfId="6870"/>
    <cellStyle name="Note 2 2 2 6 10 6" xfId="6871"/>
    <cellStyle name="Note 2 2 2 6 10 7" xfId="6872"/>
    <cellStyle name="Note 2 2 2 6 11" xfId="6873"/>
    <cellStyle name="Note 2 2 2 6 12" xfId="6874"/>
    <cellStyle name="Note 2 2 2 6 13" xfId="6875"/>
    <cellStyle name="Note 2 2 2 6 14" xfId="6876"/>
    <cellStyle name="Note 2 2 2 6 2" xfId="6877"/>
    <cellStyle name="Note 2 2 2 6 2 2" xfId="6878"/>
    <cellStyle name="Note 2 2 2 6 2 3" xfId="6879"/>
    <cellStyle name="Note 2 2 2 6 2 4" xfId="6880"/>
    <cellStyle name="Note 2 2 2 6 2 5" xfId="6881"/>
    <cellStyle name="Note 2 2 2 6 2 6" xfId="6882"/>
    <cellStyle name="Note 2 2 2 6 2 7" xfId="6883"/>
    <cellStyle name="Note 2 2 2 6 3" xfId="6884"/>
    <cellStyle name="Note 2 2 2 6 3 2" xfId="6885"/>
    <cellStyle name="Note 2 2 2 6 3 3" xfId="6886"/>
    <cellStyle name="Note 2 2 2 6 3 4" xfId="6887"/>
    <cellStyle name="Note 2 2 2 6 3 5" xfId="6888"/>
    <cellStyle name="Note 2 2 2 6 3 6" xfId="6889"/>
    <cellStyle name="Note 2 2 2 6 3 7" xfId="6890"/>
    <cellStyle name="Note 2 2 2 6 4" xfId="6891"/>
    <cellStyle name="Note 2 2 2 6 4 2" xfId="6892"/>
    <cellStyle name="Note 2 2 2 6 4 3" xfId="6893"/>
    <cellStyle name="Note 2 2 2 6 4 4" xfId="6894"/>
    <cellStyle name="Note 2 2 2 6 4 5" xfId="6895"/>
    <cellStyle name="Note 2 2 2 6 4 6" xfId="6896"/>
    <cellStyle name="Note 2 2 2 6 4 7" xfId="6897"/>
    <cellStyle name="Note 2 2 2 6 5" xfId="6898"/>
    <cellStyle name="Note 2 2 2 6 5 2" xfId="6899"/>
    <cellStyle name="Note 2 2 2 6 5 3" xfId="6900"/>
    <cellStyle name="Note 2 2 2 6 5 4" xfId="6901"/>
    <cellStyle name="Note 2 2 2 6 5 5" xfId="6902"/>
    <cellStyle name="Note 2 2 2 6 5 6" xfId="6903"/>
    <cellStyle name="Note 2 2 2 6 5 7" xfId="6904"/>
    <cellStyle name="Note 2 2 2 6 6" xfId="6905"/>
    <cellStyle name="Note 2 2 2 6 6 2" xfId="6906"/>
    <cellStyle name="Note 2 2 2 6 6 3" xfId="6907"/>
    <cellStyle name="Note 2 2 2 6 6 4" xfId="6908"/>
    <cellStyle name="Note 2 2 2 6 6 5" xfId="6909"/>
    <cellStyle name="Note 2 2 2 6 6 6" xfId="6910"/>
    <cellStyle name="Note 2 2 2 6 6 7" xfId="6911"/>
    <cellStyle name="Note 2 2 2 6 7" xfId="6912"/>
    <cellStyle name="Note 2 2 2 6 7 2" xfId="6913"/>
    <cellStyle name="Note 2 2 2 6 7 3" xfId="6914"/>
    <cellStyle name="Note 2 2 2 6 7 4" xfId="6915"/>
    <cellStyle name="Note 2 2 2 6 7 5" xfId="6916"/>
    <cellStyle name="Note 2 2 2 6 7 6" xfId="6917"/>
    <cellStyle name="Note 2 2 2 6 7 7" xfId="6918"/>
    <cellStyle name="Note 2 2 2 6 8" xfId="6919"/>
    <cellStyle name="Note 2 2 2 6 8 2" xfId="6920"/>
    <cellStyle name="Note 2 2 2 6 8 3" xfId="6921"/>
    <cellStyle name="Note 2 2 2 6 8 4" xfId="6922"/>
    <cellStyle name="Note 2 2 2 6 8 5" xfId="6923"/>
    <cellStyle name="Note 2 2 2 6 8 6" xfId="6924"/>
    <cellStyle name="Note 2 2 2 6 8 7" xfId="6925"/>
    <cellStyle name="Note 2 2 2 6 9" xfId="6926"/>
    <cellStyle name="Note 2 2 2 6 9 2" xfId="6927"/>
    <cellStyle name="Note 2 2 2 6 9 3" xfId="6928"/>
    <cellStyle name="Note 2 2 2 6 9 4" xfId="6929"/>
    <cellStyle name="Note 2 2 2 6 9 5" xfId="6930"/>
    <cellStyle name="Note 2 2 2 6 9 6" xfId="6931"/>
    <cellStyle name="Note 2 2 2 6 9 7" xfId="6932"/>
    <cellStyle name="Note 2 2 2 7" xfId="6933"/>
    <cellStyle name="Note 2 2 2 7 2" xfId="6934"/>
    <cellStyle name="Note 2 2 2 7 3" xfId="6935"/>
    <cellStyle name="Note 2 2 2 7 4" xfId="6936"/>
    <cellStyle name="Note 2 2 2 7 5" xfId="6937"/>
    <cellStyle name="Note 2 2 2 7 6" xfId="6938"/>
    <cellStyle name="Note 2 2 2 7 7" xfId="6939"/>
    <cellStyle name="Note 2 2 2 8" xfId="6940"/>
    <cellStyle name="Note 2 2 2 8 2" xfId="6941"/>
    <cellStyle name="Note 2 2 2 8 3" xfId="6942"/>
    <cellStyle name="Note 2 2 2 8 4" xfId="6943"/>
    <cellStyle name="Note 2 2 2 8 5" xfId="6944"/>
    <cellStyle name="Note 2 2 2 8 6" xfId="6945"/>
    <cellStyle name="Note 2 2 2 8 7" xfId="6946"/>
    <cellStyle name="Note 2 2 2 9" xfId="6947"/>
    <cellStyle name="Note 2 2 2 9 2" xfId="6948"/>
    <cellStyle name="Note 2 2 2 9 3" xfId="6949"/>
    <cellStyle name="Note 2 2 2 9 4" xfId="6950"/>
    <cellStyle name="Note 2 2 2 9 5" xfId="6951"/>
    <cellStyle name="Note 2 2 2 9 6" xfId="6952"/>
    <cellStyle name="Note 2 2 2 9 7" xfId="6953"/>
    <cellStyle name="Note 2 2 3" xfId="302"/>
    <cellStyle name="Note 2 2 3 10" xfId="6954"/>
    <cellStyle name="Note 2 2 3 10 2" xfId="6955"/>
    <cellStyle name="Note 2 2 3 10 3" xfId="6956"/>
    <cellStyle name="Note 2 2 3 10 4" xfId="6957"/>
    <cellStyle name="Note 2 2 3 10 5" xfId="6958"/>
    <cellStyle name="Note 2 2 3 10 6" xfId="6959"/>
    <cellStyle name="Note 2 2 3 10 7" xfId="6960"/>
    <cellStyle name="Note 2 2 3 11" xfId="6961"/>
    <cellStyle name="Note 2 2 3 11 2" xfId="6962"/>
    <cellStyle name="Note 2 2 3 11 3" xfId="6963"/>
    <cellStyle name="Note 2 2 3 11 4" xfId="6964"/>
    <cellStyle name="Note 2 2 3 11 5" xfId="6965"/>
    <cellStyle name="Note 2 2 3 11 6" xfId="6966"/>
    <cellStyle name="Note 2 2 3 11 7" xfId="6967"/>
    <cellStyle name="Note 2 2 3 12" xfId="6968"/>
    <cellStyle name="Note 2 2 3 12 2" xfId="6969"/>
    <cellStyle name="Note 2 2 3 12 3" xfId="6970"/>
    <cellStyle name="Note 2 2 3 12 4" xfId="6971"/>
    <cellStyle name="Note 2 2 3 12 5" xfId="6972"/>
    <cellStyle name="Note 2 2 3 12 6" xfId="6973"/>
    <cellStyle name="Note 2 2 3 12 7" xfId="6974"/>
    <cellStyle name="Note 2 2 3 13" xfId="6975"/>
    <cellStyle name="Note 2 2 3 13 2" xfId="6976"/>
    <cellStyle name="Note 2 2 3 13 3" xfId="6977"/>
    <cellStyle name="Note 2 2 3 13 4" xfId="6978"/>
    <cellStyle name="Note 2 2 3 13 5" xfId="6979"/>
    <cellStyle name="Note 2 2 3 13 6" xfId="6980"/>
    <cellStyle name="Note 2 2 3 13 7" xfId="6981"/>
    <cellStyle name="Note 2 2 3 14" xfId="6982"/>
    <cellStyle name="Note 2 2 3 15" xfId="6983"/>
    <cellStyle name="Note 2 2 3 16" xfId="6984"/>
    <cellStyle name="Note 2 2 3 17" xfId="6985"/>
    <cellStyle name="Note 2 2 3 2" xfId="6986"/>
    <cellStyle name="Note 2 2 3 2 10" xfId="6987"/>
    <cellStyle name="Note 2 2 3 2 10 2" xfId="6988"/>
    <cellStyle name="Note 2 2 3 2 10 3" xfId="6989"/>
    <cellStyle name="Note 2 2 3 2 10 4" xfId="6990"/>
    <cellStyle name="Note 2 2 3 2 10 5" xfId="6991"/>
    <cellStyle name="Note 2 2 3 2 10 6" xfId="6992"/>
    <cellStyle name="Note 2 2 3 2 10 7" xfId="6993"/>
    <cellStyle name="Note 2 2 3 2 11" xfId="6994"/>
    <cellStyle name="Note 2 2 3 2 12" xfId="6995"/>
    <cellStyle name="Note 2 2 3 2 13" xfId="6996"/>
    <cellStyle name="Note 2 2 3 2 14" xfId="6997"/>
    <cellStyle name="Note 2 2 3 2 2" xfId="6998"/>
    <cellStyle name="Note 2 2 3 2 2 2" xfId="6999"/>
    <cellStyle name="Note 2 2 3 2 2 3" xfId="7000"/>
    <cellStyle name="Note 2 2 3 2 2 4" xfId="7001"/>
    <cellStyle name="Note 2 2 3 2 2 5" xfId="7002"/>
    <cellStyle name="Note 2 2 3 2 2 6" xfId="7003"/>
    <cellStyle name="Note 2 2 3 2 2 7" xfId="7004"/>
    <cellStyle name="Note 2 2 3 2 3" xfId="7005"/>
    <cellStyle name="Note 2 2 3 2 3 2" xfId="7006"/>
    <cellStyle name="Note 2 2 3 2 3 3" xfId="7007"/>
    <cellStyle name="Note 2 2 3 2 3 4" xfId="7008"/>
    <cellStyle name="Note 2 2 3 2 3 5" xfId="7009"/>
    <cellStyle name="Note 2 2 3 2 3 6" xfId="7010"/>
    <cellStyle name="Note 2 2 3 2 3 7" xfId="7011"/>
    <cellStyle name="Note 2 2 3 2 4" xfId="7012"/>
    <cellStyle name="Note 2 2 3 2 4 2" xfId="7013"/>
    <cellStyle name="Note 2 2 3 2 4 3" xfId="7014"/>
    <cellStyle name="Note 2 2 3 2 4 4" xfId="7015"/>
    <cellStyle name="Note 2 2 3 2 4 5" xfId="7016"/>
    <cellStyle name="Note 2 2 3 2 4 6" xfId="7017"/>
    <cellStyle name="Note 2 2 3 2 4 7" xfId="7018"/>
    <cellStyle name="Note 2 2 3 2 5" xfId="7019"/>
    <cellStyle name="Note 2 2 3 2 5 2" xfId="7020"/>
    <cellStyle name="Note 2 2 3 2 5 3" xfId="7021"/>
    <cellStyle name="Note 2 2 3 2 5 4" xfId="7022"/>
    <cellStyle name="Note 2 2 3 2 5 5" xfId="7023"/>
    <cellStyle name="Note 2 2 3 2 5 6" xfId="7024"/>
    <cellStyle name="Note 2 2 3 2 5 7" xfId="7025"/>
    <cellStyle name="Note 2 2 3 2 6" xfId="7026"/>
    <cellStyle name="Note 2 2 3 2 6 2" xfId="7027"/>
    <cellStyle name="Note 2 2 3 2 6 3" xfId="7028"/>
    <cellStyle name="Note 2 2 3 2 6 4" xfId="7029"/>
    <cellStyle name="Note 2 2 3 2 6 5" xfId="7030"/>
    <cellStyle name="Note 2 2 3 2 6 6" xfId="7031"/>
    <cellStyle name="Note 2 2 3 2 6 7" xfId="7032"/>
    <cellStyle name="Note 2 2 3 2 7" xfId="7033"/>
    <cellStyle name="Note 2 2 3 2 7 2" xfId="7034"/>
    <cellStyle name="Note 2 2 3 2 7 3" xfId="7035"/>
    <cellStyle name="Note 2 2 3 2 7 4" xfId="7036"/>
    <cellStyle name="Note 2 2 3 2 7 5" xfId="7037"/>
    <cellStyle name="Note 2 2 3 2 7 6" xfId="7038"/>
    <cellStyle name="Note 2 2 3 2 7 7" xfId="7039"/>
    <cellStyle name="Note 2 2 3 2 8" xfId="7040"/>
    <cellStyle name="Note 2 2 3 2 8 2" xfId="7041"/>
    <cellStyle name="Note 2 2 3 2 8 3" xfId="7042"/>
    <cellStyle name="Note 2 2 3 2 8 4" xfId="7043"/>
    <cellStyle name="Note 2 2 3 2 8 5" xfId="7044"/>
    <cellStyle name="Note 2 2 3 2 8 6" xfId="7045"/>
    <cellStyle name="Note 2 2 3 2 8 7" xfId="7046"/>
    <cellStyle name="Note 2 2 3 2 9" xfId="7047"/>
    <cellStyle name="Note 2 2 3 2 9 2" xfId="7048"/>
    <cellStyle name="Note 2 2 3 2 9 3" xfId="7049"/>
    <cellStyle name="Note 2 2 3 2 9 4" xfId="7050"/>
    <cellStyle name="Note 2 2 3 2 9 5" xfId="7051"/>
    <cellStyle name="Note 2 2 3 2 9 6" xfId="7052"/>
    <cellStyle name="Note 2 2 3 2 9 7" xfId="7053"/>
    <cellStyle name="Note 2 2 3 3" xfId="7054"/>
    <cellStyle name="Note 2 2 3 3 10" xfId="7055"/>
    <cellStyle name="Note 2 2 3 3 10 2" xfId="7056"/>
    <cellStyle name="Note 2 2 3 3 10 3" xfId="7057"/>
    <cellStyle name="Note 2 2 3 3 10 4" xfId="7058"/>
    <cellStyle name="Note 2 2 3 3 10 5" xfId="7059"/>
    <cellStyle name="Note 2 2 3 3 10 6" xfId="7060"/>
    <cellStyle name="Note 2 2 3 3 10 7" xfId="7061"/>
    <cellStyle name="Note 2 2 3 3 11" xfId="7062"/>
    <cellStyle name="Note 2 2 3 3 12" xfId="7063"/>
    <cellStyle name="Note 2 2 3 3 13" xfId="7064"/>
    <cellStyle name="Note 2 2 3 3 14" xfId="7065"/>
    <cellStyle name="Note 2 2 3 3 2" xfId="7066"/>
    <cellStyle name="Note 2 2 3 3 2 2" xfId="7067"/>
    <cellStyle name="Note 2 2 3 3 2 3" xfId="7068"/>
    <cellStyle name="Note 2 2 3 3 2 4" xfId="7069"/>
    <cellStyle name="Note 2 2 3 3 2 5" xfId="7070"/>
    <cellStyle name="Note 2 2 3 3 2 6" xfId="7071"/>
    <cellStyle name="Note 2 2 3 3 2 7" xfId="7072"/>
    <cellStyle name="Note 2 2 3 3 3" xfId="7073"/>
    <cellStyle name="Note 2 2 3 3 3 2" xfId="7074"/>
    <cellStyle name="Note 2 2 3 3 3 3" xfId="7075"/>
    <cellStyle name="Note 2 2 3 3 3 4" xfId="7076"/>
    <cellStyle name="Note 2 2 3 3 3 5" xfId="7077"/>
    <cellStyle name="Note 2 2 3 3 3 6" xfId="7078"/>
    <cellStyle name="Note 2 2 3 3 3 7" xfId="7079"/>
    <cellStyle name="Note 2 2 3 3 4" xfId="7080"/>
    <cellStyle name="Note 2 2 3 3 4 2" xfId="7081"/>
    <cellStyle name="Note 2 2 3 3 4 3" xfId="7082"/>
    <cellStyle name="Note 2 2 3 3 4 4" xfId="7083"/>
    <cellStyle name="Note 2 2 3 3 4 5" xfId="7084"/>
    <cellStyle name="Note 2 2 3 3 4 6" xfId="7085"/>
    <cellStyle name="Note 2 2 3 3 4 7" xfId="7086"/>
    <cellStyle name="Note 2 2 3 3 5" xfId="7087"/>
    <cellStyle name="Note 2 2 3 3 5 2" xfId="7088"/>
    <cellStyle name="Note 2 2 3 3 5 3" xfId="7089"/>
    <cellStyle name="Note 2 2 3 3 5 4" xfId="7090"/>
    <cellStyle name="Note 2 2 3 3 5 5" xfId="7091"/>
    <cellStyle name="Note 2 2 3 3 5 6" xfId="7092"/>
    <cellStyle name="Note 2 2 3 3 5 7" xfId="7093"/>
    <cellStyle name="Note 2 2 3 3 6" xfId="7094"/>
    <cellStyle name="Note 2 2 3 3 6 2" xfId="7095"/>
    <cellStyle name="Note 2 2 3 3 6 3" xfId="7096"/>
    <cellStyle name="Note 2 2 3 3 6 4" xfId="7097"/>
    <cellStyle name="Note 2 2 3 3 6 5" xfId="7098"/>
    <cellStyle name="Note 2 2 3 3 6 6" xfId="7099"/>
    <cellStyle name="Note 2 2 3 3 6 7" xfId="7100"/>
    <cellStyle name="Note 2 2 3 3 7" xfId="7101"/>
    <cellStyle name="Note 2 2 3 3 7 2" xfId="7102"/>
    <cellStyle name="Note 2 2 3 3 7 3" xfId="7103"/>
    <cellStyle name="Note 2 2 3 3 7 4" xfId="7104"/>
    <cellStyle name="Note 2 2 3 3 7 5" xfId="7105"/>
    <cellStyle name="Note 2 2 3 3 7 6" xfId="7106"/>
    <cellStyle name="Note 2 2 3 3 7 7" xfId="7107"/>
    <cellStyle name="Note 2 2 3 3 8" xfId="7108"/>
    <cellStyle name="Note 2 2 3 3 8 2" xfId="7109"/>
    <cellStyle name="Note 2 2 3 3 8 3" xfId="7110"/>
    <cellStyle name="Note 2 2 3 3 8 4" xfId="7111"/>
    <cellStyle name="Note 2 2 3 3 8 5" xfId="7112"/>
    <cellStyle name="Note 2 2 3 3 8 6" xfId="7113"/>
    <cellStyle name="Note 2 2 3 3 8 7" xfId="7114"/>
    <cellStyle name="Note 2 2 3 3 9" xfId="7115"/>
    <cellStyle name="Note 2 2 3 3 9 2" xfId="7116"/>
    <cellStyle name="Note 2 2 3 3 9 3" xfId="7117"/>
    <cellStyle name="Note 2 2 3 3 9 4" xfId="7118"/>
    <cellStyle name="Note 2 2 3 3 9 5" xfId="7119"/>
    <cellStyle name="Note 2 2 3 3 9 6" xfId="7120"/>
    <cellStyle name="Note 2 2 3 3 9 7" xfId="7121"/>
    <cellStyle name="Note 2 2 3 4" xfId="7122"/>
    <cellStyle name="Note 2 2 3 4 10" xfId="7123"/>
    <cellStyle name="Note 2 2 3 4 10 2" xfId="7124"/>
    <cellStyle name="Note 2 2 3 4 10 3" xfId="7125"/>
    <cellStyle name="Note 2 2 3 4 10 4" xfId="7126"/>
    <cellStyle name="Note 2 2 3 4 10 5" xfId="7127"/>
    <cellStyle name="Note 2 2 3 4 10 6" xfId="7128"/>
    <cellStyle name="Note 2 2 3 4 10 7" xfId="7129"/>
    <cellStyle name="Note 2 2 3 4 11" xfId="7130"/>
    <cellStyle name="Note 2 2 3 4 12" xfId="7131"/>
    <cellStyle name="Note 2 2 3 4 13" xfId="7132"/>
    <cellStyle name="Note 2 2 3 4 14" xfId="7133"/>
    <cellStyle name="Note 2 2 3 4 2" xfId="7134"/>
    <cellStyle name="Note 2 2 3 4 2 2" xfId="7135"/>
    <cellStyle name="Note 2 2 3 4 2 3" xfId="7136"/>
    <cellStyle name="Note 2 2 3 4 2 4" xfId="7137"/>
    <cellStyle name="Note 2 2 3 4 2 5" xfId="7138"/>
    <cellStyle name="Note 2 2 3 4 2 6" xfId="7139"/>
    <cellStyle name="Note 2 2 3 4 2 7" xfId="7140"/>
    <cellStyle name="Note 2 2 3 4 3" xfId="7141"/>
    <cellStyle name="Note 2 2 3 4 3 2" xfId="7142"/>
    <cellStyle name="Note 2 2 3 4 3 3" xfId="7143"/>
    <cellStyle name="Note 2 2 3 4 3 4" xfId="7144"/>
    <cellStyle name="Note 2 2 3 4 3 5" xfId="7145"/>
    <cellStyle name="Note 2 2 3 4 3 6" xfId="7146"/>
    <cellStyle name="Note 2 2 3 4 3 7" xfId="7147"/>
    <cellStyle name="Note 2 2 3 4 4" xfId="7148"/>
    <cellStyle name="Note 2 2 3 4 4 2" xfId="7149"/>
    <cellStyle name="Note 2 2 3 4 4 3" xfId="7150"/>
    <cellStyle name="Note 2 2 3 4 4 4" xfId="7151"/>
    <cellStyle name="Note 2 2 3 4 4 5" xfId="7152"/>
    <cellStyle name="Note 2 2 3 4 4 6" xfId="7153"/>
    <cellStyle name="Note 2 2 3 4 4 7" xfId="7154"/>
    <cellStyle name="Note 2 2 3 4 5" xfId="7155"/>
    <cellStyle name="Note 2 2 3 4 5 2" xfId="7156"/>
    <cellStyle name="Note 2 2 3 4 5 3" xfId="7157"/>
    <cellStyle name="Note 2 2 3 4 5 4" xfId="7158"/>
    <cellStyle name="Note 2 2 3 4 5 5" xfId="7159"/>
    <cellStyle name="Note 2 2 3 4 5 6" xfId="7160"/>
    <cellStyle name="Note 2 2 3 4 5 7" xfId="7161"/>
    <cellStyle name="Note 2 2 3 4 6" xfId="7162"/>
    <cellStyle name="Note 2 2 3 4 6 2" xfId="7163"/>
    <cellStyle name="Note 2 2 3 4 6 3" xfId="7164"/>
    <cellStyle name="Note 2 2 3 4 6 4" xfId="7165"/>
    <cellStyle name="Note 2 2 3 4 6 5" xfId="7166"/>
    <cellStyle name="Note 2 2 3 4 6 6" xfId="7167"/>
    <cellStyle name="Note 2 2 3 4 6 7" xfId="7168"/>
    <cellStyle name="Note 2 2 3 4 7" xfId="7169"/>
    <cellStyle name="Note 2 2 3 4 7 2" xfId="7170"/>
    <cellStyle name="Note 2 2 3 4 7 3" xfId="7171"/>
    <cellStyle name="Note 2 2 3 4 7 4" xfId="7172"/>
    <cellStyle name="Note 2 2 3 4 7 5" xfId="7173"/>
    <cellStyle name="Note 2 2 3 4 7 6" xfId="7174"/>
    <cellStyle name="Note 2 2 3 4 7 7" xfId="7175"/>
    <cellStyle name="Note 2 2 3 4 8" xfId="7176"/>
    <cellStyle name="Note 2 2 3 4 8 2" xfId="7177"/>
    <cellStyle name="Note 2 2 3 4 8 3" xfId="7178"/>
    <cellStyle name="Note 2 2 3 4 8 4" xfId="7179"/>
    <cellStyle name="Note 2 2 3 4 8 5" xfId="7180"/>
    <cellStyle name="Note 2 2 3 4 8 6" xfId="7181"/>
    <cellStyle name="Note 2 2 3 4 8 7" xfId="7182"/>
    <cellStyle name="Note 2 2 3 4 9" xfId="7183"/>
    <cellStyle name="Note 2 2 3 4 9 2" xfId="7184"/>
    <cellStyle name="Note 2 2 3 4 9 3" xfId="7185"/>
    <cellStyle name="Note 2 2 3 4 9 4" xfId="7186"/>
    <cellStyle name="Note 2 2 3 4 9 5" xfId="7187"/>
    <cellStyle name="Note 2 2 3 4 9 6" xfId="7188"/>
    <cellStyle name="Note 2 2 3 4 9 7" xfId="7189"/>
    <cellStyle name="Note 2 2 3 5" xfId="7190"/>
    <cellStyle name="Note 2 2 3 5 10" xfId="7191"/>
    <cellStyle name="Note 2 2 3 5 10 2" xfId="7192"/>
    <cellStyle name="Note 2 2 3 5 10 3" xfId="7193"/>
    <cellStyle name="Note 2 2 3 5 10 4" xfId="7194"/>
    <cellStyle name="Note 2 2 3 5 10 5" xfId="7195"/>
    <cellStyle name="Note 2 2 3 5 10 6" xfId="7196"/>
    <cellStyle name="Note 2 2 3 5 10 7" xfId="7197"/>
    <cellStyle name="Note 2 2 3 5 11" xfId="7198"/>
    <cellStyle name="Note 2 2 3 5 12" xfId="7199"/>
    <cellStyle name="Note 2 2 3 5 13" xfId="7200"/>
    <cellStyle name="Note 2 2 3 5 14" xfId="7201"/>
    <cellStyle name="Note 2 2 3 5 2" xfId="7202"/>
    <cellStyle name="Note 2 2 3 5 2 2" xfId="7203"/>
    <cellStyle name="Note 2 2 3 5 2 3" xfId="7204"/>
    <cellStyle name="Note 2 2 3 5 2 4" xfId="7205"/>
    <cellStyle name="Note 2 2 3 5 2 5" xfId="7206"/>
    <cellStyle name="Note 2 2 3 5 2 6" xfId="7207"/>
    <cellStyle name="Note 2 2 3 5 2 7" xfId="7208"/>
    <cellStyle name="Note 2 2 3 5 3" xfId="7209"/>
    <cellStyle name="Note 2 2 3 5 3 2" xfId="7210"/>
    <cellStyle name="Note 2 2 3 5 3 3" xfId="7211"/>
    <cellStyle name="Note 2 2 3 5 3 4" xfId="7212"/>
    <cellStyle name="Note 2 2 3 5 3 5" xfId="7213"/>
    <cellStyle name="Note 2 2 3 5 3 6" xfId="7214"/>
    <cellStyle name="Note 2 2 3 5 3 7" xfId="7215"/>
    <cellStyle name="Note 2 2 3 5 4" xfId="7216"/>
    <cellStyle name="Note 2 2 3 5 4 2" xfId="7217"/>
    <cellStyle name="Note 2 2 3 5 4 3" xfId="7218"/>
    <cellStyle name="Note 2 2 3 5 4 4" xfId="7219"/>
    <cellStyle name="Note 2 2 3 5 4 5" xfId="7220"/>
    <cellStyle name="Note 2 2 3 5 4 6" xfId="7221"/>
    <cellStyle name="Note 2 2 3 5 4 7" xfId="7222"/>
    <cellStyle name="Note 2 2 3 5 5" xfId="7223"/>
    <cellStyle name="Note 2 2 3 5 5 2" xfId="7224"/>
    <cellStyle name="Note 2 2 3 5 5 3" xfId="7225"/>
    <cellStyle name="Note 2 2 3 5 5 4" xfId="7226"/>
    <cellStyle name="Note 2 2 3 5 5 5" xfId="7227"/>
    <cellStyle name="Note 2 2 3 5 5 6" xfId="7228"/>
    <cellStyle name="Note 2 2 3 5 5 7" xfId="7229"/>
    <cellStyle name="Note 2 2 3 5 6" xfId="7230"/>
    <cellStyle name="Note 2 2 3 5 6 2" xfId="7231"/>
    <cellStyle name="Note 2 2 3 5 6 3" xfId="7232"/>
    <cellStyle name="Note 2 2 3 5 6 4" xfId="7233"/>
    <cellStyle name="Note 2 2 3 5 6 5" xfId="7234"/>
    <cellStyle name="Note 2 2 3 5 6 6" xfId="7235"/>
    <cellStyle name="Note 2 2 3 5 6 7" xfId="7236"/>
    <cellStyle name="Note 2 2 3 5 7" xfId="7237"/>
    <cellStyle name="Note 2 2 3 5 7 2" xfId="7238"/>
    <cellStyle name="Note 2 2 3 5 7 3" xfId="7239"/>
    <cellStyle name="Note 2 2 3 5 7 4" xfId="7240"/>
    <cellStyle name="Note 2 2 3 5 7 5" xfId="7241"/>
    <cellStyle name="Note 2 2 3 5 7 6" xfId="7242"/>
    <cellStyle name="Note 2 2 3 5 7 7" xfId="7243"/>
    <cellStyle name="Note 2 2 3 5 8" xfId="7244"/>
    <cellStyle name="Note 2 2 3 5 8 2" xfId="7245"/>
    <cellStyle name="Note 2 2 3 5 8 3" xfId="7246"/>
    <cellStyle name="Note 2 2 3 5 8 4" xfId="7247"/>
    <cellStyle name="Note 2 2 3 5 8 5" xfId="7248"/>
    <cellStyle name="Note 2 2 3 5 8 6" xfId="7249"/>
    <cellStyle name="Note 2 2 3 5 8 7" xfId="7250"/>
    <cellStyle name="Note 2 2 3 5 9" xfId="7251"/>
    <cellStyle name="Note 2 2 3 5 9 2" xfId="7252"/>
    <cellStyle name="Note 2 2 3 5 9 3" xfId="7253"/>
    <cellStyle name="Note 2 2 3 5 9 4" xfId="7254"/>
    <cellStyle name="Note 2 2 3 5 9 5" xfId="7255"/>
    <cellStyle name="Note 2 2 3 5 9 6" xfId="7256"/>
    <cellStyle name="Note 2 2 3 5 9 7" xfId="7257"/>
    <cellStyle name="Note 2 2 3 6" xfId="7258"/>
    <cellStyle name="Note 2 2 3 6 2" xfId="7259"/>
    <cellStyle name="Note 2 2 3 6 3" xfId="7260"/>
    <cellStyle name="Note 2 2 3 6 4" xfId="7261"/>
    <cellStyle name="Note 2 2 3 6 5" xfId="7262"/>
    <cellStyle name="Note 2 2 3 6 6" xfId="7263"/>
    <cellStyle name="Note 2 2 3 6 7" xfId="7264"/>
    <cellStyle name="Note 2 2 3 7" xfId="7265"/>
    <cellStyle name="Note 2 2 3 7 2" xfId="7266"/>
    <cellStyle name="Note 2 2 3 7 3" xfId="7267"/>
    <cellStyle name="Note 2 2 3 7 4" xfId="7268"/>
    <cellStyle name="Note 2 2 3 7 5" xfId="7269"/>
    <cellStyle name="Note 2 2 3 7 6" xfId="7270"/>
    <cellStyle name="Note 2 2 3 7 7" xfId="7271"/>
    <cellStyle name="Note 2 2 3 8" xfId="7272"/>
    <cellStyle name="Note 2 2 3 8 2" xfId="7273"/>
    <cellStyle name="Note 2 2 3 8 3" xfId="7274"/>
    <cellStyle name="Note 2 2 3 8 4" xfId="7275"/>
    <cellStyle name="Note 2 2 3 8 5" xfId="7276"/>
    <cellStyle name="Note 2 2 3 8 6" xfId="7277"/>
    <cellStyle name="Note 2 2 3 8 7" xfId="7278"/>
    <cellStyle name="Note 2 2 3 9" xfId="7279"/>
    <cellStyle name="Note 2 2 3 9 2" xfId="7280"/>
    <cellStyle name="Note 2 2 3 9 3" xfId="7281"/>
    <cellStyle name="Note 2 2 3 9 4" xfId="7282"/>
    <cellStyle name="Note 2 2 3 9 5" xfId="7283"/>
    <cellStyle name="Note 2 2 3 9 6" xfId="7284"/>
    <cellStyle name="Note 2 2 3 9 7" xfId="7285"/>
    <cellStyle name="Note 2 2 4" xfId="7286"/>
    <cellStyle name="Note 2 2 4 10" xfId="7287"/>
    <cellStyle name="Note 2 2 4 10 2" xfId="7288"/>
    <cellStyle name="Note 2 2 4 10 3" xfId="7289"/>
    <cellStyle name="Note 2 2 4 10 4" xfId="7290"/>
    <cellStyle name="Note 2 2 4 10 5" xfId="7291"/>
    <cellStyle name="Note 2 2 4 10 6" xfId="7292"/>
    <cellStyle name="Note 2 2 4 10 7" xfId="7293"/>
    <cellStyle name="Note 2 2 4 11" xfId="7294"/>
    <cellStyle name="Note 2 2 4 12" xfId="7295"/>
    <cellStyle name="Note 2 2 4 13" xfId="7296"/>
    <cellStyle name="Note 2 2 4 14" xfId="7297"/>
    <cellStyle name="Note 2 2 4 2" xfId="7298"/>
    <cellStyle name="Note 2 2 4 2 2" xfId="7299"/>
    <cellStyle name="Note 2 2 4 2 3" xfId="7300"/>
    <cellStyle name="Note 2 2 4 2 4" xfId="7301"/>
    <cellStyle name="Note 2 2 4 2 5" xfId="7302"/>
    <cellStyle name="Note 2 2 4 2 6" xfId="7303"/>
    <cellStyle name="Note 2 2 4 2 7" xfId="7304"/>
    <cellStyle name="Note 2 2 4 3" xfId="7305"/>
    <cellStyle name="Note 2 2 4 3 2" xfId="7306"/>
    <cellStyle name="Note 2 2 4 3 3" xfId="7307"/>
    <cellStyle name="Note 2 2 4 3 4" xfId="7308"/>
    <cellStyle name="Note 2 2 4 3 5" xfId="7309"/>
    <cellStyle name="Note 2 2 4 3 6" xfId="7310"/>
    <cellStyle name="Note 2 2 4 3 7" xfId="7311"/>
    <cellStyle name="Note 2 2 4 4" xfId="7312"/>
    <cellStyle name="Note 2 2 4 4 2" xfId="7313"/>
    <cellStyle name="Note 2 2 4 4 3" xfId="7314"/>
    <cellStyle name="Note 2 2 4 4 4" xfId="7315"/>
    <cellStyle name="Note 2 2 4 4 5" xfId="7316"/>
    <cellStyle name="Note 2 2 4 4 6" xfId="7317"/>
    <cellStyle name="Note 2 2 4 4 7" xfId="7318"/>
    <cellStyle name="Note 2 2 4 5" xfId="7319"/>
    <cellStyle name="Note 2 2 4 5 2" xfId="7320"/>
    <cellStyle name="Note 2 2 4 5 3" xfId="7321"/>
    <cellStyle name="Note 2 2 4 5 4" xfId="7322"/>
    <cellStyle name="Note 2 2 4 5 5" xfId="7323"/>
    <cellStyle name="Note 2 2 4 5 6" xfId="7324"/>
    <cellStyle name="Note 2 2 4 5 7" xfId="7325"/>
    <cellStyle name="Note 2 2 4 6" xfId="7326"/>
    <cellStyle name="Note 2 2 4 6 2" xfId="7327"/>
    <cellStyle name="Note 2 2 4 6 3" xfId="7328"/>
    <cellStyle name="Note 2 2 4 6 4" xfId="7329"/>
    <cellStyle name="Note 2 2 4 6 5" xfId="7330"/>
    <cellStyle name="Note 2 2 4 6 6" xfId="7331"/>
    <cellStyle name="Note 2 2 4 6 7" xfId="7332"/>
    <cellStyle name="Note 2 2 4 7" xfId="7333"/>
    <cellStyle name="Note 2 2 4 7 2" xfId="7334"/>
    <cellStyle name="Note 2 2 4 7 3" xfId="7335"/>
    <cellStyle name="Note 2 2 4 7 4" xfId="7336"/>
    <cellStyle name="Note 2 2 4 7 5" xfId="7337"/>
    <cellStyle name="Note 2 2 4 7 6" xfId="7338"/>
    <cellStyle name="Note 2 2 4 7 7" xfId="7339"/>
    <cellStyle name="Note 2 2 4 8" xfId="7340"/>
    <cellStyle name="Note 2 2 4 8 2" xfId="7341"/>
    <cellStyle name="Note 2 2 4 8 3" xfId="7342"/>
    <cellStyle name="Note 2 2 4 8 4" xfId="7343"/>
    <cellStyle name="Note 2 2 4 8 5" xfId="7344"/>
    <cellStyle name="Note 2 2 4 8 6" xfId="7345"/>
    <cellStyle name="Note 2 2 4 8 7" xfId="7346"/>
    <cellStyle name="Note 2 2 4 9" xfId="7347"/>
    <cellStyle name="Note 2 2 4 9 2" xfId="7348"/>
    <cellStyle name="Note 2 2 4 9 3" xfId="7349"/>
    <cellStyle name="Note 2 2 4 9 4" xfId="7350"/>
    <cellStyle name="Note 2 2 4 9 5" xfId="7351"/>
    <cellStyle name="Note 2 2 4 9 6" xfId="7352"/>
    <cellStyle name="Note 2 2 4 9 7" xfId="7353"/>
    <cellStyle name="Note 2 2 5" xfId="7354"/>
    <cellStyle name="Note 2 2 5 10" xfId="7355"/>
    <cellStyle name="Note 2 2 5 10 2" xfId="7356"/>
    <cellStyle name="Note 2 2 5 10 3" xfId="7357"/>
    <cellStyle name="Note 2 2 5 10 4" xfId="7358"/>
    <cellStyle name="Note 2 2 5 10 5" xfId="7359"/>
    <cellStyle name="Note 2 2 5 10 6" xfId="7360"/>
    <cellStyle name="Note 2 2 5 10 7" xfId="7361"/>
    <cellStyle name="Note 2 2 5 11" xfId="7362"/>
    <cellStyle name="Note 2 2 5 12" xfId="7363"/>
    <cellStyle name="Note 2 2 5 13" xfId="7364"/>
    <cellStyle name="Note 2 2 5 14" xfId="7365"/>
    <cellStyle name="Note 2 2 5 2" xfId="7366"/>
    <cellStyle name="Note 2 2 5 2 2" xfId="7367"/>
    <cellStyle name="Note 2 2 5 2 3" xfId="7368"/>
    <cellStyle name="Note 2 2 5 2 4" xfId="7369"/>
    <cellStyle name="Note 2 2 5 2 5" xfId="7370"/>
    <cellStyle name="Note 2 2 5 2 6" xfId="7371"/>
    <cellStyle name="Note 2 2 5 2 7" xfId="7372"/>
    <cellStyle name="Note 2 2 5 3" xfId="7373"/>
    <cellStyle name="Note 2 2 5 3 2" xfId="7374"/>
    <cellStyle name="Note 2 2 5 3 3" xfId="7375"/>
    <cellStyle name="Note 2 2 5 3 4" xfId="7376"/>
    <cellStyle name="Note 2 2 5 3 5" xfId="7377"/>
    <cellStyle name="Note 2 2 5 3 6" xfId="7378"/>
    <cellStyle name="Note 2 2 5 3 7" xfId="7379"/>
    <cellStyle name="Note 2 2 5 4" xfId="7380"/>
    <cellStyle name="Note 2 2 5 4 2" xfId="7381"/>
    <cellStyle name="Note 2 2 5 4 3" xfId="7382"/>
    <cellStyle name="Note 2 2 5 4 4" xfId="7383"/>
    <cellStyle name="Note 2 2 5 4 5" xfId="7384"/>
    <cellStyle name="Note 2 2 5 4 6" xfId="7385"/>
    <cellStyle name="Note 2 2 5 4 7" xfId="7386"/>
    <cellStyle name="Note 2 2 5 5" xfId="7387"/>
    <cellStyle name="Note 2 2 5 5 2" xfId="7388"/>
    <cellStyle name="Note 2 2 5 5 3" xfId="7389"/>
    <cellStyle name="Note 2 2 5 5 4" xfId="7390"/>
    <cellStyle name="Note 2 2 5 5 5" xfId="7391"/>
    <cellStyle name="Note 2 2 5 5 6" xfId="7392"/>
    <cellStyle name="Note 2 2 5 5 7" xfId="7393"/>
    <cellStyle name="Note 2 2 5 6" xfId="7394"/>
    <cellStyle name="Note 2 2 5 6 2" xfId="7395"/>
    <cellStyle name="Note 2 2 5 6 3" xfId="7396"/>
    <cellStyle name="Note 2 2 5 6 4" xfId="7397"/>
    <cellStyle name="Note 2 2 5 6 5" xfId="7398"/>
    <cellStyle name="Note 2 2 5 6 6" xfId="7399"/>
    <cellStyle name="Note 2 2 5 6 7" xfId="7400"/>
    <cellStyle name="Note 2 2 5 7" xfId="7401"/>
    <cellStyle name="Note 2 2 5 7 2" xfId="7402"/>
    <cellStyle name="Note 2 2 5 7 3" xfId="7403"/>
    <cellStyle name="Note 2 2 5 7 4" xfId="7404"/>
    <cellStyle name="Note 2 2 5 7 5" xfId="7405"/>
    <cellStyle name="Note 2 2 5 7 6" xfId="7406"/>
    <cellStyle name="Note 2 2 5 7 7" xfId="7407"/>
    <cellStyle name="Note 2 2 5 8" xfId="7408"/>
    <cellStyle name="Note 2 2 5 8 2" xfId="7409"/>
    <cellStyle name="Note 2 2 5 8 3" xfId="7410"/>
    <cellStyle name="Note 2 2 5 8 4" xfId="7411"/>
    <cellStyle name="Note 2 2 5 8 5" xfId="7412"/>
    <cellStyle name="Note 2 2 5 8 6" xfId="7413"/>
    <cellStyle name="Note 2 2 5 8 7" xfId="7414"/>
    <cellStyle name="Note 2 2 5 9" xfId="7415"/>
    <cellStyle name="Note 2 2 5 9 2" xfId="7416"/>
    <cellStyle name="Note 2 2 5 9 3" xfId="7417"/>
    <cellStyle name="Note 2 2 5 9 4" xfId="7418"/>
    <cellStyle name="Note 2 2 5 9 5" xfId="7419"/>
    <cellStyle name="Note 2 2 5 9 6" xfId="7420"/>
    <cellStyle name="Note 2 2 5 9 7" xfId="7421"/>
    <cellStyle name="Note 2 2 6" xfId="7422"/>
    <cellStyle name="Note 2 2 6 10" xfId="7423"/>
    <cellStyle name="Note 2 2 6 10 2" xfId="7424"/>
    <cellStyle name="Note 2 2 6 10 3" xfId="7425"/>
    <cellStyle name="Note 2 2 6 10 4" xfId="7426"/>
    <cellStyle name="Note 2 2 6 10 5" xfId="7427"/>
    <cellStyle name="Note 2 2 6 10 6" xfId="7428"/>
    <cellStyle name="Note 2 2 6 10 7" xfId="7429"/>
    <cellStyle name="Note 2 2 6 11" xfId="7430"/>
    <cellStyle name="Note 2 2 6 12" xfId="7431"/>
    <cellStyle name="Note 2 2 6 13" xfId="7432"/>
    <cellStyle name="Note 2 2 6 14" xfId="7433"/>
    <cellStyle name="Note 2 2 6 2" xfId="7434"/>
    <cellStyle name="Note 2 2 6 2 2" xfId="7435"/>
    <cellStyle name="Note 2 2 6 2 3" xfId="7436"/>
    <cellStyle name="Note 2 2 6 2 4" xfId="7437"/>
    <cellStyle name="Note 2 2 6 2 5" xfId="7438"/>
    <cellStyle name="Note 2 2 6 2 6" xfId="7439"/>
    <cellStyle name="Note 2 2 6 2 7" xfId="7440"/>
    <cellStyle name="Note 2 2 6 3" xfId="7441"/>
    <cellStyle name="Note 2 2 6 3 2" xfId="7442"/>
    <cellStyle name="Note 2 2 6 3 3" xfId="7443"/>
    <cellStyle name="Note 2 2 6 3 4" xfId="7444"/>
    <cellStyle name="Note 2 2 6 3 5" xfId="7445"/>
    <cellStyle name="Note 2 2 6 3 6" xfId="7446"/>
    <cellStyle name="Note 2 2 6 3 7" xfId="7447"/>
    <cellStyle name="Note 2 2 6 4" xfId="7448"/>
    <cellStyle name="Note 2 2 6 4 2" xfId="7449"/>
    <cellStyle name="Note 2 2 6 4 3" xfId="7450"/>
    <cellStyle name="Note 2 2 6 4 4" xfId="7451"/>
    <cellStyle name="Note 2 2 6 4 5" xfId="7452"/>
    <cellStyle name="Note 2 2 6 4 6" xfId="7453"/>
    <cellStyle name="Note 2 2 6 4 7" xfId="7454"/>
    <cellStyle name="Note 2 2 6 5" xfId="7455"/>
    <cellStyle name="Note 2 2 6 5 2" xfId="7456"/>
    <cellStyle name="Note 2 2 6 5 3" xfId="7457"/>
    <cellStyle name="Note 2 2 6 5 4" xfId="7458"/>
    <cellStyle name="Note 2 2 6 5 5" xfId="7459"/>
    <cellStyle name="Note 2 2 6 5 6" xfId="7460"/>
    <cellStyle name="Note 2 2 6 5 7" xfId="7461"/>
    <cellStyle name="Note 2 2 6 6" xfId="7462"/>
    <cellStyle name="Note 2 2 6 6 2" xfId="7463"/>
    <cellStyle name="Note 2 2 6 6 3" xfId="7464"/>
    <cellStyle name="Note 2 2 6 6 4" xfId="7465"/>
    <cellStyle name="Note 2 2 6 6 5" xfId="7466"/>
    <cellStyle name="Note 2 2 6 6 6" xfId="7467"/>
    <cellStyle name="Note 2 2 6 6 7" xfId="7468"/>
    <cellStyle name="Note 2 2 6 7" xfId="7469"/>
    <cellStyle name="Note 2 2 6 7 2" xfId="7470"/>
    <cellStyle name="Note 2 2 6 7 3" xfId="7471"/>
    <cellStyle name="Note 2 2 6 7 4" xfId="7472"/>
    <cellStyle name="Note 2 2 6 7 5" xfId="7473"/>
    <cellStyle name="Note 2 2 6 7 6" xfId="7474"/>
    <cellStyle name="Note 2 2 6 7 7" xfId="7475"/>
    <cellStyle name="Note 2 2 6 8" xfId="7476"/>
    <cellStyle name="Note 2 2 6 8 2" xfId="7477"/>
    <cellStyle name="Note 2 2 6 8 3" xfId="7478"/>
    <cellStyle name="Note 2 2 6 8 4" xfId="7479"/>
    <cellStyle name="Note 2 2 6 8 5" xfId="7480"/>
    <cellStyle name="Note 2 2 6 8 6" xfId="7481"/>
    <cellStyle name="Note 2 2 6 8 7" xfId="7482"/>
    <cellStyle name="Note 2 2 6 9" xfId="7483"/>
    <cellStyle name="Note 2 2 6 9 2" xfId="7484"/>
    <cellStyle name="Note 2 2 6 9 3" xfId="7485"/>
    <cellStyle name="Note 2 2 6 9 4" xfId="7486"/>
    <cellStyle name="Note 2 2 6 9 5" xfId="7487"/>
    <cellStyle name="Note 2 2 6 9 6" xfId="7488"/>
    <cellStyle name="Note 2 2 6 9 7" xfId="7489"/>
    <cellStyle name="Note 2 2 7" xfId="7490"/>
    <cellStyle name="Note 2 2 7 10" xfId="7491"/>
    <cellStyle name="Note 2 2 7 10 2" xfId="7492"/>
    <cellStyle name="Note 2 2 7 10 3" xfId="7493"/>
    <cellStyle name="Note 2 2 7 10 4" xfId="7494"/>
    <cellStyle name="Note 2 2 7 10 5" xfId="7495"/>
    <cellStyle name="Note 2 2 7 10 6" xfId="7496"/>
    <cellStyle name="Note 2 2 7 10 7" xfId="7497"/>
    <cellStyle name="Note 2 2 7 11" xfId="7498"/>
    <cellStyle name="Note 2 2 7 12" xfId="7499"/>
    <cellStyle name="Note 2 2 7 13" xfId="7500"/>
    <cellStyle name="Note 2 2 7 14" xfId="7501"/>
    <cellStyle name="Note 2 2 7 2" xfId="7502"/>
    <cellStyle name="Note 2 2 7 2 2" xfId="7503"/>
    <cellStyle name="Note 2 2 7 2 3" xfId="7504"/>
    <cellStyle name="Note 2 2 7 2 4" xfId="7505"/>
    <cellStyle name="Note 2 2 7 2 5" xfId="7506"/>
    <cellStyle name="Note 2 2 7 2 6" xfId="7507"/>
    <cellStyle name="Note 2 2 7 2 7" xfId="7508"/>
    <cellStyle name="Note 2 2 7 3" xfId="7509"/>
    <cellStyle name="Note 2 2 7 3 2" xfId="7510"/>
    <cellStyle name="Note 2 2 7 3 3" xfId="7511"/>
    <cellStyle name="Note 2 2 7 3 4" xfId="7512"/>
    <cellStyle name="Note 2 2 7 3 5" xfId="7513"/>
    <cellStyle name="Note 2 2 7 3 6" xfId="7514"/>
    <cellStyle name="Note 2 2 7 3 7" xfId="7515"/>
    <cellStyle name="Note 2 2 7 4" xfId="7516"/>
    <cellStyle name="Note 2 2 7 4 2" xfId="7517"/>
    <cellStyle name="Note 2 2 7 4 3" xfId="7518"/>
    <cellStyle name="Note 2 2 7 4 4" xfId="7519"/>
    <cellStyle name="Note 2 2 7 4 5" xfId="7520"/>
    <cellStyle name="Note 2 2 7 4 6" xfId="7521"/>
    <cellStyle name="Note 2 2 7 4 7" xfId="7522"/>
    <cellStyle name="Note 2 2 7 5" xfId="7523"/>
    <cellStyle name="Note 2 2 7 5 2" xfId="7524"/>
    <cellStyle name="Note 2 2 7 5 3" xfId="7525"/>
    <cellStyle name="Note 2 2 7 5 4" xfId="7526"/>
    <cellStyle name="Note 2 2 7 5 5" xfId="7527"/>
    <cellStyle name="Note 2 2 7 5 6" xfId="7528"/>
    <cellStyle name="Note 2 2 7 5 7" xfId="7529"/>
    <cellStyle name="Note 2 2 7 6" xfId="7530"/>
    <cellStyle name="Note 2 2 7 6 2" xfId="7531"/>
    <cellStyle name="Note 2 2 7 6 3" xfId="7532"/>
    <cellStyle name="Note 2 2 7 6 4" xfId="7533"/>
    <cellStyle name="Note 2 2 7 6 5" xfId="7534"/>
    <cellStyle name="Note 2 2 7 6 6" xfId="7535"/>
    <cellStyle name="Note 2 2 7 6 7" xfId="7536"/>
    <cellStyle name="Note 2 2 7 7" xfId="7537"/>
    <cellStyle name="Note 2 2 7 7 2" xfId="7538"/>
    <cellStyle name="Note 2 2 7 7 3" xfId="7539"/>
    <cellStyle name="Note 2 2 7 7 4" xfId="7540"/>
    <cellStyle name="Note 2 2 7 7 5" xfId="7541"/>
    <cellStyle name="Note 2 2 7 7 6" xfId="7542"/>
    <cellStyle name="Note 2 2 7 7 7" xfId="7543"/>
    <cellStyle name="Note 2 2 7 8" xfId="7544"/>
    <cellStyle name="Note 2 2 7 8 2" xfId="7545"/>
    <cellStyle name="Note 2 2 7 8 3" xfId="7546"/>
    <cellStyle name="Note 2 2 7 8 4" xfId="7547"/>
    <cellStyle name="Note 2 2 7 8 5" xfId="7548"/>
    <cellStyle name="Note 2 2 7 8 6" xfId="7549"/>
    <cellStyle name="Note 2 2 7 8 7" xfId="7550"/>
    <cellStyle name="Note 2 2 7 9" xfId="7551"/>
    <cellStyle name="Note 2 2 7 9 2" xfId="7552"/>
    <cellStyle name="Note 2 2 7 9 3" xfId="7553"/>
    <cellStyle name="Note 2 2 7 9 4" xfId="7554"/>
    <cellStyle name="Note 2 2 7 9 5" xfId="7555"/>
    <cellStyle name="Note 2 2 7 9 6" xfId="7556"/>
    <cellStyle name="Note 2 2 7 9 7" xfId="7557"/>
    <cellStyle name="Note 2 2 8" xfId="7558"/>
    <cellStyle name="Note 2 2 8 2" xfId="7559"/>
    <cellStyle name="Note 2 2 8 3" xfId="7560"/>
    <cellStyle name="Note 2 2 8 4" xfId="7561"/>
    <cellStyle name="Note 2 2 8 5" xfId="7562"/>
    <cellStyle name="Note 2 2 8 6" xfId="7563"/>
    <cellStyle name="Note 2 2 8 7" xfId="7564"/>
    <cellStyle name="Note 2 2 9" xfId="7565"/>
    <cellStyle name="Note 2 2 9 2" xfId="7566"/>
    <cellStyle name="Note 2 2 9 3" xfId="7567"/>
    <cellStyle name="Note 2 2 9 4" xfId="7568"/>
    <cellStyle name="Note 2 2 9 5" xfId="7569"/>
    <cellStyle name="Note 2 2 9 6" xfId="7570"/>
    <cellStyle name="Note 2 2 9 7" xfId="7571"/>
    <cellStyle name="Note 2 3" xfId="301"/>
    <cellStyle name="Note 2 3 10" xfId="7572"/>
    <cellStyle name="Note 2 3 10 2" xfId="7573"/>
    <cellStyle name="Note 2 3 10 3" xfId="7574"/>
    <cellStyle name="Note 2 3 10 4" xfId="7575"/>
    <cellStyle name="Note 2 3 10 5" xfId="7576"/>
    <cellStyle name="Note 2 3 10 6" xfId="7577"/>
    <cellStyle name="Note 2 3 10 7" xfId="7578"/>
    <cellStyle name="Note 2 3 11" xfId="7579"/>
    <cellStyle name="Note 2 3 11 2" xfId="7580"/>
    <cellStyle name="Note 2 3 11 3" xfId="7581"/>
    <cellStyle name="Note 2 3 11 4" xfId="7582"/>
    <cellStyle name="Note 2 3 11 5" xfId="7583"/>
    <cellStyle name="Note 2 3 11 6" xfId="7584"/>
    <cellStyle name="Note 2 3 11 7" xfId="7585"/>
    <cellStyle name="Note 2 3 12" xfId="7586"/>
    <cellStyle name="Note 2 3 12 2" xfId="7587"/>
    <cellStyle name="Note 2 3 12 3" xfId="7588"/>
    <cellStyle name="Note 2 3 12 4" xfId="7589"/>
    <cellStyle name="Note 2 3 12 5" xfId="7590"/>
    <cellStyle name="Note 2 3 12 6" xfId="7591"/>
    <cellStyle name="Note 2 3 12 7" xfId="7592"/>
    <cellStyle name="Note 2 3 13" xfId="7593"/>
    <cellStyle name="Note 2 3 13 2" xfId="7594"/>
    <cellStyle name="Note 2 3 13 3" xfId="7595"/>
    <cellStyle name="Note 2 3 13 4" xfId="7596"/>
    <cellStyle name="Note 2 3 13 5" xfId="7597"/>
    <cellStyle name="Note 2 3 13 6" xfId="7598"/>
    <cellStyle name="Note 2 3 13 7" xfId="7599"/>
    <cellStyle name="Note 2 3 14" xfId="7600"/>
    <cellStyle name="Note 2 3 15" xfId="7601"/>
    <cellStyle name="Note 2 3 16" xfId="7602"/>
    <cellStyle name="Note 2 3 17" xfId="7603"/>
    <cellStyle name="Note 2 3 2" xfId="7604"/>
    <cellStyle name="Note 2 3 2 10" xfId="7605"/>
    <cellStyle name="Note 2 3 2 10 2" xfId="7606"/>
    <cellStyle name="Note 2 3 2 10 3" xfId="7607"/>
    <cellStyle name="Note 2 3 2 10 4" xfId="7608"/>
    <cellStyle name="Note 2 3 2 10 5" xfId="7609"/>
    <cellStyle name="Note 2 3 2 10 6" xfId="7610"/>
    <cellStyle name="Note 2 3 2 10 7" xfId="7611"/>
    <cellStyle name="Note 2 3 2 11" xfId="7612"/>
    <cellStyle name="Note 2 3 2 12" xfId="7613"/>
    <cellStyle name="Note 2 3 2 13" xfId="7614"/>
    <cellStyle name="Note 2 3 2 14" xfId="7615"/>
    <cellStyle name="Note 2 3 2 2" xfId="7616"/>
    <cellStyle name="Note 2 3 2 2 2" xfId="7617"/>
    <cellStyle name="Note 2 3 2 2 3" xfId="7618"/>
    <cellStyle name="Note 2 3 2 2 4" xfId="7619"/>
    <cellStyle name="Note 2 3 2 2 5" xfId="7620"/>
    <cellStyle name="Note 2 3 2 2 6" xfId="7621"/>
    <cellStyle name="Note 2 3 2 2 7" xfId="7622"/>
    <cellStyle name="Note 2 3 2 3" xfId="7623"/>
    <cellStyle name="Note 2 3 2 3 2" xfId="7624"/>
    <cellStyle name="Note 2 3 2 3 3" xfId="7625"/>
    <cellStyle name="Note 2 3 2 3 4" xfId="7626"/>
    <cellStyle name="Note 2 3 2 3 5" xfId="7627"/>
    <cellStyle name="Note 2 3 2 3 6" xfId="7628"/>
    <cellStyle name="Note 2 3 2 3 7" xfId="7629"/>
    <cellStyle name="Note 2 3 2 4" xfId="7630"/>
    <cellStyle name="Note 2 3 2 4 2" xfId="7631"/>
    <cellStyle name="Note 2 3 2 4 3" xfId="7632"/>
    <cellStyle name="Note 2 3 2 4 4" xfId="7633"/>
    <cellStyle name="Note 2 3 2 4 5" xfId="7634"/>
    <cellStyle name="Note 2 3 2 4 6" xfId="7635"/>
    <cellStyle name="Note 2 3 2 4 7" xfId="7636"/>
    <cellStyle name="Note 2 3 2 5" xfId="7637"/>
    <cellStyle name="Note 2 3 2 5 2" xfId="7638"/>
    <cellStyle name="Note 2 3 2 5 3" xfId="7639"/>
    <cellStyle name="Note 2 3 2 5 4" xfId="7640"/>
    <cellStyle name="Note 2 3 2 5 5" xfId="7641"/>
    <cellStyle name="Note 2 3 2 5 6" xfId="7642"/>
    <cellStyle name="Note 2 3 2 5 7" xfId="7643"/>
    <cellStyle name="Note 2 3 2 6" xfId="7644"/>
    <cellStyle name="Note 2 3 2 6 2" xfId="7645"/>
    <cellStyle name="Note 2 3 2 6 3" xfId="7646"/>
    <cellStyle name="Note 2 3 2 6 4" xfId="7647"/>
    <cellStyle name="Note 2 3 2 6 5" xfId="7648"/>
    <cellStyle name="Note 2 3 2 6 6" xfId="7649"/>
    <cellStyle name="Note 2 3 2 6 7" xfId="7650"/>
    <cellStyle name="Note 2 3 2 7" xfId="7651"/>
    <cellStyle name="Note 2 3 2 7 2" xfId="7652"/>
    <cellStyle name="Note 2 3 2 7 3" xfId="7653"/>
    <cellStyle name="Note 2 3 2 7 4" xfId="7654"/>
    <cellStyle name="Note 2 3 2 7 5" xfId="7655"/>
    <cellStyle name="Note 2 3 2 7 6" xfId="7656"/>
    <cellStyle name="Note 2 3 2 7 7" xfId="7657"/>
    <cellStyle name="Note 2 3 2 8" xfId="7658"/>
    <cellStyle name="Note 2 3 2 8 2" xfId="7659"/>
    <cellStyle name="Note 2 3 2 8 3" xfId="7660"/>
    <cellStyle name="Note 2 3 2 8 4" xfId="7661"/>
    <cellStyle name="Note 2 3 2 8 5" xfId="7662"/>
    <cellStyle name="Note 2 3 2 8 6" xfId="7663"/>
    <cellStyle name="Note 2 3 2 8 7" xfId="7664"/>
    <cellStyle name="Note 2 3 2 9" xfId="7665"/>
    <cellStyle name="Note 2 3 2 9 2" xfId="7666"/>
    <cellStyle name="Note 2 3 2 9 3" xfId="7667"/>
    <cellStyle name="Note 2 3 2 9 4" xfId="7668"/>
    <cellStyle name="Note 2 3 2 9 5" xfId="7669"/>
    <cellStyle name="Note 2 3 2 9 6" xfId="7670"/>
    <cellStyle name="Note 2 3 2 9 7" xfId="7671"/>
    <cellStyle name="Note 2 3 3" xfId="7672"/>
    <cellStyle name="Note 2 3 3 10" xfId="7673"/>
    <cellStyle name="Note 2 3 3 10 2" xfId="7674"/>
    <cellStyle name="Note 2 3 3 10 3" xfId="7675"/>
    <cellStyle name="Note 2 3 3 10 4" xfId="7676"/>
    <cellStyle name="Note 2 3 3 10 5" xfId="7677"/>
    <cellStyle name="Note 2 3 3 10 6" xfId="7678"/>
    <cellStyle name="Note 2 3 3 10 7" xfId="7679"/>
    <cellStyle name="Note 2 3 3 11" xfId="7680"/>
    <cellStyle name="Note 2 3 3 12" xfId="7681"/>
    <cellStyle name="Note 2 3 3 13" xfId="7682"/>
    <cellStyle name="Note 2 3 3 14" xfId="7683"/>
    <cellStyle name="Note 2 3 3 2" xfId="7684"/>
    <cellStyle name="Note 2 3 3 2 2" xfId="7685"/>
    <cellStyle name="Note 2 3 3 2 3" xfId="7686"/>
    <cellStyle name="Note 2 3 3 2 4" xfId="7687"/>
    <cellStyle name="Note 2 3 3 2 5" xfId="7688"/>
    <cellStyle name="Note 2 3 3 2 6" xfId="7689"/>
    <cellStyle name="Note 2 3 3 2 7" xfId="7690"/>
    <cellStyle name="Note 2 3 3 3" xfId="7691"/>
    <cellStyle name="Note 2 3 3 3 2" xfId="7692"/>
    <cellStyle name="Note 2 3 3 3 3" xfId="7693"/>
    <cellStyle name="Note 2 3 3 3 4" xfId="7694"/>
    <cellStyle name="Note 2 3 3 3 5" xfId="7695"/>
    <cellStyle name="Note 2 3 3 3 6" xfId="7696"/>
    <cellStyle name="Note 2 3 3 3 7" xfId="7697"/>
    <cellStyle name="Note 2 3 3 4" xfId="7698"/>
    <cellStyle name="Note 2 3 3 4 2" xfId="7699"/>
    <cellStyle name="Note 2 3 3 4 3" xfId="7700"/>
    <cellStyle name="Note 2 3 3 4 4" xfId="7701"/>
    <cellStyle name="Note 2 3 3 4 5" xfId="7702"/>
    <cellStyle name="Note 2 3 3 4 6" xfId="7703"/>
    <cellStyle name="Note 2 3 3 4 7" xfId="7704"/>
    <cellStyle name="Note 2 3 3 5" xfId="7705"/>
    <cellStyle name="Note 2 3 3 5 2" xfId="7706"/>
    <cellStyle name="Note 2 3 3 5 3" xfId="7707"/>
    <cellStyle name="Note 2 3 3 5 4" xfId="7708"/>
    <cellStyle name="Note 2 3 3 5 5" xfId="7709"/>
    <cellStyle name="Note 2 3 3 5 6" xfId="7710"/>
    <cellStyle name="Note 2 3 3 5 7" xfId="7711"/>
    <cellStyle name="Note 2 3 3 6" xfId="7712"/>
    <cellStyle name="Note 2 3 3 6 2" xfId="7713"/>
    <cellStyle name="Note 2 3 3 6 3" xfId="7714"/>
    <cellStyle name="Note 2 3 3 6 4" xfId="7715"/>
    <cellStyle name="Note 2 3 3 6 5" xfId="7716"/>
    <cellStyle name="Note 2 3 3 6 6" xfId="7717"/>
    <cellStyle name="Note 2 3 3 6 7" xfId="7718"/>
    <cellStyle name="Note 2 3 3 7" xfId="7719"/>
    <cellStyle name="Note 2 3 3 7 2" xfId="7720"/>
    <cellStyle name="Note 2 3 3 7 3" xfId="7721"/>
    <cellStyle name="Note 2 3 3 7 4" xfId="7722"/>
    <cellStyle name="Note 2 3 3 7 5" xfId="7723"/>
    <cellStyle name="Note 2 3 3 7 6" xfId="7724"/>
    <cellStyle name="Note 2 3 3 7 7" xfId="7725"/>
    <cellStyle name="Note 2 3 3 8" xfId="7726"/>
    <cellStyle name="Note 2 3 3 8 2" xfId="7727"/>
    <cellStyle name="Note 2 3 3 8 3" xfId="7728"/>
    <cellStyle name="Note 2 3 3 8 4" xfId="7729"/>
    <cellStyle name="Note 2 3 3 8 5" xfId="7730"/>
    <cellStyle name="Note 2 3 3 8 6" xfId="7731"/>
    <cellStyle name="Note 2 3 3 8 7" xfId="7732"/>
    <cellStyle name="Note 2 3 3 9" xfId="7733"/>
    <cellStyle name="Note 2 3 3 9 2" xfId="7734"/>
    <cellStyle name="Note 2 3 3 9 3" xfId="7735"/>
    <cellStyle name="Note 2 3 3 9 4" xfId="7736"/>
    <cellStyle name="Note 2 3 3 9 5" xfId="7737"/>
    <cellStyle name="Note 2 3 3 9 6" xfId="7738"/>
    <cellStyle name="Note 2 3 3 9 7" xfId="7739"/>
    <cellStyle name="Note 2 3 4" xfId="7740"/>
    <cellStyle name="Note 2 3 4 10" xfId="7741"/>
    <cellStyle name="Note 2 3 4 10 2" xfId="7742"/>
    <cellStyle name="Note 2 3 4 10 3" xfId="7743"/>
    <cellStyle name="Note 2 3 4 10 4" xfId="7744"/>
    <cellStyle name="Note 2 3 4 10 5" xfId="7745"/>
    <cellStyle name="Note 2 3 4 10 6" xfId="7746"/>
    <cellStyle name="Note 2 3 4 10 7" xfId="7747"/>
    <cellStyle name="Note 2 3 4 11" xfId="7748"/>
    <cellStyle name="Note 2 3 4 12" xfId="7749"/>
    <cellStyle name="Note 2 3 4 13" xfId="7750"/>
    <cellStyle name="Note 2 3 4 14" xfId="7751"/>
    <cellStyle name="Note 2 3 4 2" xfId="7752"/>
    <cellStyle name="Note 2 3 4 2 2" xfId="7753"/>
    <cellStyle name="Note 2 3 4 2 3" xfId="7754"/>
    <cellStyle name="Note 2 3 4 2 4" xfId="7755"/>
    <cellStyle name="Note 2 3 4 2 5" xfId="7756"/>
    <cellStyle name="Note 2 3 4 2 6" xfId="7757"/>
    <cellStyle name="Note 2 3 4 2 7" xfId="7758"/>
    <cellStyle name="Note 2 3 4 3" xfId="7759"/>
    <cellStyle name="Note 2 3 4 3 2" xfId="7760"/>
    <cellStyle name="Note 2 3 4 3 3" xfId="7761"/>
    <cellStyle name="Note 2 3 4 3 4" xfId="7762"/>
    <cellStyle name="Note 2 3 4 3 5" xfId="7763"/>
    <cellStyle name="Note 2 3 4 3 6" xfId="7764"/>
    <cellStyle name="Note 2 3 4 3 7" xfId="7765"/>
    <cellStyle name="Note 2 3 4 4" xfId="7766"/>
    <cellStyle name="Note 2 3 4 4 2" xfId="7767"/>
    <cellStyle name="Note 2 3 4 4 3" xfId="7768"/>
    <cellStyle name="Note 2 3 4 4 4" xfId="7769"/>
    <cellStyle name="Note 2 3 4 4 5" xfId="7770"/>
    <cellStyle name="Note 2 3 4 4 6" xfId="7771"/>
    <cellStyle name="Note 2 3 4 4 7" xfId="7772"/>
    <cellStyle name="Note 2 3 4 5" xfId="7773"/>
    <cellStyle name="Note 2 3 4 5 2" xfId="7774"/>
    <cellStyle name="Note 2 3 4 5 3" xfId="7775"/>
    <cellStyle name="Note 2 3 4 5 4" xfId="7776"/>
    <cellStyle name="Note 2 3 4 5 5" xfId="7777"/>
    <cellStyle name="Note 2 3 4 5 6" xfId="7778"/>
    <cellStyle name="Note 2 3 4 5 7" xfId="7779"/>
    <cellStyle name="Note 2 3 4 6" xfId="7780"/>
    <cellStyle name="Note 2 3 4 6 2" xfId="7781"/>
    <cellStyle name="Note 2 3 4 6 3" xfId="7782"/>
    <cellStyle name="Note 2 3 4 6 4" xfId="7783"/>
    <cellStyle name="Note 2 3 4 6 5" xfId="7784"/>
    <cellStyle name="Note 2 3 4 6 6" xfId="7785"/>
    <cellStyle name="Note 2 3 4 6 7" xfId="7786"/>
    <cellStyle name="Note 2 3 4 7" xfId="7787"/>
    <cellStyle name="Note 2 3 4 7 2" xfId="7788"/>
    <cellStyle name="Note 2 3 4 7 3" xfId="7789"/>
    <cellStyle name="Note 2 3 4 7 4" xfId="7790"/>
    <cellStyle name="Note 2 3 4 7 5" xfId="7791"/>
    <cellStyle name="Note 2 3 4 7 6" xfId="7792"/>
    <cellStyle name="Note 2 3 4 7 7" xfId="7793"/>
    <cellStyle name="Note 2 3 4 8" xfId="7794"/>
    <cellStyle name="Note 2 3 4 8 2" xfId="7795"/>
    <cellStyle name="Note 2 3 4 8 3" xfId="7796"/>
    <cellStyle name="Note 2 3 4 8 4" xfId="7797"/>
    <cellStyle name="Note 2 3 4 8 5" xfId="7798"/>
    <cellStyle name="Note 2 3 4 8 6" xfId="7799"/>
    <cellStyle name="Note 2 3 4 8 7" xfId="7800"/>
    <cellStyle name="Note 2 3 4 9" xfId="7801"/>
    <cellStyle name="Note 2 3 4 9 2" xfId="7802"/>
    <cellStyle name="Note 2 3 4 9 3" xfId="7803"/>
    <cellStyle name="Note 2 3 4 9 4" xfId="7804"/>
    <cellStyle name="Note 2 3 4 9 5" xfId="7805"/>
    <cellStyle name="Note 2 3 4 9 6" xfId="7806"/>
    <cellStyle name="Note 2 3 4 9 7" xfId="7807"/>
    <cellStyle name="Note 2 3 5" xfId="7808"/>
    <cellStyle name="Note 2 3 5 10" xfId="7809"/>
    <cellStyle name="Note 2 3 5 10 2" xfId="7810"/>
    <cellStyle name="Note 2 3 5 10 3" xfId="7811"/>
    <cellStyle name="Note 2 3 5 10 4" xfId="7812"/>
    <cellStyle name="Note 2 3 5 10 5" xfId="7813"/>
    <cellStyle name="Note 2 3 5 10 6" xfId="7814"/>
    <cellStyle name="Note 2 3 5 10 7" xfId="7815"/>
    <cellStyle name="Note 2 3 5 11" xfId="7816"/>
    <cellStyle name="Note 2 3 5 12" xfId="7817"/>
    <cellStyle name="Note 2 3 5 13" xfId="7818"/>
    <cellStyle name="Note 2 3 5 14" xfId="7819"/>
    <cellStyle name="Note 2 3 5 2" xfId="7820"/>
    <cellStyle name="Note 2 3 5 2 2" xfId="7821"/>
    <cellStyle name="Note 2 3 5 2 3" xfId="7822"/>
    <cellStyle name="Note 2 3 5 2 4" xfId="7823"/>
    <cellStyle name="Note 2 3 5 2 5" xfId="7824"/>
    <cellStyle name="Note 2 3 5 2 6" xfId="7825"/>
    <cellStyle name="Note 2 3 5 2 7" xfId="7826"/>
    <cellStyle name="Note 2 3 5 3" xfId="7827"/>
    <cellStyle name="Note 2 3 5 3 2" xfId="7828"/>
    <cellStyle name="Note 2 3 5 3 3" xfId="7829"/>
    <cellStyle name="Note 2 3 5 3 4" xfId="7830"/>
    <cellStyle name="Note 2 3 5 3 5" xfId="7831"/>
    <cellStyle name="Note 2 3 5 3 6" xfId="7832"/>
    <cellStyle name="Note 2 3 5 3 7" xfId="7833"/>
    <cellStyle name="Note 2 3 5 4" xfId="7834"/>
    <cellStyle name="Note 2 3 5 4 2" xfId="7835"/>
    <cellStyle name="Note 2 3 5 4 3" xfId="7836"/>
    <cellStyle name="Note 2 3 5 4 4" xfId="7837"/>
    <cellStyle name="Note 2 3 5 4 5" xfId="7838"/>
    <cellStyle name="Note 2 3 5 4 6" xfId="7839"/>
    <cellStyle name="Note 2 3 5 4 7" xfId="7840"/>
    <cellStyle name="Note 2 3 5 5" xfId="7841"/>
    <cellStyle name="Note 2 3 5 5 2" xfId="7842"/>
    <cellStyle name="Note 2 3 5 5 3" xfId="7843"/>
    <cellStyle name="Note 2 3 5 5 4" xfId="7844"/>
    <cellStyle name="Note 2 3 5 5 5" xfId="7845"/>
    <cellStyle name="Note 2 3 5 5 6" xfId="7846"/>
    <cellStyle name="Note 2 3 5 5 7" xfId="7847"/>
    <cellStyle name="Note 2 3 5 6" xfId="7848"/>
    <cellStyle name="Note 2 3 5 6 2" xfId="7849"/>
    <cellStyle name="Note 2 3 5 6 3" xfId="7850"/>
    <cellStyle name="Note 2 3 5 6 4" xfId="7851"/>
    <cellStyle name="Note 2 3 5 6 5" xfId="7852"/>
    <cellStyle name="Note 2 3 5 6 6" xfId="7853"/>
    <cellStyle name="Note 2 3 5 6 7" xfId="7854"/>
    <cellStyle name="Note 2 3 5 7" xfId="7855"/>
    <cellStyle name="Note 2 3 5 7 2" xfId="7856"/>
    <cellStyle name="Note 2 3 5 7 3" xfId="7857"/>
    <cellStyle name="Note 2 3 5 7 4" xfId="7858"/>
    <cellStyle name="Note 2 3 5 7 5" xfId="7859"/>
    <cellStyle name="Note 2 3 5 7 6" xfId="7860"/>
    <cellStyle name="Note 2 3 5 7 7" xfId="7861"/>
    <cellStyle name="Note 2 3 5 8" xfId="7862"/>
    <cellStyle name="Note 2 3 5 8 2" xfId="7863"/>
    <cellStyle name="Note 2 3 5 8 3" xfId="7864"/>
    <cellStyle name="Note 2 3 5 8 4" xfId="7865"/>
    <cellStyle name="Note 2 3 5 8 5" xfId="7866"/>
    <cellStyle name="Note 2 3 5 8 6" xfId="7867"/>
    <cellStyle name="Note 2 3 5 8 7" xfId="7868"/>
    <cellStyle name="Note 2 3 5 9" xfId="7869"/>
    <cellStyle name="Note 2 3 5 9 2" xfId="7870"/>
    <cellStyle name="Note 2 3 5 9 3" xfId="7871"/>
    <cellStyle name="Note 2 3 5 9 4" xfId="7872"/>
    <cellStyle name="Note 2 3 5 9 5" xfId="7873"/>
    <cellStyle name="Note 2 3 5 9 6" xfId="7874"/>
    <cellStyle name="Note 2 3 5 9 7" xfId="7875"/>
    <cellStyle name="Note 2 3 6" xfId="7876"/>
    <cellStyle name="Note 2 3 6 2" xfId="7877"/>
    <cellStyle name="Note 2 3 6 3" xfId="7878"/>
    <cellStyle name="Note 2 3 6 4" xfId="7879"/>
    <cellStyle name="Note 2 3 6 5" xfId="7880"/>
    <cellStyle name="Note 2 3 6 6" xfId="7881"/>
    <cellStyle name="Note 2 3 6 7" xfId="7882"/>
    <cellStyle name="Note 2 3 7" xfId="7883"/>
    <cellStyle name="Note 2 3 7 2" xfId="7884"/>
    <cellStyle name="Note 2 3 7 3" xfId="7885"/>
    <cellStyle name="Note 2 3 7 4" xfId="7886"/>
    <cellStyle name="Note 2 3 7 5" xfId="7887"/>
    <cellStyle name="Note 2 3 7 6" xfId="7888"/>
    <cellStyle name="Note 2 3 7 7" xfId="7889"/>
    <cellStyle name="Note 2 3 8" xfId="7890"/>
    <cellStyle name="Note 2 3 8 2" xfId="7891"/>
    <cellStyle name="Note 2 3 8 3" xfId="7892"/>
    <cellStyle name="Note 2 3 8 4" xfId="7893"/>
    <cellStyle name="Note 2 3 8 5" xfId="7894"/>
    <cellStyle name="Note 2 3 8 6" xfId="7895"/>
    <cellStyle name="Note 2 3 8 7" xfId="7896"/>
    <cellStyle name="Note 2 3 9" xfId="7897"/>
    <cellStyle name="Note 2 3 9 2" xfId="7898"/>
    <cellStyle name="Note 2 3 9 3" xfId="7899"/>
    <cellStyle name="Note 2 3 9 4" xfId="7900"/>
    <cellStyle name="Note 2 3 9 5" xfId="7901"/>
    <cellStyle name="Note 2 3 9 6" xfId="7902"/>
    <cellStyle name="Note 2 3 9 7" xfId="7903"/>
    <cellStyle name="Note 2 4" xfId="7904"/>
    <cellStyle name="Note 2 4 10" xfId="7905"/>
    <cellStyle name="Note 2 4 10 2" xfId="7906"/>
    <cellStyle name="Note 2 4 10 3" xfId="7907"/>
    <cellStyle name="Note 2 4 10 4" xfId="7908"/>
    <cellStyle name="Note 2 4 10 5" xfId="7909"/>
    <cellStyle name="Note 2 4 10 6" xfId="7910"/>
    <cellStyle name="Note 2 4 10 7" xfId="7911"/>
    <cellStyle name="Note 2 4 11" xfId="7912"/>
    <cellStyle name="Note 2 4 12" xfId="7913"/>
    <cellStyle name="Note 2 4 13" xfId="7914"/>
    <cellStyle name="Note 2 4 14" xfId="7915"/>
    <cellStyle name="Note 2 4 2" xfId="7916"/>
    <cellStyle name="Note 2 4 2 2" xfId="7917"/>
    <cellStyle name="Note 2 4 2 3" xfId="7918"/>
    <cellStyle name="Note 2 4 2 4" xfId="7919"/>
    <cellStyle name="Note 2 4 2 5" xfId="7920"/>
    <cellStyle name="Note 2 4 2 6" xfId="7921"/>
    <cellStyle name="Note 2 4 2 7" xfId="7922"/>
    <cellStyle name="Note 2 4 3" xfId="7923"/>
    <cellStyle name="Note 2 4 3 2" xfId="7924"/>
    <cellStyle name="Note 2 4 3 3" xfId="7925"/>
    <cellStyle name="Note 2 4 3 4" xfId="7926"/>
    <cellStyle name="Note 2 4 3 5" xfId="7927"/>
    <cellStyle name="Note 2 4 3 6" xfId="7928"/>
    <cellStyle name="Note 2 4 3 7" xfId="7929"/>
    <cellStyle name="Note 2 4 4" xfId="7930"/>
    <cellStyle name="Note 2 4 4 2" xfId="7931"/>
    <cellStyle name="Note 2 4 4 3" xfId="7932"/>
    <cellStyle name="Note 2 4 4 4" xfId="7933"/>
    <cellStyle name="Note 2 4 4 5" xfId="7934"/>
    <cellStyle name="Note 2 4 4 6" xfId="7935"/>
    <cellStyle name="Note 2 4 4 7" xfId="7936"/>
    <cellStyle name="Note 2 4 5" xfId="7937"/>
    <cellStyle name="Note 2 4 5 2" xfId="7938"/>
    <cellStyle name="Note 2 4 5 3" xfId="7939"/>
    <cellStyle name="Note 2 4 5 4" xfId="7940"/>
    <cellStyle name="Note 2 4 5 5" xfId="7941"/>
    <cellStyle name="Note 2 4 5 6" xfId="7942"/>
    <cellStyle name="Note 2 4 5 7" xfId="7943"/>
    <cellStyle name="Note 2 4 6" xfId="7944"/>
    <cellStyle name="Note 2 4 6 2" xfId="7945"/>
    <cellStyle name="Note 2 4 6 3" xfId="7946"/>
    <cellStyle name="Note 2 4 6 4" xfId="7947"/>
    <cellStyle name="Note 2 4 6 5" xfId="7948"/>
    <cellStyle name="Note 2 4 6 6" xfId="7949"/>
    <cellStyle name="Note 2 4 6 7" xfId="7950"/>
    <cellStyle name="Note 2 4 7" xfId="7951"/>
    <cellStyle name="Note 2 4 7 2" xfId="7952"/>
    <cellStyle name="Note 2 4 7 3" xfId="7953"/>
    <cellStyle name="Note 2 4 7 4" xfId="7954"/>
    <cellStyle name="Note 2 4 7 5" xfId="7955"/>
    <cellStyle name="Note 2 4 7 6" xfId="7956"/>
    <cellStyle name="Note 2 4 7 7" xfId="7957"/>
    <cellStyle name="Note 2 4 8" xfId="7958"/>
    <cellStyle name="Note 2 4 8 2" xfId="7959"/>
    <cellStyle name="Note 2 4 8 3" xfId="7960"/>
    <cellStyle name="Note 2 4 8 4" xfId="7961"/>
    <cellStyle name="Note 2 4 8 5" xfId="7962"/>
    <cellStyle name="Note 2 4 8 6" xfId="7963"/>
    <cellStyle name="Note 2 4 8 7" xfId="7964"/>
    <cellStyle name="Note 2 4 9" xfId="7965"/>
    <cellStyle name="Note 2 4 9 2" xfId="7966"/>
    <cellStyle name="Note 2 4 9 3" xfId="7967"/>
    <cellStyle name="Note 2 4 9 4" xfId="7968"/>
    <cellStyle name="Note 2 4 9 5" xfId="7969"/>
    <cellStyle name="Note 2 4 9 6" xfId="7970"/>
    <cellStyle name="Note 2 4 9 7" xfId="7971"/>
    <cellStyle name="Note 2 5" xfId="7972"/>
    <cellStyle name="Note 2 5 10" xfId="7973"/>
    <cellStyle name="Note 2 5 10 2" xfId="7974"/>
    <cellStyle name="Note 2 5 10 3" xfId="7975"/>
    <cellStyle name="Note 2 5 10 4" xfId="7976"/>
    <cellStyle name="Note 2 5 10 5" xfId="7977"/>
    <cellStyle name="Note 2 5 10 6" xfId="7978"/>
    <cellStyle name="Note 2 5 10 7" xfId="7979"/>
    <cellStyle name="Note 2 5 11" xfId="7980"/>
    <cellStyle name="Note 2 5 12" xfId="7981"/>
    <cellStyle name="Note 2 5 13" xfId="7982"/>
    <cellStyle name="Note 2 5 14" xfId="7983"/>
    <cellStyle name="Note 2 5 2" xfId="7984"/>
    <cellStyle name="Note 2 5 2 2" xfId="7985"/>
    <cellStyle name="Note 2 5 2 3" xfId="7986"/>
    <cellStyle name="Note 2 5 2 4" xfId="7987"/>
    <cellStyle name="Note 2 5 2 5" xfId="7988"/>
    <cellStyle name="Note 2 5 2 6" xfId="7989"/>
    <cellStyle name="Note 2 5 2 7" xfId="7990"/>
    <cellStyle name="Note 2 5 3" xfId="7991"/>
    <cellStyle name="Note 2 5 3 2" xfId="7992"/>
    <cellStyle name="Note 2 5 3 3" xfId="7993"/>
    <cellStyle name="Note 2 5 3 4" xfId="7994"/>
    <cellStyle name="Note 2 5 3 5" xfId="7995"/>
    <cellStyle name="Note 2 5 3 6" xfId="7996"/>
    <cellStyle name="Note 2 5 3 7" xfId="7997"/>
    <cellStyle name="Note 2 5 4" xfId="7998"/>
    <cellStyle name="Note 2 5 4 2" xfId="7999"/>
    <cellStyle name="Note 2 5 4 3" xfId="8000"/>
    <cellStyle name="Note 2 5 4 4" xfId="8001"/>
    <cellStyle name="Note 2 5 4 5" xfId="8002"/>
    <cellStyle name="Note 2 5 4 6" xfId="8003"/>
    <cellStyle name="Note 2 5 4 7" xfId="8004"/>
    <cellStyle name="Note 2 5 5" xfId="8005"/>
    <cellStyle name="Note 2 5 5 2" xfId="8006"/>
    <cellStyle name="Note 2 5 5 3" xfId="8007"/>
    <cellStyle name="Note 2 5 5 4" xfId="8008"/>
    <cellStyle name="Note 2 5 5 5" xfId="8009"/>
    <cellStyle name="Note 2 5 5 6" xfId="8010"/>
    <cellStyle name="Note 2 5 5 7" xfId="8011"/>
    <cellStyle name="Note 2 5 6" xfId="8012"/>
    <cellStyle name="Note 2 5 6 2" xfId="8013"/>
    <cellStyle name="Note 2 5 6 3" xfId="8014"/>
    <cellStyle name="Note 2 5 6 4" xfId="8015"/>
    <cellStyle name="Note 2 5 6 5" xfId="8016"/>
    <cellStyle name="Note 2 5 6 6" xfId="8017"/>
    <cellStyle name="Note 2 5 6 7" xfId="8018"/>
    <cellStyle name="Note 2 5 7" xfId="8019"/>
    <cellStyle name="Note 2 5 7 2" xfId="8020"/>
    <cellStyle name="Note 2 5 7 3" xfId="8021"/>
    <cellStyle name="Note 2 5 7 4" xfId="8022"/>
    <cellStyle name="Note 2 5 7 5" xfId="8023"/>
    <cellStyle name="Note 2 5 7 6" xfId="8024"/>
    <cellStyle name="Note 2 5 7 7" xfId="8025"/>
    <cellStyle name="Note 2 5 8" xfId="8026"/>
    <cellStyle name="Note 2 5 8 2" xfId="8027"/>
    <cellStyle name="Note 2 5 8 3" xfId="8028"/>
    <cellStyle name="Note 2 5 8 4" xfId="8029"/>
    <cellStyle name="Note 2 5 8 5" xfId="8030"/>
    <cellStyle name="Note 2 5 8 6" xfId="8031"/>
    <cellStyle name="Note 2 5 8 7" xfId="8032"/>
    <cellStyle name="Note 2 5 9" xfId="8033"/>
    <cellStyle name="Note 2 5 9 2" xfId="8034"/>
    <cellStyle name="Note 2 5 9 3" xfId="8035"/>
    <cellStyle name="Note 2 5 9 4" xfId="8036"/>
    <cellStyle name="Note 2 5 9 5" xfId="8037"/>
    <cellStyle name="Note 2 5 9 6" xfId="8038"/>
    <cellStyle name="Note 2 5 9 7" xfId="8039"/>
    <cellStyle name="Note 2 6" xfId="8040"/>
    <cellStyle name="Note 2 6 10" xfId="8041"/>
    <cellStyle name="Note 2 6 10 2" xfId="8042"/>
    <cellStyle name="Note 2 6 10 3" xfId="8043"/>
    <cellStyle name="Note 2 6 10 4" xfId="8044"/>
    <cellStyle name="Note 2 6 10 5" xfId="8045"/>
    <cellStyle name="Note 2 6 10 6" xfId="8046"/>
    <cellStyle name="Note 2 6 10 7" xfId="8047"/>
    <cellStyle name="Note 2 6 11" xfId="8048"/>
    <cellStyle name="Note 2 6 12" xfId="8049"/>
    <cellStyle name="Note 2 6 13" xfId="8050"/>
    <cellStyle name="Note 2 6 14" xfId="8051"/>
    <cellStyle name="Note 2 6 2" xfId="8052"/>
    <cellStyle name="Note 2 6 2 2" xfId="8053"/>
    <cellStyle name="Note 2 6 2 3" xfId="8054"/>
    <cellStyle name="Note 2 6 2 4" xfId="8055"/>
    <cellStyle name="Note 2 6 2 5" xfId="8056"/>
    <cellStyle name="Note 2 6 2 6" xfId="8057"/>
    <cellStyle name="Note 2 6 2 7" xfId="8058"/>
    <cellStyle name="Note 2 6 3" xfId="8059"/>
    <cellStyle name="Note 2 6 3 2" xfId="8060"/>
    <cellStyle name="Note 2 6 3 3" xfId="8061"/>
    <cellStyle name="Note 2 6 3 4" xfId="8062"/>
    <cellStyle name="Note 2 6 3 5" xfId="8063"/>
    <cellStyle name="Note 2 6 3 6" xfId="8064"/>
    <cellStyle name="Note 2 6 3 7" xfId="8065"/>
    <cellStyle name="Note 2 6 4" xfId="8066"/>
    <cellStyle name="Note 2 6 4 2" xfId="8067"/>
    <cellStyle name="Note 2 6 4 3" xfId="8068"/>
    <cellStyle name="Note 2 6 4 4" xfId="8069"/>
    <cellStyle name="Note 2 6 4 5" xfId="8070"/>
    <cellStyle name="Note 2 6 4 6" xfId="8071"/>
    <cellStyle name="Note 2 6 4 7" xfId="8072"/>
    <cellStyle name="Note 2 6 5" xfId="8073"/>
    <cellStyle name="Note 2 6 5 2" xfId="8074"/>
    <cellStyle name="Note 2 6 5 3" xfId="8075"/>
    <cellStyle name="Note 2 6 5 4" xfId="8076"/>
    <cellStyle name="Note 2 6 5 5" xfId="8077"/>
    <cellStyle name="Note 2 6 5 6" xfId="8078"/>
    <cellStyle name="Note 2 6 5 7" xfId="8079"/>
    <cellStyle name="Note 2 6 6" xfId="8080"/>
    <cellStyle name="Note 2 6 6 2" xfId="8081"/>
    <cellStyle name="Note 2 6 6 3" xfId="8082"/>
    <cellStyle name="Note 2 6 6 4" xfId="8083"/>
    <cellStyle name="Note 2 6 6 5" xfId="8084"/>
    <cellStyle name="Note 2 6 6 6" xfId="8085"/>
    <cellStyle name="Note 2 6 6 7" xfId="8086"/>
    <cellStyle name="Note 2 6 7" xfId="8087"/>
    <cellStyle name="Note 2 6 7 2" xfId="8088"/>
    <cellStyle name="Note 2 6 7 3" xfId="8089"/>
    <cellStyle name="Note 2 6 7 4" xfId="8090"/>
    <cellStyle name="Note 2 6 7 5" xfId="8091"/>
    <cellStyle name="Note 2 6 7 6" xfId="8092"/>
    <cellStyle name="Note 2 6 7 7" xfId="8093"/>
    <cellStyle name="Note 2 6 8" xfId="8094"/>
    <cellStyle name="Note 2 6 8 2" xfId="8095"/>
    <cellStyle name="Note 2 6 8 3" xfId="8096"/>
    <cellStyle name="Note 2 6 8 4" xfId="8097"/>
    <cellStyle name="Note 2 6 8 5" xfId="8098"/>
    <cellStyle name="Note 2 6 8 6" xfId="8099"/>
    <cellStyle name="Note 2 6 8 7" xfId="8100"/>
    <cellStyle name="Note 2 6 9" xfId="8101"/>
    <cellStyle name="Note 2 6 9 2" xfId="8102"/>
    <cellStyle name="Note 2 6 9 3" xfId="8103"/>
    <cellStyle name="Note 2 6 9 4" xfId="8104"/>
    <cellStyle name="Note 2 6 9 5" xfId="8105"/>
    <cellStyle name="Note 2 6 9 6" xfId="8106"/>
    <cellStyle name="Note 2 6 9 7" xfId="8107"/>
    <cellStyle name="Note 2 7" xfId="8108"/>
    <cellStyle name="Note 2 7 10" xfId="8109"/>
    <cellStyle name="Note 2 7 10 2" xfId="8110"/>
    <cellStyle name="Note 2 7 10 3" xfId="8111"/>
    <cellStyle name="Note 2 7 10 4" xfId="8112"/>
    <cellStyle name="Note 2 7 10 5" xfId="8113"/>
    <cellStyle name="Note 2 7 10 6" xfId="8114"/>
    <cellStyle name="Note 2 7 10 7" xfId="8115"/>
    <cellStyle name="Note 2 7 11" xfId="8116"/>
    <cellStyle name="Note 2 7 12" xfId="8117"/>
    <cellStyle name="Note 2 7 13" xfId="8118"/>
    <cellStyle name="Note 2 7 14" xfId="8119"/>
    <cellStyle name="Note 2 7 2" xfId="8120"/>
    <cellStyle name="Note 2 7 2 2" xfId="8121"/>
    <cellStyle name="Note 2 7 2 3" xfId="8122"/>
    <cellStyle name="Note 2 7 2 4" xfId="8123"/>
    <cellStyle name="Note 2 7 2 5" xfId="8124"/>
    <cellStyle name="Note 2 7 2 6" xfId="8125"/>
    <cellStyle name="Note 2 7 2 7" xfId="8126"/>
    <cellStyle name="Note 2 7 3" xfId="8127"/>
    <cellStyle name="Note 2 7 3 2" xfId="8128"/>
    <cellStyle name="Note 2 7 3 3" xfId="8129"/>
    <cellStyle name="Note 2 7 3 4" xfId="8130"/>
    <cellStyle name="Note 2 7 3 5" xfId="8131"/>
    <cellStyle name="Note 2 7 3 6" xfId="8132"/>
    <cellStyle name="Note 2 7 3 7" xfId="8133"/>
    <cellStyle name="Note 2 7 4" xfId="8134"/>
    <cellStyle name="Note 2 7 4 2" xfId="8135"/>
    <cellStyle name="Note 2 7 4 3" xfId="8136"/>
    <cellStyle name="Note 2 7 4 4" xfId="8137"/>
    <cellStyle name="Note 2 7 4 5" xfId="8138"/>
    <cellStyle name="Note 2 7 4 6" xfId="8139"/>
    <cellStyle name="Note 2 7 4 7" xfId="8140"/>
    <cellStyle name="Note 2 7 5" xfId="8141"/>
    <cellStyle name="Note 2 7 5 2" xfId="8142"/>
    <cellStyle name="Note 2 7 5 3" xfId="8143"/>
    <cellStyle name="Note 2 7 5 4" xfId="8144"/>
    <cellStyle name="Note 2 7 5 5" xfId="8145"/>
    <cellStyle name="Note 2 7 5 6" xfId="8146"/>
    <cellStyle name="Note 2 7 5 7" xfId="8147"/>
    <cellStyle name="Note 2 7 6" xfId="8148"/>
    <cellStyle name="Note 2 7 6 2" xfId="8149"/>
    <cellStyle name="Note 2 7 6 3" xfId="8150"/>
    <cellStyle name="Note 2 7 6 4" xfId="8151"/>
    <cellStyle name="Note 2 7 6 5" xfId="8152"/>
    <cellStyle name="Note 2 7 6 6" xfId="8153"/>
    <cellStyle name="Note 2 7 6 7" xfId="8154"/>
    <cellStyle name="Note 2 7 7" xfId="8155"/>
    <cellStyle name="Note 2 7 7 2" xfId="8156"/>
    <cellStyle name="Note 2 7 7 3" xfId="8157"/>
    <cellStyle name="Note 2 7 7 4" xfId="8158"/>
    <cellStyle name="Note 2 7 7 5" xfId="8159"/>
    <cellStyle name="Note 2 7 7 6" xfId="8160"/>
    <cellStyle name="Note 2 7 7 7" xfId="8161"/>
    <cellStyle name="Note 2 7 8" xfId="8162"/>
    <cellStyle name="Note 2 7 8 2" xfId="8163"/>
    <cellStyle name="Note 2 7 8 3" xfId="8164"/>
    <cellStyle name="Note 2 7 8 4" xfId="8165"/>
    <cellStyle name="Note 2 7 8 5" xfId="8166"/>
    <cellStyle name="Note 2 7 8 6" xfId="8167"/>
    <cellStyle name="Note 2 7 8 7" xfId="8168"/>
    <cellStyle name="Note 2 7 9" xfId="8169"/>
    <cellStyle name="Note 2 7 9 2" xfId="8170"/>
    <cellStyle name="Note 2 7 9 3" xfId="8171"/>
    <cellStyle name="Note 2 7 9 4" xfId="8172"/>
    <cellStyle name="Note 2 7 9 5" xfId="8173"/>
    <cellStyle name="Note 2 7 9 6" xfId="8174"/>
    <cellStyle name="Note 2 7 9 7" xfId="8175"/>
    <cellStyle name="Note 2 8" xfId="8176"/>
    <cellStyle name="Note 2 8 2" xfId="8177"/>
    <cellStyle name="Note 2 8 3" xfId="8178"/>
    <cellStyle name="Note 2 8 4" xfId="8179"/>
    <cellStyle name="Note 2 8 5" xfId="8180"/>
    <cellStyle name="Note 2 8 6" xfId="8181"/>
    <cellStyle name="Note 2 8 7" xfId="8182"/>
    <cellStyle name="Note 2 9" xfId="8183"/>
    <cellStyle name="Note 2 9 2" xfId="8184"/>
    <cellStyle name="Note 2 9 3" xfId="8185"/>
    <cellStyle name="Note 2 9 4" xfId="8186"/>
    <cellStyle name="Note 2 9 5" xfId="8187"/>
    <cellStyle name="Note 2 9 6" xfId="8188"/>
    <cellStyle name="Note 2 9 7" xfId="8189"/>
    <cellStyle name="Note 3" xfId="176"/>
    <cellStyle name="Note 3 10" xfId="8190"/>
    <cellStyle name="Note 3 10 2" xfId="8191"/>
    <cellStyle name="Note 3 10 3" xfId="8192"/>
    <cellStyle name="Note 3 10 4" xfId="8193"/>
    <cellStyle name="Note 3 10 5" xfId="8194"/>
    <cellStyle name="Note 3 10 6" xfId="8195"/>
    <cellStyle name="Note 3 10 7" xfId="8196"/>
    <cellStyle name="Note 3 11" xfId="8197"/>
    <cellStyle name="Note 3 11 2" xfId="8198"/>
    <cellStyle name="Note 3 11 3" xfId="8199"/>
    <cellStyle name="Note 3 11 4" xfId="8200"/>
    <cellStyle name="Note 3 11 5" xfId="8201"/>
    <cellStyle name="Note 3 11 6" xfId="8202"/>
    <cellStyle name="Note 3 11 7" xfId="8203"/>
    <cellStyle name="Note 3 12" xfId="8204"/>
    <cellStyle name="Note 3 12 2" xfId="8205"/>
    <cellStyle name="Note 3 12 3" xfId="8206"/>
    <cellStyle name="Note 3 12 4" xfId="8207"/>
    <cellStyle name="Note 3 12 5" xfId="8208"/>
    <cellStyle name="Note 3 12 6" xfId="8209"/>
    <cellStyle name="Note 3 12 7" xfId="8210"/>
    <cellStyle name="Note 3 13" xfId="8211"/>
    <cellStyle name="Note 3 13 2" xfId="8212"/>
    <cellStyle name="Note 3 13 3" xfId="8213"/>
    <cellStyle name="Note 3 13 4" xfId="8214"/>
    <cellStyle name="Note 3 13 5" xfId="8215"/>
    <cellStyle name="Note 3 13 6" xfId="8216"/>
    <cellStyle name="Note 3 13 7" xfId="8217"/>
    <cellStyle name="Note 3 14" xfId="8218"/>
    <cellStyle name="Note 3 15" xfId="8219"/>
    <cellStyle name="Note 3 16" xfId="8220"/>
    <cellStyle name="Note 3 2" xfId="304"/>
    <cellStyle name="Note 3 2 10" xfId="8221"/>
    <cellStyle name="Note 3 2 10 2" xfId="8222"/>
    <cellStyle name="Note 3 2 10 3" xfId="8223"/>
    <cellStyle name="Note 3 2 10 4" xfId="8224"/>
    <cellStyle name="Note 3 2 10 5" xfId="8225"/>
    <cellStyle name="Note 3 2 10 6" xfId="8226"/>
    <cellStyle name="Note 3 2 10 7" xfId="8227"/>
    <cellStyle name="Note 3 2 11" xfId="8228"/>
    <cellStyle name="Note 3 2 11 2" xfId="8229"/>
    <cellStyle name="Note 3 2 11 3" xfId="8230"/>
    <cellStyle name="Note 3 2 11 4" xfId="8231"/>
    <cellStyle name="Note 3 2 11 5" xfId="8232"/>
    <cellStyle name="Note 3 2 11 6" xfId="8233"/>
    <cellStyle name="Note 3 2 11 7" xfId="8234"/>
    <cellStyle name="Note 3 2 12" xfId="8235"/>
    <cellStyle name="Note 3 2 12 2" xfId="8236"/>
    <cellStyle name="Note 3 2 12 3" xfId="8237"/>
    <cellStyle name="Note 3 2 12 4" xfId="8238"/>
    <cellStyle name="Note 3 2 12 5" xfId="8239"/>
    <cellStyle name="Note 3 2 12 6" xfId="8240"/>
    <cellStyle name="Note 3 2 12 7" xfId="8241"/>
    <cellStyle name="Note 3 2 13" xfId="8242"/>
    <cellStyle name="Note 3 2 13 2" xfId="8243"/>
    <cellStyle name="Note 3 2 13 3" xfId="8244"/>
    <cellStyle name="Note 3 2 13 4" xfId="8245"/>
    <cellStyle name="Note 3 2 13 5" xfId="8246"/>
    <cellStyle name="Note 3 2 13 6" xfId="8247"/>
    <cellStyle name="Note 3 2 13 7" xfId="8248"/>
    <cellStyle name="Note 3 2 14" xfId="8249"/>
    <cellStyle name="Note 3 2 15" xfId="8250"/>
    <cellStyle name="Note 3 2 16" xfId="8251"/>
    <cellStyle name="Note 3 2 17" xfId="8252"/>
    <cellStyle name="Note 3 2 2" xfId="8253"/>
    <cellStyle name="Note 3 2 2 10" xfId="8254"/>
    <cellStyle name="Note 3 2 2 10 2" xfId="8255"/>
    <cellStyle name="Note 3 2 2 10 3" xfId="8256"/>
    <cellStyle name="Note 3 2 2 10 4" xfId="8257"/>
    <cellStyle name="Note 3 2 2 10 5" xfId="8258"/>
    <cellStyle name="Note 3 2 2 10 6" xfId="8259"/>
    <cellStyle name="Note 3 2 2 10 7" xfId="8260"/>
    <cellStyle name="Note 3 2 2 11" xfId="8261"/>
    <cellStyle name="Note 3 2 2 12" xfId="8262"/>
    <cellStyle name="Note 3 2 2 13" xfId="8263"/>
    <cellStyle name="Note 3 2 2 14" xfId="8264"/>
    <cellStyle name="Note 3 2 2 2" xfId="8265"/>
    <cellStyle name="Note 3 2 2 2 2" xfId="8266"/>
    <cellStyle name="Note 3 2 2 2 3" xfId="8267"/>
    <cellStyle name="Note 3 2 2 2 4" xfId="8268"/>
    <cellStyle name="Note 3 2 2 2 5" xfId="8269"/>
    <cellStyle name="Note 3 2 2 2 6" xfId="8270"/>
    <cellStyle name="Note 3 2 2 2 7" xfId="8271"/>
    <cellStyle name="Note 3 2 2 3" xfId="8272"/>
    <cellStyle name="Note 3 2 2 3 2" xfId="8273"/>
    <cellStyle name="Note 3 2 2 3 3" xfId="8274"/>
    <cellStyle name="Note 3 2 2 3 4" xfId="8275"/>
    <cellStyle name="Note 3 2 2 3 5" xfId="8276"/>
    <cellStyle name="Note 3 2 2 3 6" xfId="8277"/>
    <cellStyle name="Note 3 2 2 3 7" xfId="8278"/>
    <cellStyle name="Note 3 2 2 4" xfId="8279"/>
    <cellStyle name="Note 3 2 2 4 2" xfId="8280"/>
    <cellStyle name="Note 3 2 2 4 3" xfId="8281"/>
    <cellStyle name="Note 3 2 2 4 4" xfId="8282"/>
    <cellStyle name="Note 3 2 2 4 5" xfId="8283"/>
    <cellStyle name="Note 3 2 2 4 6" xfId="8284"/>
    <cellStyle name="Note 3 2 2 4 7" xfId="8285"/>
    <cellStyle name="Note 3 2 2 5" xfId="8286"/>
    <cellStyle name="Note 3 2 2 5 2" xfId="8287"/>
    <cellStyle name="Note 3 2 2 5 3" xfId="8288"/>
    <cellStyle name="Note 3 2 2 5 4" xfId="8289"/>
    <cellStyle name="Note 3 2 2 5 5" xfId="8290"/>
    <cellStyle name="Note 3 2 2 5 6" xfId="8291"/>
    <cellStyle name="Note 3 2 2 5 7" xfId="8292"/>
    <cellStyle name="Note 3 2 2 6" xfId="8293"/>
    <cellStyle name="Note 3 2 2 6 2" xfId="8294"/>
    <cellStyle name="Note 3 2 2 6 3" xfId="8295"/>
    <cellStyle name="Note 3 2 2 6 4" xfId="8296"/>
    <cellStyle name="Note 3 2 2 6 5" xfId="8297"/>
    <cellStyle name="Note 3 2 2 6 6" xfId="8298"/>
    <cellStyle name="Note 3 2 2 6 7" xfId="8299"/>
    <cellStyle name="Note 3 2 2 7" xfId="8300"/>
    <cellStyle name="Note 3 2 2 7 2" xfId="8301"/>
    <cellStyle name="Note 3 2 2 7 3" xfId="8302"/>
    <cellStyle name="Note 3 2 2 7 4" xfId="8303"/>
    <cellStyle name="Note 3 2 2 7 5" xfId="8304"/>
    <cellStyle name="Note 3 2 2 7 6" xfId="8305"/>
    <cellStyle name="Note 3 2 2 7 7" xfId="8306"/>
    <cellStyle name="Note 3 2 2 8" xfId="8307"/>
    <cellStyle name="Note 3 2 2 8 2" xfId="8308"/>
    <cellStyle name="Note 3 2 2 8 3" xfId="8309"/>
    <cellStyle name="Note 3 2 2 8 4" xfId="8310"/>
    <cellStyle name="Note 3 2 2 8 5" xfId="8311"/>
    <cellStyle name="Note 3 2 2 8 6" xfId="8312"/>
    <cellStyle name="Note 3 2 2 8 7" xfId="8313"/>
    <cellStyle name="Note 3 2 2 9" xfId="8314"/>
    <cellStyle name="Note 3 2 2 9 2" xfId="8315"/>
    <cellStyle name="Note 3 2 2 9 3" xfId="8316"/>
    <cellStyle name="Note 3 2 2 9 4" xfId="8317"/>
    <cellStyle name="Note 3 2 2 9 5" xfId="8318"/>
    <cellStyle name="Note 3 2 2 9 6" xfId="8319"/>
    <cellStyle name="Note 3 2 2 9 7" xfId="8320"/>
    <cellStyle name="Note 3 2 3" xfId="8321"/>
    <cellStyle name="Note 3 2 3 10" xfId="8322"/>
    <cellStyle name="Note 3 2 3 10 2" xfId="8323"/>
    <cellStyle name="Note 3 2 3 10 3" xfId="8324"/>
    <cellStyle name="Note 3 2 3 10 4" xfId="8325"/>
    <cellStyle name="Note 3 2 3 10 5" xfId="8326"/>
    <cellStyle name="Note 3 2 3 10 6" xfId="8327"/>
    <cellStyle name="Note 3 2 3 10 7" xfId="8328"/>
    <cellStyle name="Note 3 2 3 11" xfId="8329"/>
    <cellStyle name="Note 3 2 3 12" xfId="8330"/>
    <cellStyle name="Note 3 2 3 13" xfId="8331"/>
    <cellStyle name="Note 3 2 3 14" xfId="8332"/>
    <cellStyle name="Note 3 2 3 2" xfId="8333"/>
    <cellStyle name="Note 3 2 3 2 2" xfId="8334"/>
    <cellStyle name="Note 3 2 3 2 3" xfId="8335"/>
    <cellStyle name="Note 3 2 3 2 4" xfId="8336"/>
    <cellStyle name="Note 3 2 3 2 5" xfId="8337"/>
    <cellStyle name="Note 3 2 3 2 6" xfId="8338"/>
    <cellStyle name="Note 3 2 3 2 7" xfId="8339"/>
    <cellStyle name="Note 3 2 3 3" xfId="8340"/>
    <cellStyle name="Note 3 2 3 3 2" xfId="8341"/>
    <cellStyle name="Note 3 2 3 3 3" xfId="8342"/>
    <cellStyle name="Note 3 2 3 3 4" xfId="8343"/>
    <cellStyle name="Note 3 2 3 3 5" xfId="8344"/>
    <cellStyle name="Note 3 2 3 3 6" xfId="8345"/>
    <cellStyle name="Note 3 2 3 3 7" xfId="8346"/>
    <cellStyle name="Note 3 2 3 4" xfId="8347"/>
    <cellStyle name="Note 3 2 3 4 2" xfId="8348"/>
    <cellStyle name="Note 3 2 3 4 3" xfId="8349"/>
    <cellStyle name="Note 3 2 3 4 4" xfId="8350"/>
    <cellStyle name="Note 3 2 3 4 5" xfId="8351"/>
    <cellStyle name="Note 3 2 3 4 6" xfId="8352"/>
    <cellStyle name="Note 3 2 3 4 7" xfId="8353"/>
    <cellStyle name="Note 3 2 3 5" xfId="8354"/>
    <cellStyle name="Note 3 2 3 5 2" xfId="8355"/>
    <cellStyle name="Note 3 2 3 5 3" xfId="8356"/>
    <cellStyle name="Note 3 2 3 5 4" xfId="8357"/>
    <cellStyle name="Note 3 2 3 5 5" xfId="8358"/>
    <cellStyle name="Note 3 2 3 5 6" xfId="8359"/>
    <cellStyle name="Note 3 2 3 5 7" xfId="8360"/>
    <cellStyle name="Note 3 2 3 6" xfId="8361"/>
    <cellStyle name="Note 3 2 3 6 2" xfId="8362"/>
    <cellStyle name="Note 3 2 3 6 3" xfId="8363"/>
    <cellStyle name="Note 3 2 3 6 4" xfId="8364"/>
    <cellStyle name="Note 3 2 3 6 5" xfId="8365"/>
    <cellStyle name="Note 3 2 3 6 6" xfId="8366"/>
    <cellStyle name="Note 3 2 3 6 7" xfId="8367"/>
    <cellStyle name="Note 3 2 3 7" xfId="8368"/>
    <cellStyle name="Note 3 2 3 7 2" xfId="8369"/>
    <cellStyle name="Note 3 2 3 7 3" xfId="8370"/>
    <cellStyle name="Note 3 2 3 7 4" xfId="8371"/>
    <cellStyle name="Note 3 2 3 7 5" xfId="8372"/>
    <cellStyle name="Note 3 2 3 7 6" xfId="8373"/>
    <cellStyle name="Note 3 2 3 7 7" xfId="8374"/>
    <cellStyle name="Note 3 2 3 8" xfId="8375"/>
    <cellStyle name="Note 3 2 3 8 2" xfId="8376"/>
    <cellStyle name="Note 3 2 3 8 3" xfId="8377"/>
    <cellStyle name="Note 3 2 3 8 4" xfId="8378"/>
    <cellStyle name="Note 3 2 3 8 5" xfId="8379"/>
    <cellStyle name="Note 3 2 3 8 6" xfId="8380"/>
    <cellStyle name="Note 3 2 3 8 7" xfId="8381"/>
    <cellStyle name="Note 3 2 3 9" xfId="8382"/>
    <cellStyle name="Note 3 2 3 9 2" xfId="8383"/>
    <cellStyle name="Note 3 2 3 9 3" xfId="8384"/>
    <cellStyle name="Note 3 2 3 9 4" xfId="8385"/>
    <cellStyle name="Note 3 2 3 9 5" xfId="8386"/>
    <cellStyle name="Note 3 2 3 9 6" xfId="8387"/>
    <cellStyle name="Note 3 2 3 9 7" xfId="8388"/>
    <cellStyle name="Note 3 2 4" xfId="8389"/>
    <cellStyle name="Note 3 2 4 10" xfId="8390"/>
    <cellStyle name="Note 3 2 4 10 2" xfId="8391"/>
    <cellStyle name="Note 3 2 4 10 3" xfId="8392"/>
    <cellStyle name="Note 3 2 4 10 4" xfId="8393"/>
    <cellStyle name="Note 3 2 4 10 5" xfId="8394"/>
    <cellStyle name="Note 3 2 4 10 6" xfId="8395"/>
    <cellStyle name="Note 3 2 4 10 7" xfId="8396"/>
    <cellStyle name="Note 3 2 4 11" xfId="8397"/>
    <cellStyle name="Note 3 2 4 12" xfId="8398"/>
    <cellStyle name="Note 3 2 4 13" xfId="8399"/>
    <cellStyle name="Note 3 2 4 14" xfId="8400"/>
    <cellStyle name="Note 3 2 4 2" xfId="8401"/>
    <cellStyle name="Note 3 2 4 2 2" xfId="8402"/>
    <cellStyle name="Note 3 2 4 2 3" xfId="8403"/>
    <cellStyle name="Note 3 2 4 2 4" xfId="8404"/>
    <cellStyle name="Note 3 2 4 2 5" xfId="8405"/>
    <cellStyle name="Note 3 2 4 2 6" xfId="8406"/>
    <cellStyle name="Note 3 2 4 2 7" xfId="8407"/>
    <cellStyle name="Note 3 2 4 3" xfId="8408"/>
    <cellStyle name="Note 3 2 4 3 2" xfId="8409"/>
    <cellStyle name="Note 3 2 4 3 3" xfId="8410"/>
    <cellStyle name="Note 3 2 4 3 4" xfId="8411"/>
    <cellStyle name="Note 3 2 4 3 5" xfId="8412"/>
    <cellStyle name="Note 3 2 4 3 6" xfId="8413"/>
    <cellStyle name="Note 3 2 4 3 7" xfId="8414"/>
    <cellStyle name="Note 3 2 4 4" xfId="8415"/>
    <cellStyle name="Note 3 2 4 4 2" xfId="8416"/>
    <cellStyle name="Note 3 2 4 4 3" xfId="8417"/>
    <cellStyle name="Note 3 2 4 4 4" xfId="8418"/>
    <cellStyle name="Note 3 2 4 4 5" xfId="8419"/>
    <cellStyle name="Note 3 2 4 4 6" xfId="8420"/>
    <cellStyle name="Note 3 2 4 4 7" xfId="8421"/>
    <cellStyle name="Note 3 2 4 5" xfId="8422"/>
    <cellStyle name="Note 3 2 4 5 2" xfId="8423"/>
    <cellStyle name="Note 3 2 4 5 3" xfId="8424"/>
    <cellStyle name="Note 3 2 4 5 4" xfId="8425"/>
    <cellStyle name="Note 3 2 4 5 5" xfId="8426"/>
    <cellStyle name="Note 3 2 4 5 6" xfId="8427"/>
    <cellStyle name="Note 3 2 4 5 7" xfId="8428"/>
    <cellStyle name="Note 3 2 4 6" xfId="8429"/>
    <cellStyle name="Note 3 2 4 6 2" xfId="8430"/>
    <cellStyle name="Note 3 2 4 6 3" xfId="8431"/>
    <cellStyle name="Note 3 2 4 6 4" xfId="8432"/>
    <cellStyle name="Note 3 2 4 6 5" xfId="8433"/>
    <cellStyle name="Note 3 2 4 6 6" xfId="8434"/>
    <cellStyle name="Note 3 2 4 6 7" xfId="8435"/>
    <cellStyle name="Note 3 2 4 7" xfId="8436"/>
    <cellStyle name="Note 3 2 4 7 2" xfId="8437"/>
    <cellStyle name="Note 3 2 4 7 3" xfId="8438"/>
    <cellStyle name="Note 3 2 4 7 4" xfId="8439"/>
    <cellStyle name="Note 3 2 4 7 5" xfId="8440"/>
    <cellStyle name="Note 3 2 4 7 6" xfId="8441"/>
    <cellStyle name="Note 3 2 4 7 7" xfId="8442"/>
    <cellStyle name="Note 3 2 4 8" xfId="8443"/>
    <cellStyle name="Note 3 2 4 8 2" xfId="8444"/>
    <cellStyle name="Note 3 2 4 8 3" xfId="8445"/>
    <cellStyle name="Note 3 2 4 8 4" xfId="8446"/>
    <cellStyle name="Note 3 2 4 8 5" xfId="8447"/>
    <cellStyle name="Note 3 2 4 8 6" xfId="8448"/>
    <cellStyle name="Note 3 2 4 8 7" xfId="8449"/>
    <cellStyle name="Note 3 2 4 9" xfId="8450"/>
    <cellStyle name="Note 3 2 4 9 2" xfId="8451"/>
    <cellStyle name="Note 3 2 4 9 3" xfId="8452"/>
    <cellStyle name="Note 3 2 4 9 4" xfId="8453"/>
    <cellStyle name="Note 3 2 4 9 5" xfId="8454"/>
    <cellStyle name="Note 3 2 4 9 6" xfId="8455"/>
    <cellStyle name="Note 3 2 4 9 7" xfId="8456"/>
    <cellStyle name="Note 3 2 5" xfId="8457"/>
    <cellStyle name="Note 3 2 5 10" xfId="8458"/>
    <cellStyle name="Note 3 2 5 10 2" xfId="8459"/>
    <cellStyle name="Note 3 2 5 10 3" xfId="8460"/>
    <cellStyle name="Note 3 2 5 10 4" xfId="8461"/>
    <cellStyle name="Note 3 2 5 10 5" xfId="8462"/>
    <cellStyle name="Note 3 2 5 10 6" xfId="8463"/>
    <cellStyle name="Note 3 2 5 10 7" xfId="8464"/>
    <cellStyle name="Note 3 2 5 11" xfId="8465"/>
    <cellStyle name="Note 3 2 5 12" xfId="8466"/>
    <cellStyle name="Note 3 2 5 13" xfId="8467"/>
    <cellStyle name="Note 3 2 5 14" xfId="8468"/>
    <cellStyle name="Note 3 2 5 2" xfId="8469"/>
    <cellStyle name="Note 3 2 5 2 2" xfId="8470"/>
    <cellStyle name="Note 3 2 5 2 3" xfId="8471"/>
    <cellStyle name="Note 3 2 5 2 4" xfId="8472"/>
    <cellStyle name="Note 3 2 5 2 5" xfId="8473"/>
    <cellStyle name="Note 3 2 5 2 6" xfId="8474"/>
    <cellStyle name="Note 3 2 5 2 7" xfId="8475"/>
    <cellStyle name="Note 3 2 5 3" xfId="8476"/>
    <cellStyle name="Note 3 2 5 3 2" xfId="8477"/>
    <cellStyle name="Note 3 2 5 3 3" xfId="8478"/>
    <cellStyle name="Note 3 2 5 3 4" xfId="8479"/>
    <cellStyle name="Note 3 2 5 3 5" xfId="8480"/>
    <cellStyle name="Note 3 2 5 3 6" xfId="8481"/>
    <cellStyle name="Note 3 2 5 3 7" xfId="8482"/>
    <cellStyle name="Note 3 2 5 4" xfId="8483"/>
    <cellStyle name="Note 3 2 5 4 2" xfId="8484"/>
    <cellStyle name="Note 3 2 5 4 3" xfId="8485"/>
    <cellStyle name="Note 3 2 5 4 4" xfId="8486"/>
    <cellStyle name="Note 3 2 5 4 5" xfId="8487"/>
    <cellStyle name="Note 3 2 5 4 6" xfId="8488"/>
    <cellStyle name="Note 3 2 5 4 7" xfId="8489"/>
    <cellStyle name="Note 3 2 5 5" xfId="8490"/>
    <cellStyle name="Note 3 2 5 5 2" xfId="8491"/>
    <cellStyle name="Note 3 2 5 5 3" xfId="8492"/>
    <cellStyle name="Note 3 2 5 5 4" xfId="8493"/>
    <cellStyle name="Note 3 2 5 5 5" xfId="8494"/>
    <cellStyle name="Note 3 2 5 5 6" xfId="8495"/>
    <cellStyle name="Note 3 2 5 5 7" xfId="8496"/>
    <cellStyle name="Note 3 2 5 6" xfId="8497"/>
    <cellStyle name="Note 3 2 5 6 2" xfId="8498"/>
    <cellStyle name="Note 3 2 5 6 3" xfId="8499"/>
    <cellStyle name="Note 3 2 5 6 4" xfId="8500"/>
    <cellStyle name="Note 3 2 5 6 5" xfId="8501"/>
    <cellStyle name="Note 3 2 5 6 6" xfId="8502"/>
    <cellStyle name="Note 3 2 5 6 7" xfId="8503"/>
    <cellStyle name="Note 3 2 5 7" xfId="8504"/>
    <cellStyle name="Note 3 2 5 7 2" xfId="8505"/>
    <cellStyle name="Note 3 2 5 7 3" xfId="8506"/>
    <cellStyle name="Note 3 2 5 7 4" xfId="8507"/>
    <cellStyle name="Note 3 2 5 7 5" xfId="8508"/>
    <cellStyle name="Note 3 2 5 7 6" xfId="8509"/>
    <cellStyle name="Note 3 2 5 7 7" xfId="8510"/>
    <cellStyle name="Note 3 2 5 8" xfId="8511"/>
    <cellStyle name="Note 3 2 5 8 2" xfId="8512"/>
    <cellStyle name="Note 3 2 5 8 3" xfId="8513"/>
    <cellStyle name="Note 3 2 5 8 4" xfId="8514"/>
    <cellStyle name="Note 3 2 5 8 5" xfId="8515"/>
    <cellStyle name="Note 3 2 5 8 6" xfId="8516"/>
    <cellStyle name="Note 3 2 5 8 7" xfId="8517"/>
    <cellStyle name="Note 3 2 5 9" xfId="8518"/>
    <cellStyle name="Note 3 2 5 9 2" xfId="8519"/>
    <cellStyle name="Note 3 2 5 9 3" xfId="8520"/>
    <cellStyle name="Note 3 2 5 9 4" xfId="8521"/>
    <cellStyle name="Note 3 2 5 9 5" xfId="8522"/>
    <cellStyle name="Note 3 2 5 9 6" xfId="8523"/>
    <cellStyle name="Note 3 2 5 9 7" xfId="8524"/>
    <cellStyle name="Note 3 2 6" xfId="8525"/>
    <cellStyle name="Note 3 2 6 2" xfId="8526"/>
    <cellStyle name="Note 3 2 6 3" xfId="8527"/>
    <cellStyle name="Note 3 2 6 4" xfId="8528"/>
    <cellStyle name="Note 3 2 6 5" xfId="8529"/>
    <cellStyle name="Note 3 2 6 6" xfId="8530"/>
    <cellStyle name="Note 3 2 6 7" xfId="8531"/>
    <cellStyle name="Note 3 2 7" xfId="8532"/>
    <cellStyle name="Note 3 2 7 2" xfId="8533"/>
    <cellStyle name="Note 3 2 7 3" xfId="8534"/>
    <cellStyle name="Note 3 2 7 4" xfId="8535"/>
    <cellStyle name="Note 3 2 7 5" xfId="8536"/>
    <cellStyle name="Note 3 2 7 6" xfId="8537"/>
    <cellStyle name="Note 3 2 7 7" xfId="8538"/>
    <cellStyle name="Note 3 2 8" xfId="8539"/>
    <cellStyle name="Note 3 2 8 2" xfId="8540"/>
    <cellStyle name="Note 3 2 8 3" xfId="8541"/>
    <cellStyle name="Note 3 2 8 4" xfId="8542"/>
    <cellStyle name="Note 3 2 8 5" xfId="8543"/>
    <cellStyle name="Note 3 2 8 6" xfId="8544"/>
    <cellStyle name="Note 3 2 8 7" xfId="8545"/>
    <cellStyle name="Note 3 2 9" xfId="8546"/>
    <cellStyle name="Note 3 2 9 2" xfId="8547"/>
    <cellStyle name="Note 3 2 9 3" xfId="8548"/>
    <cellStyle name="Note 3 2 9 4" xfId="8549"/>
    <cellStyle name="Note 3 2 9 5" xfId="8550"/>
    <cellStyle name="Note 3 2 9 6" xfId="8551"/>
    <cellStyle name="Note 3 2 9 7" xfId="8552"/>
    <cellStyle name="Note 3 3" xfId="8553"/>
    <cellStyle name="Note 3 3 10" xfId="8554"/>
    <cellStyle name="Note 3 3 10 2" xfId="8555"/>
    <cellStyle name="Note 3 3 10 3" xfId="8556"/>
    <cellStyle name="Note 3 3 10 4" xfId="8557"/>
    <cellStyle name="Note 3 3 10 5" xfId="8558"/>
    <cellStyle name="Note 3 3 10 6" xfId="8559"/>
    <cellStyle name="Note 3 3 10 7" xfId="8560"/>
    <cellStyle name="Note 3 3 11" xfId="8561"/>
    <cellStyle name="Note 3 3 12" xfId="8562"/>
    <cellStyle name="Note 3 3 13" xfId="8563"/>
    <cellStyle name="Note 3 3 14" xfId="8564"/>
    <cellStyle name="Note 3 3 2" xfId="8565"/>
    <cellStyle name="Note 3 3 2 2" xfId="8566"/>
    <cellStyle name="Note 3 3 2 3" xfId="8567"/>
    <cellStyle name="Note 3 3 2 4" xfId="8568"/>
    <cellStyle name="Note 3 3 2 5" xfId="8569"/>
    <cellStyle name="Note 3 3 2 6" xfId="8570"/>
    <cellStyle name="Note 3 3 2 7" xfId="8571"/>
    <cellStyle name="Note 3 3 3" xfId="8572"/>
    <cellStyle name="Note 3 3 3 2" xfId="8573"/>
    <cellStyle name="Note 3 3 3 3" xfId="8574"/>
    <cellStyle name="Note 3 3 3 4" xfId="8575"/>
    <cellStyle name="Note 3 3 3 5" xfId="8576"/>
    <cellStyle name="Note 3 3 3 6" xfId="8577"/>
    <cellStyle name="Note 3 3 3 7" xfId="8578"/>
    <cellStyle name="Note 3 3 4" xfId="8579"/>
    <cellStyle name="Note 3 3 4 2" xfId="8580"/>
    <cellStyle name="Note 3 3 4 3" xfId="8581"/>
    <cellStyle name="Note 3 3 4 4" xfId="8582"/>
    <cellStyle name="Note 3 3 4 5" xfId="8583"/>
    <cellStyle name="Note 3 3 4 6" xfId="8584"/>
    <cellStyle name="Note 3 3 4 7" xfId="8585"/>
    <cellStyle name="Note 3 3 5" xfId="8586"/>
    <cellStyle name="Note 3 3 5 2" xfId="8587"/>
    <cellStyle name="Note 3 3 5 3" xfId="8588"/>
    <cellStyle name="Note 3 3 5 4" xfId="8589"/>
    <cellStyle name="Note 3 3 5 5" xfId="8590"/>
    <cellStyle name="Note 3 3 5 6" xfId="8591"/>
    <cellStyle name="Note 3 3 5 7" xfId="8592"/>
    <cellStyle name="Note 3 3 6" xfId="8593"/>
    <cellStyle name="Note 3 3 6 2" xfId="8594"/>
    <cellStyle name="Note 3 3 6 3" xfId="8595"/>
    <cellStyle name="Note 3 3 6 4" xfId="8596"/>
    <cellStyle name="Note 3 3 6 5" xfId="8597"/>
    <cellStyle name="Note 3 3 6 6" xfId="8598"/>
    <cellStyle name="Note 3 3 6 7" xfId="8599"/>
    <cellStyle name="Note 3 3 7" xfId="8600"/>
    <cellStyle name="Note 3 3 7 2" xfId="8601"/>
    <cellStyle name="Note 3 3 7 3" xfId="8602"/>
    <cellStyle name="Note 3 3 7 4" xfId="8603"/>
    <cellStyle name="Note 3 3 7 5" xfId="8604"/>
    <cellStyle name="Note 3 3 7 6" xfId="8605"/>
    <cellStyle name="Note 3 3 7 7" xfId="8606"/>
    <cellStyle name="Note 3 3 8" xfId="8607"/>
    <cellStyle name="Note 3 3 8 2" xfId="8608"/>
    <cellStyle name="Note 3 3 8 3" xfId="8609"/>
    <cellStyle name="Note 3 3 8 4" xfId="8610"/>
    <cellStyle name="Note 3 3 8 5" xfId="8611"/>
    <cellStyle name="Note 3 3 8 6" xfId="8612"/>
    <cellStyle name="Note 3 3 8 7" xfId="8613"/>
    <cellStyle name="Note 3 3 9" xfId="8614"/>
    <cellStyle name="Note 3 3 9 2" xfId="8615"/>
    <cellStyle name="Note 3 3 9 3" xfId="8616"/>
    <cellStyle name="Note 3 3 9 4" xfId="8617"/>
    <cellStyle name="Note 3 3 9 5" xfId="8618"/>
    <cellStyle name="Note 3 3 9 6" xfId="8619"/>
    <cellStyle name="Note 3 3 9 7" xfId="8620"/>
    <cellStyle name="Note 3 4" xfId="8621"/>
    <cellStyle name="Note 3 4 10" xfId="8622"/>
    <cellStyle name="Note 3 4 10 2" xfId="8623"/>
    <cellStyle name="Note 3 4 10 3" xfId="8624"/>
    <cellStyle name="Note 3 4 10 4" xfId="8625"/>
    <cellStyle name="Note 3 4 10 5" xfId="8626"/>
    <cellStyle name="Note 3 4 10 6" xfId="8627"/>
    <cellStyle name="Note 3 4 10 7" xfId="8628"/>
    <cellStyle name="Note 3 4 11" xfId="8629"/>
    <cellStyle name="Note 3 4 12" xfId="8630"/>
    <cellStyle name="Note 3 4 13" xfId="8631"/>
    <cellStyle name="Note 3 4 14" xfId="8632"/>
    <cellStyle name="Note 3 4 2" xfId="8633"/>
    <cellStyle name="Note 3 4 2 2" xfId="8634"/>
    <cellStyle name="Note 3 4 2 3" xfId="8635"/>
    <cellStyle name="Note 3 4 2 4" xfId="8636"/>
    <cellStyle name="Note 3 4 2 5" xfId="8637"/>
    <cellStyle name="Note 3 4 2 6" xfId="8638"/>
    <cellStyle name="Note 3 4 2 7" xfId="8639"/>
    <cellStyle name="Note 3 4 3" xfId="8640"/>
    <cellStyle name="Note 3 4 3 2" xfId="8641"/>
    <cellStyle name="Note 3 4 3 3" xfId="8642"/>
    <cellStyle name="Note 3 4 3 4" xfId="8643"/>
    <cellStyle name="Note 3 4 3 5" xfId="8644"/>
    <cellStyle name="Note 3 4 3 6" xfId="8645"/>
    <cellStyle name="Note 3 4 3 7" xfId="8646"/>
    <cellStyle name="Note 3 4 4" xfId="8647"/>
    <cellStyle name="Note 3 4 4 2" xfId="8648"/>
    <cellStyle name="Note 3 4 4 3" xfId="8649"/>
    <cellStyle name="Note 3 4 4 4" xfId="8650"/>
    <cellStyle name="Note 3 4 4 5" xfId="8651"/>
    <cellStyle name="Note 3 4 4 6" xfId="8652"/>
    <cellStyle name="Note 3 4 4 7" xfId="8653"/>
    <cellStyle name="Note 3 4 5" xfId="8654"/>
    <cellStyle name="Note 3 4 5 2" xfId="8655"/>
    <cellStyle name="Note 3 4 5 3" xfId="8656"/>
    <cellStyle name="Note 3 4 5 4" xfId="8657"/>
    <cellStyle name="Note 3 4 5 5" xfId="8658"/>
    <cellStyle name="Note 3 4 5 6" xfId="8659"/>
    <cellStyle name="Note 3 4 5 7" xfId="8660"/>
    <cellStyle name="Note 3 4 6" xfId="8661"/>
    <cellStyle name="Note 3 4 6 2" xfId="8662"/>
    <cellStyle name="Note 3 4 6 3" xfId="8663"/>
    <cellStyle name="Note 3 4 6 4" xfId="8664"/>
    <cellStyle name="Note 3 4 6 5" xfId="8665"/>
    <cellStyle name="Note 3 4 6 6" xfId="8666"/>
    <cellStyle name="Note 3 4 6 7" xfId="8667"/>
    <cellStyle name="Note 3 4 7" xfId="8668"/>
    <cellStyle name="Note 3 4 7 2" xfId="8669"/>
    <cellStyle name="Note 3 4 7 3" xfId="8670"/>
    <cellStyle name="Note 3 4 7 4" xfId="8671"/>
    <cellStyle name="Note 3 4 7 5" xfId="8672"/>
    <cellStyle name="Note 3 4 7 6" xfId="8673"/>
    <cellStyle name="Note 3 4 7 7" xfId="8674"/>
    <cellStyle name="Note 3 4 8" xfId="8675"/>
    <cellStyle name="Note 3 4 8 2" xfId="8676"/>
    <cellStyle name="Note 3 4 8 3" xfId="8677"/>
    <cellStyle name="Note 3 4 8 4" xfId="8678"/>
    <cellStyle name="Note 3 4 8 5" xfId="8679"/>
    <cellStyle name="Note 3 4 8 6" xfId="8680"/>
    <cellStyle name="Note 3 4 8 7" xfId="8681"/>
    <cellStyle name="Note 3 4 9" xfId="8682"/>
    <cellStyle name="Note 3 4 9 2" xfId="8683"/>
    <cellStyle name="Note 3 4 9 3" xfId="8684"/>
    <cellStyle name="Note 3 4 9 4" xfId="8685"/>
    <cellStyle name="Note 3 4 9 5" xfId="8686"/>
    <cellStyle name="Note 3 4 9 6" xfId="8687"/>
    <cellStyle name="Note 3 4 9 7" xfId="8688"/>
    <cellStyle name="Note 3 5" xfId="8689"/>
    <cellStyle name="Note 3 5 10" xfId="8690"/>
    <cellStyle name="Note 3 5 10 2" xfId="8691"/>
    <cellStyle name="Note 3 5 10 3" xfId="8692"/>
    <cellStyle name="Note 3 5 10 4" xfId="8693"/>
    <cellStyle name="Note 3 5 10 5" xfId="8694"/>
    <cellStyle name="Note 3 5 10 6" xfId="8695"/>
    <cellStyle name="Note 3 5 10 7" xfId="8696"/>
    <cellStyle name="Note 3 5 11" xfId="8697"/>
    <cellStyle name="Note 3 5 12" xfId="8698"/>
    <cellStyle name="Note 3 5 13" xfId="8699"/>
    <cellStyle name="Note 3 5 14" xfId="8700"/>
    <cellStyle name="Note 3 5 2" xfId="8701"/>
    <cellStyle name="Note 3 5 2 2" xfId="8702"/>
    <cellStyle name="Note 3 5 2 3" xfId="8703"/>
    <cellStyle name="Note 3 5 2 4" xfId="8704"/>
    <cellStyle name="Note 3 5 2 5" xfId="8705"/>
    <cellStyle name="Note 3 5 2 6" xfId="8706"/>
    <cellStyle name="Note 3 5 2 7" xfId="8707"/>
    <cellStyle name="Note 3 5 3" xfId="8708"/>
    <cellStyle name="Note 3 5 3 2" xfId="8709"/>
    <cellStyle name="Note 3 5 3 3" xfId="8710"/>
    <cellStyle name="Note 3 5 3 4" xfId="8711"/>
    <cellStyle name="Note 3 5 3 5" xfId="8712"/>
    <cellStyle name="Note 3 5 3 6" xfId="8713"/>
    <cellStyle name="Note 3 5 3 7" xfId="8714"/>
    <cellStyle name="Note 3 5 4" xfId="8715"/>
    <cellStyle name="Note 3 5 4 2" xfId="8716"/>
    <cellStyle name="Note 3 5 4 3" xfId="8717"/>
    <cellStyle name="Note 3 5 4 4" xfId="8718"/>
    <cellStyle name="Note 3 5 4 5" xfId="8719"/>
    <cellStyle name="Note 3 5 4 6" xfId="8720"/>
    <cellStyle name="Note 3 5 4 7" xfId="8721"/>
    <cellStyle name="Note 3 5 5" xfId="8722"/>
    <cellStyle name="Note 3 5 5 2" xfId="8723"/>
    <cellStyle name="Note 3 5 5 3" xfId="8724"/>
    <cellStyle name="Note 3 5 5 4" xfId="8725"/>
    <cellStyle name="Note 3 5 5 5" xfId="8726"/>
    <cellStyle name="Note 3 5 5 6" xfId="8727"/>
    <cellStyle name="Note 3 5 5 7" xfId="8728"/>
    <cellStyle name="Note 3 5 6" xfId="8729"/>
    <cellStyle name="Note 3 5 6 2" xfId="8730"/>
    <cellStyle name="Note 3 5 6 3" xfId="8731"/>
    <cellStyle name="Note 3 5 6 4" xfId="8732"/>
    <cellStyle name="Note 3 5 6 5" xfId="8733"/>
    <cellStyle name="Note 3 5 6 6" xfId="8734"/>
    <cellStyle name="Note 3 5 6 7" xfId="8735"/>
    <cellStyle name="Note 3 5 7" xfId="8736"/>
    <cellStyle name="Note 3 5 7 2" xfId="8737"/>
    <cellStyle name="Note 3 5 7 3" xfId="8738"/>
    <cellStyle name="Note 3 5 7 4" xfId="8739"/>
    <cellStyle name="Note 3 5 7 5" xfId="8740"/>
    <cellStyle name="Note 3 5 7 6" xfId="8741"/>
    <cellStyle name="Note 3 5 7 7" xfId="8742"/>
    <cellStyle name="Note 3 5 8" xfId="8743"/>
    <cellStyle name="Note 3 5 8 2" xfId="8744"/>
    <cellStyle name="Note 3 5 8 3" xfId="8745"/>
    <cellStyle name="Note 3 5 8 4" xfId="8746"/>
    <cellStyle name="Note 3 5 8 5" xfId="8747"/>
    <cellStyle name="Note 3 5 8 6" xfId="8748"/>
    <cellStyle name="Note 3 5 8 7" xfId="8749"/>
    <cellStyle name="Note 3 5 9" xfId="8750"/>
    <cellStyle name="Note 3 5 9 2" xfId="8751"/>
    <cellStyle name="Note 3 5 9 3" xfId="8752"/>
    <cellStyle name="Note 3 5 9 4" xfId="8753"/>
    <cellStyle name="Note 3 5 9 5" xfId="8754"/>
    <cellStyle name="Note 3 5 9 6" xfId="8755"/>
    <cellStyle name="Note 3 5 9 7" xfId="8756"/>
    <cellStyle name="Note 3 6" xfId="8757"/>
    <cellStyle name="Note 3 6 10" xfId="8758"/>
    <cellStyle name="Note 3 6 10 2" xfId="8759"/>
    <cellStyle name="Note 3 6 10 3" xfId="8760"/>
    <cellStyle name="Note 3 6 10 4" xfId="8761"/>
    <cellStyle name="Note 3 6 10 5" xfId="8762"/>
    <cellStyle name="Note 3 6 10 6" xfId="8763"/>
    <cellStyle name="Note 3 6 10 7" xfId="8764"/>
    <cellStyle name="Note 3 6 11" xfId="8765"/>
    <cellStyle name="Note 3 6 12" xfId="8766"/>
    <cellStyle name="Note 3 6 13" xfId="8767"/>
    <cellStyle name="Note 3 6 14" xfId="8768"/>
    <cellStyle name="Note 3 6 2" xfId="8769"/>
    <cellStyle name="Note 3 6 2 2" xfId="8770"/>
    <cellStyle name="Note 3 6 2 3" xfId="8771"/>
    <cellStyle name="Note 3 6 2 4" xfId="8772"/>
    <cellStyle name="Note 3 6 2 5" xfId="8773"/>
    <cellStyle name="Note 3 6 2 6" xfId="8774"/>
    <cellStyle name="Note 3 6 2 7" xfId="8775"/>
    <cellStyle name="Note 3 6 3" xfId="8776"/>
    <cellStyle name="Note 3 6 3 2" xfId="8777"/>
    <cellStyle name="Note 3 6 3 3" xfId="8778"/>
    <cellStyle name="Note 3 6 3 4" xfId="8779"/>
    <cellStyle name="Note 3 6 3 5" xfId="8780"/>
    <cellStyle name="Note 3 6 3 6" xfId="8781"/>
    <cellStyle name="Note 3 6 3 7" xfId="8782"/>
    <cellStyle name="Note 3 6 4" xfId="8783"/>
    <cellStyle name="Note 3 6 4 2" xfId="8784"/>
    <cellStyle name="Note 3 6 4 3" xfId="8785"/>
    <cellStyle name="Note 3 6 4 4" xfId="8786"/>
    <cellStyle name="Note 3 6 4 5" xfId="8787"/>
    <cellStyle name="Note 3 6 4 6" xfId="8788"/>
    <cellStyle name="Note 3 6 4 7" xfId="8789"/>
    <cellStyle name="Note 3 6 5" xfId="8790"/>
    <cellStyle name="Note 3 6 5 2" xfId="8791"/>
    <cellStyle name="Note 3 6 5 3" xfId="8792"/>
    <cellStyle name="Note 3 6 5 4" xfId="8793"/>
    <cellStyle name="Note 3 6 5 5" xfId="8794"/>
    <cellStyle name="Note 3 6 5 6" xfId="8795"/>
    <cellStyle name="Note 3 6 5 7" xfId="8796"/>
    <cellStyle name="Note 3 6 6" xfId="8797"/>
    <cellStyle name="Note 3 6 6 2" xfId="8798"/>
    <cellStyle name="Note 3 6 6 3" xfId="8799"/>
    <cellStyle name="Note 3 6 6 4" xfId="8800"/>
    <cellStyle name="Note 3 6 6 5" xfId="8801"/>
    <cellStyle name="Note 3 6 6 6" xfId="8802"/>
    <cellStyle name="Note 3 6 6 7" xfId="8803"/>
    <cellStyle name="Note 3 6 7" xfId="8804"/>
    <cellStyle name="Note 3 6 7 2" xfId="8805"/>
    <cellStyle name="Note 3 6 7 3" xfId="8806"/>
    <cellStyle name="Note 3 6 7 4" xfId="8807"/>
    <cellStyle name="Note 3 6 7 5" xfId="8808"/>
    <cellStyle name="Note 3 6 7 6" xfId="8809"/>
    <cellStyle name="Note 3 6 7 7" xfId="8810"/>
    <cellStyle name="Note 3 6 8" xfId="8811"/>
    <cellStyle name="Note 3 6 8 2" xfId="8812"/>
    <cellStyle name="Note 3 6 8 3" xfId="8813"/>
    <cellStyle name="Note 3 6 8 4" xfId="8814"/>
    <cellStyle name="Note 3 6 8 5" xfId="8815"/>
    <cellStyle name="Note 3 6 8 6" xfId="8816"/>
    <cellStyle name="Note 3 6 8 7" xfId="8817"/>
    <cellStyle name="Note 3 6 9" xfId="8818"/>
    <cellStyle name="Note 3 6 9 2" xfId="8819"/>
    <cellStyle name="Note 3 6 9 3" xfId="8820"/>
    <cellStyle name="Note 3 6 9 4" xfId="8821"/>
    <cellStyle name="Note 3 6 9 5" xfId="8822"/>
    <cellStyle name="Note 3 6 9 6" xfId="8823"/>
    <cellStyle name="Note 3 6 9 7" xfId="8824"/>
    <cellStyle name="Note 3 7" xfId="8825"/>
    <cellStyle name="Note 3 7 2" xfId="8826"/>
    <cellStyle name="Note 3 7 3" xfId="8827"/>
    <cellStyle name="Note 3 7 4" xfId="8828"/>
    <cellStyle name="Note 3 7 5" xfId="8829"/>
    <cellStyle name="Note 3 7 6" xfId="8830"/>
    <cellStyle name="Note 3 7 7" xfId="8831"/>
    <cellStyle name="Note 3 8" xfId="8832"/>
    <cellStyle name="Note 3 8 2" xfId="8833"/>
    <cellStyle name="Note 3 8 3" xfId="8834"/>
    <cellStyle name="Note 3 8 4" xfId="8835"/>
    <cellStyle name="Note 3 8 5" xfId="8836"/>
    <cellStyle name="Note 3 8 6" xfId="8837"/>
    <cellStyle name="Note 3 8 7" xfId="8838"/>
    <cellStyle name="Note 3 9" xfId="8839"/>
    <cellStyle name="Note 3 9 2" xfId="8840"/>
    <cellStyle name="Note 3 9 3" xfId="8841"/>
    <cellStyle name="Note 3 9 4" xfId="8842"/>
    <cellStyle name="Note 3 9 5" xfId="8843"/>
    <cellStyle name="Note 3 9 6" xfId="8844"/>
    <cellStyle name="Note 3 9 7" xfId="8845"/>
    <cellStyle name="OfWhich" xfId="177"/>
    <cellStyle name="Output 2" xfId="178"/>
    <cellStyle name="Output 2 10" xfId="8846"/>
    <cellStyle name="Output 2 10 2" xfId="8847"/>
    <cellStyle name="Output 2 10 3" xfId="8848"/>
    <cellStyle name="Output 2 10 4" xfId="8849"/>
    <cellStyle name="Output 2 10 5" xfId="8850"/>
    <cellStyle name="Output 2 10 6" xfId="8851"/>
    <cellStyle name="Output 2 10 7" xfId="8852"/>
    <cellStyle name="Output 2 11" xfId="8853"/>
    <cellStyle name="Output 2 11 2" xfId="8854"/>
    <cellStyle name="Output 2 11 3" xfId="8855"/>
    <cellStyle name="Output 2 11 4" xfId="8856"/>
    <cellStyle name="Output 2 11 5" xfId="8857"/>
    <cellStyle name="Output 2 11 6" xfId="8858"/>
    <cellStyle name="Output 2 11 7" xfId="8859"/>
    <cellStyle name="Output 2 12" xfId="8860"/>
    <cellStyle name="Output 2 12 2" xfId="8861"/>
    <cellStyle name="Output 2 12 3" xfId="8862"/>
    <cellStyle name="Output 2 12 4" xfId="8863"/>
    <cellStyle name="Output 2 12 5" xfId="8864"/>
    <cellStyle name="Output 2 12 6" xfId="8865"/>
    <cellStyle name="Output 2 12 7" xfId="8866"/>
    <cellStyle name="Output 2 13" xfId="8867"/>
    <cellStyle name="Output 2 13 2" xfId="8868"/>
    <cellStyle name="Output 2 13 3" xfId="8869"/>
    <cellStyle name="Output 2 13 4" xfId="8870"/>
    <cellStyle name="Output 2 13 5" xfId="8871"/>
    <cellStyle name="Output 2 13 6" xfId="8872"/>
    <cellStyle name="Output 2 13 7" xfId="8873"/>
    <cellStyle name="Output 2 14" xfId="8874"/>
    <cellStyle name="Output 2 14 2" xfId="8875"/>
    <cellStyle name="Output 2 14 3" xfId="8876"/>
    <cellStyle name="Output 2 14 4" xfId="8877"/>
    <cellStyle name="Output 2 14 5" xfId="8878"/>
    <cellStyle name="Output 2 14 6" xfId="8879"/>
    <cellStyle name="Output 2 14 7" xfId="8880"/>
    <cellStyle name="Output 2 15" xfId="8881"/>
    <cellStyle name="Output 2 15 2" xfId="8882"/>
    <cellStyle name="Output 2 15 3" xfId="8883"/>
    <cellStyle name="Output 2 15 4" xfId="8884"/>
    <cellStyle name="Output 2 15 5" xfId="8885"/>
    <cellStyle name="Output 2 15 6" xfId="8886"/>
    <cellStyle name="Output 2 15 7" xfId="8887"/>
    <cellStyle name="Output 2 16" xfId="8888"/>
    <cellStyle name="Output 2 17" xfId="8889"/>
    <cellStyle name="Output 2 18" xfId="8890"/>
    <cellStyle name="Output 2 2" xfId="179"/>
    <cellStyle name="Output 2 2 10" xfId="8891"/>
    <cellStyle name="Output 2 2 10 2" xfId="8892"/>
    <cellStyle name="Output 2 2 10 3" xfId="8893"/>
    <cellStyle name="Output 2 2 10 4" xfId="8894"/>
    <cellStyle name="Output 2 2 10 5" xfId="8895"/>
    <cellStyle name="Output 2 2 10 6" xfId="8896"/>
    <cellStyle name="Output 2 2 10 7" xfId="8897"/>
    <cellStyle name="Output 2 2 11" xfId="8898"/>
    <cellStyle name="Output 2 2 11 2" xfId="8899"/>
    <cellStyle name="Output 2 2 11 3" xfId="8900"/>
    <cellStyle name="Output 2 2 11 4" xfId="8901"/>
    <cellStyle name="Output 2 2 11 5" xfId="8902"/>
    <cellStyle name="Output 2 2 11 6" xfId="8903"/>
    <cellStyle name="Output 2 2 11 7" xfId="8904"/>
    <cellStyle name="Output 2 2 12" xfId="8905"/>
    <cellStyle name="Output 2 2 12 2" xfId="8906"/>
    <cellStyle name="Output 2 2 12 3" xfId="8907"/>
    <cellStyle name="Output 2 2 12 4" xfId="8908"/>
    <cellStyle name="Output 2 2 12 5" xfId="8909"/>
    <cellStyle name="Output 2 2 12 6" xfId="8910"/>
    <cellStyle name="Output 2 2 12 7" xfId="8911"/>
    <cellStyle name="Output 2 2 13" xfId="8912"/>
    <cellStyle name="Output 2 2 13 2" xfId="8913"/>
    <cellStyle name="Output 2 2 13 3" xfId="8914"/>
    <cellStyle name="Output 2 2 13 4" xfId="8915"/>
    <cellStyle name="Output 2 2 13 5" xfId="8916"/>
    <cellStyle name="Output 2 2 13 6" xfId="8917"/>
    <cellStyle name="Output 2 2 13 7" xfId="8918"/>
    <cellStyle name="Output 2 2 14" xfId="8919"/>
    <cellStyle name="Output 2 2 14 2" xfId="8920"/>
    <cellStyle name="Output 2 2 14 3" xfId="8921"/>
    <cellStyle name="Output 2 2 14 4" xfId="8922"/>
    <cellStyle name="Output 2 2 14 5" xfId="8923"/>
    <cellStyle name="Output 2 2 14 6" xfId="8924"/>
    <cellStyle name="Output 2 2 14 7" xfId="8925"/>
    <cellStyle name="Output 2 2 15" xfId="8926"/>
    <cellStyle name="Output 2 2 16" xfId="8927"/>
    <cellStyle name="Output 2 2 17" xfId="8928"/>
    <cellStyle name="Output 2 2 2" xfId="180"/>
    <cellStyle name="Output 2 2 2 10" xfId="8929"/>
    <cellStyle name="Output 2 2 2 10 2" xfId="8930"/>
    <cellStyle name="Output 2 2 2 10 3" xfId="8931"/>
    <cellStyle name="Output 2 2 2 10 4" xfId="8932"/>
    <cellStyle name="Output 2 2 2 10 5" xfId="8933"/>
    <cellStyle name="Output 2 2 2 10 6" xfId="8934"/>
    <cellStyle name="Output 2 2 2 10 7" xfId="8935"/>
    <cellStyle name="Output 2 2 2 11" xfId="8936"/>
    <cellStyle name="Output 2 2 2 11 2" xfId="8937"/>
    <cellStyle name="Output 2 2 2 11 3" xfId="8938"/>
    <cellStyle name="Output 2 2 2 11 4" xfId="8939"/>
    <cellStyle name="Output 2 2 2 11 5" xfId="8940"/>
    <cellStyle name="Output 2 2 2 11 6" xfId="8941"/>
    <cellStyle name="Output 2 2 2 11 7" xfId="8942"/>
    <cellStyle name="Output 2 2 2 12" xfId="8943"/>
    <cellStyle name="Output 2 2 2 12 2" xfId="8944"/>
    <cellStyle name="Output 2 2 2 12 3" xfId="8945"/>
    <cellStyle name="Output 2 2 2 12 4" xfId="8946"/>
    <cellStyle name="Output 2 2 2 12 5" xfId="8947"/>
    <cellStyle name="Output 2 2 2 12 6" xfId="8948"/>
    <cellStyle name="Output 2 2 2 12 7" xfId="8949"/>
    <cellStyle name="Output 2 2 2 13" xfId="8950"/>
    <cellStyle name="Output 2 2 2 13 2" xfId="8951"/>
    <cellStyle name="Output 2 2 2 13 3" xfId="8952"/>
    <cellStyle name="Output 2 2 2 13 4" xfId="8953"/>
    <cellStyle name="Output 2 2 2 13 5" xfId="8954"/>
    <cellStyle name="Output 2 2 2 13 6" xfId="8955"/>
    <cellStyle name="Output 2 2 2 13 7" xfId="8956"/>
    <cellStyle name="Output 2 2 2 14" xfId="8957"/>
    <cellStyle name="Output 2 2 2 15" xfId="8958"/>
    <cellStyle name="Output 2 2 2 16" xfId="8959"/>
    <cellStyle name="Output 2 2 2 2" xfId="307"/>
    <cellStyle name="Output 2 2 2 2 10" xfId="8960"/>
    <cellStyle name="Output 2 2 2 2 10 2" xfId="8961"/>
    <cellStyle name="Output 2 2 2 2 10 3" xfId="8962"/>
    <cellStyle name="Output 2 2 2 2 10 4" xfId="8963"/>
    <cellStyle name="Output 2 2 2 2 10 5" xfId="8964"/>
    <cellStyle name="Output 2 2 2 2 10 6" xfId="8965"/>
    <cellStyle name="Output 2 2 2 2 10 7" xfId="8966"/>
    <cellStyle name="Output 2 2 2 2 11" xfId="8967"/>
    <cellStyle name="Output 2 2 2 2 11 2" xfId="8968"/>
    <cellStyle name="Output 2 2 2 2 11 3" xfId="8969"/>
    <cellStyle name="Output 2 2 2 2 11 4" xfId="8970"/>
    <cellStyle name="Output 2 2 2 2 11 5" xfId="8971"/>
    <cellStyle name="Output 2 2 2 2 11 6" xfId="8972"/>
    <cellStyle name="Output 2 2 2 2 11 7" xfId="8973"/>
    <cellStyle name="Output 2 2 2 2 12" xfId="8974"/>
    <cellStyle name="Output 2 2 2 2 12 2" xfId="8975"/>
    <cellStyle name="Output 2 2 2 2 12 3" xfId="8976"/>
    <cellStyle name="Output 2 2 2 2 12 4" xfId="8977"/>
    <cellStyle name="Output 2 2 2 2 12 5" xfId="8978"/>
    <cellStyle name="Output 2 2 2 2 12 6" xfId="8979"/>
    <cellStyle name="Output 2 2 2 2 12 7" xfId="8980"/>
    <cellStyle name="Output 2 2 2 2 13" xfId="8981"/>
    <cellStyle name="Output 2 2 2 2 13 2" xfId="8982"/>
    <cellStyle name="Output 2 2 2 2 13 3" xfId="8983"/>
    <cellStyle name="Output 2 2 2 2 13 4" xfId="8984"/>
    <cellStyle name="Output 2 2 2 2 13 5" xfId="8985"/>
    <cellStyle name="Output 2 2 2 2 13 6" xfId="8986"/>
    <cellStyle name="Output 2 2 2 2 13 7" xfId="8987"/>
    <cellStyle name="Output 2 2 2 2 14" xfId="8988"/>
    <cellStyle name="Output 2 2 2 2 15" xfId="8989"/>
    <cellStyle name="Output 2 2 2 2 16" xfId="8990"/>
    <cellStyle name="Output 2 2 2 2 17" xfId="8991"/>
    <cellStyle name="Output 2 2 2 2 2" xfId="8992"/>
    <cellStyle name="Output 2 2 2 2 2 10" xfId="8993"/>
    <cellStyle name="Output 2 2 2 2 2 10 2" xfId="8994"/>
    <cellStyle name="Output 2 2 2 2 2 10 3" xfId="8995"/>
    <cellStyle name="Output 2 2 2 2 2 10 4" xfId="8996"/>
    <cellStyle name="Output 2 2 2 2 2 10 5" xfId="8997"/>
    <cellStyle name="Output 2 2 2 2 2 10 6" xfId="8998"/>
    <cellStyle name="Output 2 2 2 2 2 10 7" xfId="8999"/>
    <cellStyle name="Output 2 2 2 2 2 11" xfId="9000"/>
    <cellStyle name="Output 2 2 2 2 2 12" xfId="9001"/>
    <cellStyle name="Output 2 2 2 2 2 13" xfId="9002"/>
    <cellStyle name="Output 2 2 2 2 2 14" xfId="9003"/>
    <cellStyle name="Output 2 2 2 2 2 2" xfId="9004"/>
    <cellStyle name="Output 2 2 2 2 2 2 2" xfId="9005"/>
    <cellStyle name="Output 2 2 2 2 2 2 3" xfId="9006"/>
    <cellStyle name="Output 2 2 2 2 2 2 4" xfId="9007"/>
    <cellStyle name="Output 2 2 2 2 2 2 5" xfId="9008"/>
    <cellStyle name="Output 2 2 2 2 2 2 6" xfId="9009"/>
    <cellStyle name="Output 2 2 2 2 2 2 7" xfId="9010"/>
    <cellStyle name="Output 2 2 2 2 2 3" xfId="9011"/>
    <cellStyle name="Output 2 2 2 2 2 3 2" xfId="9012"/>
    <cellStyle name="Output 2 2 2 2 2 3 3" xfId="9013"/>
    <cellStyle name="Output 2 2 2 2 2 3 4" xfId="9014"/>
    <cellStyle name="Output 2 2 2 2 2 3 5" xfId="9015"/>
    <cellStyle name="Output 2 2 2 2 2 3 6" xfId="9016"/>
    <cellStyle name="Output 2 2 2 2 2 3 7" xfId="9017"/>
    <cellStyle name="Output 2 2 2 2 2 4" xfId="9018"/>
    <cellStyle name="Output 2 2 2 2 2 4 2" xfId="9019"/>
    <cellStyle name="Output 2 2 2 2 2 4 3" xfId="9020"/>
    <cellStyle name="Output 2 2 2 2 2 4 4" xfId="9021"/>
    <cellStyle name="Output 2 2 2 2 2 4 5" xfId="9022"/>
    <cellStyle name="Output 2 2 2 2 2 4 6" xfId="9023"/>
    <cellStyle name="Output 2 2 2 2 2 4 7" xfId="9024"/>
    <cellStyle name="Output 2 2 2 2 2 5" xfId="9025"/>
    <cellStyle name="Output 2 2 2 2 2 5 2" xfId="9026"/>
    <cellStyle name="Output 2 2 2 2 2 5 3" xfId="9027"/>
    <cellStyle name="Output 2 2 2 2 2 5 4" xfId="9028"/>
    <cellStyle name="Output 2 2 2 2 2 5 5" xfId="9029"/>
    <cellStyle name="Output 2 2 2 2 2 5 6" xfId="9030"/>
    <cellStyle name="Output 2 2 2 2 2 5 7" xfId="9031"/>
    <cellStyle name="Output 2 2 2 2 2 6" xfId="9032"/>
    <cellStyle name="Output 2 2 2 2 2 6 2" xfId="9033"/>
    <cellStyle name="Output 2 2 2 2 2 6 3" xfId="9034"/>
    <cellStyle name="Output 2 2 2 2 2 6 4" xfId="9035"/>
    <cellStyle name="Output 2 2 2 2 2 6 5" xfId="9036"/>
    <cellStyle name="Output 2 2 2 2 2 6 6" xfId="9037"/>
    <cellStyle name="Output 2 2 2 2 2 6 7" xfId="9038"/>
    <cellStyle name="Output 2 2 2 2 2 7" xfId="9039"/>
    <cellStyle name="Output 2 2 2 2 2 7 2" xfId="9040"/>
    <cellStyle name="Output 2 2 2 2 2 7 3" xfId="9041"/>
    <cellStyle name="Output 2 2 2 2 2 7 4" xfId="9042"/>
    <cellStyle name="Output 2 2 2 2 2 7 5" xfId="9043"/>
    <cellStyle name="Output 2 2 2 2 2 7 6" xfId="9044"/>
    <cellStyle name="Output 2 2 2 2 2 7 7" xfId="9045"/>
    <cellStyle name="Output 2 2 2 2 2 8" xfId="9046"/>
    <cellStyle name="Output 2 2 2 2 2 8 2" xfId="9047"/>
    <cellStyle name="Output 2 2 2 2 2 8 3" xfId="9048"/>
    <cellStyle name="Output 2 2 2 2 2 8 4" xfId="9049"/>
    <cellStyle name="Output 2 2 2 2 2 8 5" xfId="9050"/>
    <cellStyle name="Output 2 2 2 2 2 8 6" xfId="9051"/>
    <cellStyle name="Output 2 2 2 2 2 8 7" xfId="9052"/>
    <cellStyle name="Output 2 2 2 2 2 9" xfId="9053"/>
    <cellStyle name="Output 2 2 2 2 2 9 2" xfId="9054"/>
    <cellStyle name="Output 2 2 2 2 2 9 3" xfId="9055"/>
    <cellStyle name="Output 2 2 2 2 2 9 4" xfId="9056"/>
    <cellStyle name="Output 2 2 2 2 2 9 5" xfId="9057"/>
    <cellStyle name="Output 2 2 2 2 2 9 6" xfId="9058"/>
    <cellStyle name="Output 2 2 2 2 2 9 7" xfId="9059"/>
    <cellStyle name="Output 2 2 2 2 3" xfId="9060"/>
    <cellStyle name="Output 2 2 2 2 3 10" xfId="9061"/>
    <cellStyle name="Output 2 2 2 2 3 10 2" xfId="9062"/>
    <cellStyle name="Output 2 2 2 2 3 10 3" xfId="9063"/>
    <cellStyle name="Output 2 2 2 2 3 10 4" xfId="9064"/>
    <cellStyle name="Output 2 2 2 2 3 10 5" xfId="9065"/>
    <cellStyle name="Output 2 2 2 2 3 10 6" xfId="9066"/>
    <cellStyle name="Output 2 2 2 2 3 10 7" xfId="9067"/>
    <cellStyle name="Output 2 2 2 2 3 11" xfId="9068"/>
    <cellStyle name="Output 2 2 2 2 3 12" xfId="9069"/>
    <cellStyle name="Output 2 2 2 2 3 13" xfId="9070"/>
    <cellStyle name="Output 2 2 2 2 3 14" xfId="9071"/>
    <cellStyle name="Output 2 2 2 2 3 2" xfId="9072"/>
    <cellStyle name="Output 2 2 2 2 3 2 2" xfId="9073"/>
    <cellStyle name="Output 2 2 2 2 3 2 3" xfId="9074"/>
    <cellStyle name="Output 2 2 2 2 3 2 4" xfId="9075"/>
    <cellStyle name="Output 2 2 2 2 3 2 5" xfId="9076"/>
    <cellStyle name="Output 2 2 2 2 3 2 6" xfId="9077"/>
    <cellStyle name="Output 2 2 2 2 3 2 7" xfId="9078"/>
    <cellStyle name="Output 2 2 2 2 3 3" xfId="9079"/>
    <cellStyle name="Output 2 2 2 2 3 3 2" xfId="9080"/>
    <cellStyle name="Output 2 2 2 2 3 3 3" xfId="9081"/>
    <cellStyle name="Output 2 2 2 2 3 3 4" xfId="9082"/>
    <cellStyle name="Output 2 2 2 2 3 3 5" xfId="9083"/>
    <cellStyle name="Output 2 2 2 2 3 3 6" xfId="9084"/>
    <cellStyle name="Output 2 2 2 2 3 3 7" xfId="9085"/>
    <cellStyle name="Output 2 2 2 2 3 4" xfId="9086"/>
    <cellStyle name="Output 2 2 2 2 3 4 2" xfId="9087"/>
    <cellStyle name="Output 2 2 2 2 3 4 3" xfId="9088"/>
    <cellStyle name="Output 2 2 2 2 3 4 4" xfId="9089"/>
    <cellStyle name="Output 2 2 2 2 3 4 5" xfId="9090"/>
    <cellStyle name="Output 2 2 2 2 3 4 6" xfId="9091"/>
    <cellStyle name="Output 2 2 2 2 3 4 7" xfId="9092"/>
    <cellStyle name="Output 2 2 2 2 3 5" xfId="9093"/>
    <cellStyle name="Output 2 2 2 2 3 5 2" xfId="9094"/>
    <cellStyle name="Output 2 2 2 2 3 5 3" xfId="9095"/>
    <cellStyle name="Output 2 2 2 2 3 5 4" xfId="9096"/>
    <cellStyle name="Output 2 2 2 2 3 5 5" xfId="9097"/>
    <cellStyle name="Output 2 2 2 2 3 5 6" xfId="9098"/>
    <cellStyle name="Output 2 2 2 2 3 5 7" xfId="9099"/>
    <cellStyle name="Output 2 2 2 2 3 6" xfId="9100"/>
    <cellStyle name="Output 2 2 2 2 3 6 2" xfId="9101"/>
    <cellStyle name="Output 2 2 2 2 3 6 3" xfId="9102"/>
    <cellStyle name="Output 2 2 2 2 3 6 4" xfId="9103"/>
    <cellStyle name="Output 2 2 2 2 3 6 5" xfId="9104"/>
    <cellStyle name="Output 2 2 2 2 3 6 6" xfId="9105"/>
    <cellStyle name="Output 2 2 2 2 3 6 7" xfId="9106"/>
    <cellStyle name="Output 2 2 2 2 3 7" xfId="9107"/>
    <cellStyle name="Output 2 2 2 2 3 7 2" xfId="9108"/>
    <cellStyle name="Output 2 2 2 2 3 7 3" xfId="9109"/>
    <cellStyle name="Output 2 2 2 2 3 7 4" xfId="9110"/>
    <cellStyle name="Output 2 2 2 2 3 7 5" xfId="9111"/>
    <cellStyle name="Output 2 2 2 2 3 7 6" xfId="9112"/>
    <cellStyle name="Output 2 2 2 2 3 7 7" xfId="9113"/>
    <cellStyle name="Output 2 2 2 2 3 8" xfId="9114"/>
    <cellStyle name="Output 2 2 2 2 3 8 2" xfId="9115"/>
    <cellStyle name="Output 2 2 2 2 3 8 3" xfId="9116"/>
    <cellStyle name="Output 2 2 2 2 3 8 4" xfId="9117"/>
    <cellStyle name="Output 2 2 2 2 3 8 5" xfId="9118"/>
    <cellStyle name="Output 2 2 2 2 3 8 6" xfId="9119"/>
    <cellStyle name="Output 2 2 2 2 3 8 7" xfId="9120"/>
    <cellStyle name="Output 2 2 2 2 3 9" xfId="9121"/>
    <cellStyle name="Output 2 2 2 2 3 9 2" xfId="9122"/>
    <cellStyle name="Output 2 2 2 2 3 9 3" xfId="9123"/>
    <cellStyle name="Output 2 2 2 2 3 9 4" xfId="9124"/>
    <cellStyle name="Output 2 2 2 2 3 9 5" xfId="9125"/>
    <cellStyle name="Output 2 2 2 2 3 9 6" xfId="9126"/>
    <cellStyle name="Output 2 2 2 2 3 9 7" xfId="9127"/>
    <cellStyle name="Output 2 2 2 2 4" xfId="9128"/>
    <cellStyle name="Output 2 2 2 2 4 10" xfId="9129"/>
    <cellStyle name="Output 2 2 2 2 4 10 2" xfId="9130"/>
    <cellStyle name="Output 2 2 2 2 4 10 3" xfId="9131"/>
    <cellStyle name="Output 2 2 2 2 4 10 4" xfId="9132"/>
    <cellStyle name="Output 2 2 2 2 4 10 5" xfId="9133"/>
    <cellStyle name="Output 2 2 2 2 4 10 6" xfId="9134"/>
    <cellStyle name="Output 2 2 2 2 4 10 7" xfId="9135"/>
    <cellStyle name="Output 2 2 2 2 4 11" xfId="9136"/>
    <cellStyle name="Output 2 2 2 2 4 12" xfId="9137"/>
    <cellStyle name="Output 2 2 2 2 4 13" xfId="9138"/>
    <cellStyle name="Output 2 2 2 2 4 14" xfId="9139"/>
    <cellStyle name="Output 2 2 2 2 4 2" xfId="9140"/>
    <cellStyle name="Output 2 2 2 2 4 2 2" xfId="9141"/>
    <cellStyle name="Output 2 2 2 2 4 2 3" xfId="9142"/>
    <cellStyle name="Output 2 2 2 2 4 2 4" xfId="9143"/>
    <cellStyle name="Output 2 2 2 2 4 2 5" xfId="9144"/>
    <cellStyle name="Output 2 2 2 2 4 2 6" xfId="9145"/>
    <cellStyle name="Output 2 2 2 2 4 2 7" xfId="9146"/>
    <cellStyle name="Output 2 2 2 2 4 3" xfId="9147"/>
    <cellStyle name="Output 2 2 2 2 4 3 2" xfId="9148"/>
    <cellStyle name="Output 2 2 2 2 4 3 3" xfId="9149"/>
    <cellStyle name="Output 2 2 2 2 4 3 4" xfId="9150"/>
    <cellStyle name="Output 2 2 2 2 4 3 5" xfId="9151"/>
    <cellStyle name="Output 2 2 2 2 4 3 6" xfId="9152"/>
    <cellStyle name="Output 2 2 2 2 4 3 7" xfId="9153"/>
    <cellStyle name="Output 2 2 2 2 4 4" xfId="9154"/>
    <cellStyle name="Output 2 2 2 2 4 4 2" xfId="9155"/>
    <cellStyle name="Output 2 2 2 2 4 4 3" xfId="9156"/>
    <cellStyle name="Output 2 2 2 2 4 4 4" xfId="9157"/>
    <cellStyle name="Output 2 2 2 2 4 4 5" xfId="9158"/>
    <cellStyle name="Output 2 2 2 2 4 4 6" xfId="9159"/>
    <cellStyle name="Output 2 2 2 2 4 4 7" xfId="9160"/>
    <cellStyle name="Output 2 2 2 2 4 5" xfId="9161"/>
    <cellStyle name="Output 2 2 2 2 4 5 2" xfId="9162"/>
    <cellStyle name="Output 2 2 2 2 4 5 3" xfId="9163"/>
    <cellStyle name="Output 2 2 2 2 4 5 4" xfId="9164"/>
    <cellStyle name="Output 2 2 2 2 4 5 5" xfId="9165"/>
    <cellStyle name="Output 2 2 2 2 4 5 6" xfId="9166"/>
    <cellStyle name="Output 2 2 2 2 4 5 7" xfId="9167"/>
    <cellStyle name="Output 2 2 2 2 4 6" xfId="9168"/>
    <cellStyle name="Output 2 2 2 2 4 6 2" xfId="9169"/>
    <cellStyle name="Output 2 2 2 2 4 6 3" xfId="9170"/>
    <cellStyle name="Output 2 2 2 2 4 6 4" xfId="9171"/>
    <cellStyle name="Output 2 2 2 2 4 6 5" xfId="9172"/>
    <cellStyle name="Output 2 2 2 2 4 6 6" xfId="9173"/>
    <cellStyle name="Output 2 2 2 2 4 6 7" xfId="9174"/>
    <cellStyle name="Output 2 2 2 2 4 7" xfId="9175"/>
    <cellStyle name="Output 2 2 2 2 4 7 2" xfId="9176"/>
    <cellStyle name="Output 2 2 2 2 4 7 3" xfId="9177"/>
    <cellStyle name="Output 2 2 2 2 4 7 4" xfId="9178"/>
    <cellStyle name="Output 2 2 2 2 4 7 5" xfId="9179"/>
    <cellStyle name="Output 2 2 2 2 4 7 6" xfId="9180"/>
    <cellStyle name="Output 2 2 2 2 4 7 7" xfId="9181"/>
    <cellStyle name="Output 2 2 2 2 4 8" xfId="9182"/>
    <cellStyle name="Output 2 2 2 2 4 8 2" xfId="9183"/>
    <cellStyle name="Output 2 2 2 2 4 8 3" xfId="9184"/>
    <cellStyle name="Output 2 2 2 2 4 8 4" xfId="9185"/>
    <cellStyle name="Output 2 2 2 2 4 8 5" xfId="9186"/>
    <cellStyle name="Output 2 2 2 2 4 8 6" xfId="9187"/>
    <cellStyle name="Output 2 2 2 2 4 8 7" xfId="9188"/>
    <cellStyle name="Output 2 2 2 2 4 9" xfId="9189"/>
    <cellStyle name="Output 2 2 2 2 4 9 2" xfId="9190"/>
    <cellStyle name="Output 2 2 2 2 4 9 3" xfId="9191"/>
    <cellStyle name="Output 2 2 2 2 4 9 4" xfId="9192"/>
    <cellStyle name="Output 2 2 2 2 4 9 5" xfId="9193"/>
    <cellStyle name="Output 2 2 2 2 4 9 6" xfId="9194"/>
    <cellStyle name="Output 2 2 2 2 4 9 7" xfId="9195"/>
    <cellStyle name="Output 2 2 2 2 5" xfId="9196"/>
    <cellStyle name="Output 2 2 2 2 5 10" xfId="9197"/>
    <cellStyle name="Output 2 2 2 2 5 10 2" xfId="9198"/>
    <cellStyle name="Output 2 2 2 2 5 10 3" xfId="9199"/>
    <cellStyle name="Output 2 2 2 2 5 10 4" xfId="9200"/>
    <cellStyle name="Output 2 2 2 2 5 10 5" xfId="9201"/>
    <cellStyle name="Output 2 2 2 2 5 10 6" xfId="9202"/>
    <cellStyle name="Output 2 2 2 2 5 10 7" xfId="9203"/>
    <cellStyle name="Output 2 2 2 2 5 11" xfId="9204"/>
    <cellStyle name="Output 2 2 2 2 5 12" xfId="9205"/>
    <cellStyle name="Output 2 2 2 2 5 13" xfId="9206"/>
    <cellStyle name="Output 2 2 2 2 5 14" xfId="9207"/>
    <cellStyle name="Output 2 2 2 2 5 2" xfId="9208"/>
    <cellStyle name="Output 2 2 2 2 5 2 2" xfId="9209"/>
    <cellStyle name="Output 2 2 2 2 5 2 3" xfId="9210"/>
    <cellStyle name="Output 2 2 2 2 5 2 4" xfId="9211"/>
    <cellStyle name="Output 2 2 2 2 5 2 5" xfId="9212"/>
    <cellStyle name="Output 2 2 2 2 5 2 6" xfId="9213"/>
    <cellStyle name="Output 2 2 2 2 5 2 7" xfId="9214"/>
    <cellStyle name="Output 2 2 2 2 5 3" xfId="9215"/>
    <cellStyle name="Output 2 2 2 2 5 3 2" xfId="9216"/>
    <cellStyle name="Output 2 2 2 2 5 3 3" xfId="9217"/>
    <cellStyle name="Output 2 2 2 2 5 3 4" xfId="9218"/>
    <cellStyle name="Output 2 2 2 2 5 3 5" xfId="9219"/>
    <cellStyle name="Output 2 2 2 2 5 3 6" xfId="9220"/>
    <cellStyle name="Output 2 2 2 2 5 3 7" xfId="9221"/>
    <cellStyle name="Output 2 2 2 2 5 4" xfId="9222"/>
    <cellStyle name="Output 2 2 2 2 5 4 2" xfId="9223"/>
    <cellStyle name="Output 2 2 2 2 5 4 3" xfId="9224"/>
    <cellStyle name="Output 2 2 2 2 5 4 4" xfId="9225"/>
    <cellStyle name="Output 2 2 2 2 5 4 5" xfId="9226"/>
    <cellStyle name="Output 2 2 2 2 5 4 6" xfId="9227"/>
    <cellStyle name="Output 2 2 2 2 5 4 7" xfId="9228"/>
    <cellStyle name="Output 2 2 2 2 5 5" xfId="9229"/>
    <cellStyle name="Output 2 2 2 2 5 5 2" xfId="9230"/>
    <cellStyle name="Output 2 2 2 2 5 5 3" xfId="9231"/>
    <cellStyle name="Output 2 2 2 2 5 5 4" xfId="9232"/>
    <cellStyle name="Output 2 2 2 2 5 5 5" xfId="9233"/>
    <cellStyle name="Output 2 2 2 2 5 5 6" xfId="9234"/>
    <cellStyle name="Output 2 2 2 2 5 5 7" xfId="9235"/>
    <cellStyle name="Output 2 2 2 2 5 6" xfId="9236"/>
    <cellStyle name="Output 2 2 2 2 5 6 2" xfId="9237"/>
    <cellStyle name="Output 2 2 2 2 5 6 3" xfId="9238"/>
    <cellStyle name="Output 2 2 2 2 5 6 4" xfId="9239"/>
    <cellStyle name="Output 2 2 2 2 5 6 5" xfId="9240"/>
    <cellStyle name="Output 2 2 2 2 5 6 6" xfId="9241"/>
    <cellStyle name="Output 2 2 2 2 5 6 7" xfId="9242"/>
    <cellStyle name="Output 2 2 2 2 5 7" xfId="9243"/>
    <cellStyle name="Output 2 2 2 2 5 7 2" xfId="9244"/>
    <cellStyle name="Output 2 2 2 2 5 7 3" xfId="9245"/>
    <cellStyle name="Output 2 2 2 2 5 7 4" xfId="9246"/>
    <cellStyle name="Output 2 2 2 2 5 7 5" xfId="9247"/>
    <cellStyle name="Output 2 2 2 2 5 7 6" xfId="9248"/>
    <cellStyle name="Output 2 2 2 2 5 7 7" xfId="9249"/>
    <cellStyle name="Output 2 2 2 2 5 8" xfId="9250"/>
    <cellStyle name="Output 2 2 2 2 5 8 2" xfId="9251"/>
    <cellStyle name="Output 2 2 2 2 5 8 3" xfId="9252"/>
    <cellStyle name="Output 2 2 2 2 5 8 4" xfId="9253"/>
    <cellStyle name="Output 2 2 2 2 5 8 5" xfId="9254"/>
    <cellStyle name="Output 2 2 2 2 5 8 6" xfId="9255"/>
    <cellStyle name="Output 2 2 2 2 5 8 7" xfId="9256"/>
    <cellStyle name="Output 2 2 2 2 5 9" xfId="9257"/>
    <cellStyle name="Output 2 2 2 2 5 9 2" xfId="9258"/>
    <cellStyle name="Output 2 2 2 2 5 9 3" xfId="9259"/>
    <cellStyle name="Output 2 2 2 2 5 9 4" xfId="9260"/>
    <cellStyle name="Output 2 2 2 2 5 9 5" xfId="9261"/>
    <cellStyle name="Output 2 2 2 2 5 9 6" xfId="9262"/>
    <cellStyle name="Output 2 2 2 2 5 9 7" xfId="9263"/>
    <cellStyle name="Output 2 2 2 2 6" xfId="9264"/>
    <cellStyle name="Output 2 2 2 2 6 2" xfId="9265"/>
    <cellStyle name="Output 2 2 2 2 6 3" xfId="9266"/>
    <cellStyle name="Output 2 2 2 2 6 4" xfId="9267"/>
    <cellStyle name="Output 2 2 2 2 6 5" xfId="9268"/>
    <cellStyle name="Output 2 2 2 2 6 6" xfId="9269"/>
    <cellStyle name="Output 2 2 2 2 6 7" xfId="9270"/>
    <cellStyle name="Output 2 2 2 2 7" xfId="9271"/>
    <cellStyle name="Output 2 2 2 2 7 2" xfId="9272"/>
    <cellStyle name="Output 2 2 2 2 7 3" xfId="9273"/>
    <cellStyle name="Output 2 2 2 2 7 4" xfId="9274"/>
    <cellStyle name="Output 2 2 2 2 7 5" xfId="9275"/>
    <cellStyle name="Output 2 2 2 2 7 6" xfId="9276"/>
    <cellStyle name="Output 2 2 2 2 7 7" xfId="9277"/>
    <cellStyle name="Output 2 2 2 2 8" xfId="9278"/>
    <cellStyle name="Output 2 2 2 2 8 2" xfId="9279"/>
    <cellStyle name="Output 2 2 2 2 8 3" xfId="9280"/>
    <cellStyle name="Output 2 2 2 2 8 4" xfId="9281"/>
    <cellStyle name="Output 2 2 2 2 8 5" xfId="9282"/>
    <cellStyle name="Output 2 2 2 2 8 6" xfId="9283"/>
    <cellStyle name="Output 2 2 2 2 8 7" xfId="9284"/>
    <cellStyle name="Output 2 2 2 2 9" xfId="9285"/>
    <cellStyle name="Output 2 2 2 2 9 2" xfId="9286"/>
    <cellStyle name="Output 2 2 2 2 9 3" xfId="9287"/>
    <cellStyle name="Output 2 2 2 2 9 4" xfId="9288"/>
    <cellStyle name="Output 2 2 2 2 9 5" xfId="9289"/>
    <cellStyle name="Output 2 2 2 2 9 6" xfId="9290"/>
    <cellStyle name="Output 2 2 2 2 9 7" xfId="9291"/>
    <cellStyle name="Output 2 2 2 3" xfId="9292"/>
    <cellStyle name="Output 2 2 2 3 10" xfId="9293"/>
    <cellStyle name="Output 2 2 2 3 10 2" xfId="9294"/>
    <cellStyle name="Output 2 2 2 3 10 3" xfId="9295"/>
    <cellStyle name="Output 2 2 2 3 10 4" xfId="9296"/>
    <cellStyle name="Output 2 2 2 3 10 5" xfId="9297"/>
    <cellStyle name="Output 2 2 2 3 10 6" xfId="9298"/>
    <cellStyle name="Output 2 2 2 3 10 7" xfId="9299"/>
    <cellStyle name="Output 2 2 2 3 11" xfId="9300"/>
    <cellStyle name="Output 2 2 2 3 12" xfId="9301"/>
    <cellStyle name="Output 2 2 2 3 13" xfId="9302"/>
    <cellStyle name="Output 2 2 2 3 14" xfId="9303"/>
    <cellStyle name="Output 2 2 2 3 2" xfId="9304"/>
    <cellStyle name="Output 2 2 2 3 2 2" xfId="9305"/>
    <cellStyle name="Output 2 2 2 3 2 3" xfId="9306"/>
    <cellStyle name="Output 2 2 2 3 2 4" xfId="9307"/>
    <cellStyle name="Output 2 2 2 3 2 5" xfId="9308"/>
    <cellStyle name="Output 2 2 2 3 2 6" xfId="9309"/>
    <cellStyle name="Output 2 2 2 3 2 7" xfId="9310"/>
    <cellStyle name="Output 2 2 2 3 3" xfId="9311"/>
    <cellStyle name="Output 2 2 2 3 3 2" xfId="9312"/>
    <cellStyle name="Output 2 2 2 3 3 3" xfId="9313"/>
    <cellStyle name="Output 2 2 2 3 3 4" xfId="9314"/>
    <cellStyle name="Output 2 2 2 3 3 5" xfId="9315"/>
    <cellStyle name="Output 2 2 2 3 3 6" xfId="9316"/>
    <cellStyle name="Output 2 2 2 3 3 7" xfId="9317"/>
    <cellStyle name="Output 2 2 2 3 4" xfId="9318"/>
    <cellStyle name="Output 2 2 2 3 4 2" xfId="9319"/>
    <cellStyle name="Output 2 2 2 3 4 3" xfId="9320"/>
    <cellStyle name="Output 2 2 2 3 4 4" xfId="9321"/>
    <cellStyle name="Output 2 2 2 3 4 5" xfId="9322"/>
    <cellStyle name="Output 2 2 2 3 4 6" xfId="9323"/>
    <cellStyle name="Output 2 2 2 3 4 7" xfId="9324"/>
    <cellStyle name="Output 2 2 2 3 5" xfId="9325"/>
    <cellStyle name="Output 2 2 2 3 5 2" xfId="9326"/>
    <cellStyle name="Output 2 2 2 3 5 3" xfId="9327"/>
    <cellStyle name="Output 2 2 2 3 5 4" xfId="9328"/>
    <cellStyle name="Output 2 2 2 3 5 5" xfId="9329"/>
    <cellStyle name="Output 2 2 2 3 5 6" xfId="9330"/>
    <cellStyle name="Output 2 2 2 3 5 7" xfId="9331"/>
    <cellStyle name="Output 2 2 2 3 6" xfId="9332"/>
    <cellStyle name="Output 2 2 2 3 6 2" xfId="9333"/>
    <cellStyle name="Output 2 2 2 3 6 3" xfId="9334"/>
    <cellStyle name="Output 2 2 2 3 6 4" xfId="9335"/>
    <cellStyle name="Output 2 2 2 3 6 5" xfId="9336"/>
    <cellStyle name="Output 2 2 2 3 6 6" xfId="9337"/>
    <cellStyle name="Output 2 2 2 3 6 7" xfId="9338"/>
    <cellStyle name="Output 2 2 2 3 7" xfId="9339"/>
    <cellStyle name="Output 2 2 2 3 7 2" xfId="9340"/>
    <cellStyle name="Output 2 2 2 3 7 3" xfId="9341"/>
    <cellStyle name="Output 2 2 2 3 7 4" xfId="9342"/>
    <cellStyle name="Output 2 2 2 3 7 5" xfId="9343"/>
    <cellStyle name="Output 2 2 2 3 7 6" xfId="9344"/>
    <cellStyle name="Output 2 2 2 3 7 7" xfId="9345"/>
    <cellStyle name="Output 2 2 2 3 8" xfId="9346"/>
    <cellStyle name="Output 2 2 2 3 8 2" xfId="9347"/>
    <cellStyle name="Output 2 2 2 3 8 3" xfId="9348"/>
    <cellStyle name="Output 2 2 2 3 8 4" xfId="9349"/>
    <cellStyle name="Output 2 2 2 3 8 5" xfId="9350"/>
    <cellStyle name="Output 2 2 2 3 8 6" xfId="9351"/>
    <cellStyle name="Output 2 2 2 3 8 7" xfId="9352"/>
    <cellStyle name="Output 2 2 2 3 9" xfId="9353"/>
    <cellStyle name="Output 2 2 2 3 9 2" xfId="9354"/>
    <cellStyle name="Output 2 2 2 3 9 3" xfId="9355"/>
    <cellStyle name="Output 2 2 2 3 9 4" xfId="9356"/>
    <cellStyle name="Output 2 2 2 3 9 5" xfId="9357"/>
    <cellStyle name="Output 2 2 2 3 9 6" xfId="9358"/>
    <cellStyle name="Output 2 2 2 3 9 7" xfId="9359"/>
    <cellStyle name="Output 2 2 2 4" xfId="9360"/>
    <cellStyle name="Output 2 2 2 4 10" xfId="9361"/>
    <cellStyle name="Output 2 2 2 4 10 2" xfId="9362"/>
    <cellStyle name="Output 2 2 2 4 10 3" xfId="9363"/>
    <cellStyle name="Output 2 2 2 4 10 4" xfId="9364"/>
    <cellStyle name="Output 2 2 2 4 10 5" xfId="9365"/>
    <cellStyle name="Output 2 2 2 4 10 6" xfId="9366"/>
    <cellStyle name="Output 2 2 2 4 10 7" xfId="9367"/>
    <cellStyle name="Output 2 2 2 4 11" xfId="9368"/>
    <cellStyle name="Output 2 2 2 4 12" xfId="9369"/>
    <cellStyle name="Output 2 2 2 4 13" xfId="9370"/>
    <cellStyle name="Output 2 2 2 4 14" xfId="9371"/>
    <cellStyle name="Output 2 2 2 4 2" xfId="9372"/>
    <cellStyle name="Output 2 2 2 4 2 2" xfId="9373"/>
    <cellStyle name="Output 2 2 2 4 2 3" xfId="9374"/>
    <cellStyle name="Output 2 2 2 4 2 4" xfId="9375"/>
    <cellStyle name="Output 2 2 2 4 2 5" xfId="9376"/>
    <cellStyle name="Output 2 2 2 4 2 6" xfId="9377"/>
    <cellStyle name="Output 2 2 2 4 2 7" xfId="9378"/>
    <cellStyle name="Output 2 2 2 4 3" xfId="9379"/>
    <cellStyle name="Output 2 2 2 4 3 2" xfId="9380"/>
    <cellStyle name="Output 2 2 2 4 3 3" xfId="9381"/>
    <cellStyle name="Output 2 2 2 4 3 4" xfId="9382"/>
    <cellStyle name="Output 2 2 2 4 3 5" xfId="9383"/>
    <cellStyle name="Output 2 2 2 4 3 6" xfId="9384"/>
    <cellStyle name="Output 2 2 2 4 3 7" xfId="9385"/>
    <cellStyle name="Output 2 2 2 4 4" xfId="9386"/>
    <cellStyle name="Output 2 2 2 4 4 2" xfId="9387"/>
    <cellStyle name="Output 2 2 2 4 4 3" xfId="9388"/>
    <cellStyle name="Output 2 2 2 4 4 4" xfId="9389"/>
    <cellStyle name="Output 2 2 2 4 4 5" xfId="9390"/>
    <cellStyle name="Output 2 2 2 4 4 6" xfId="9391"/>
    <cellStyle name="Output 2 2 2 4 4 7" xfId="9392"/>
    <cellStyle name="Output 2 2 2 4 5" xfId="9393"/>
    <cellStyle name="Output 2 2 2 4 5 2" xfId="9394"/>
    <cellStyle name="Output 2 2 2 4 5 3" xfId="9395"/>
    <cellStyle name="Output 2 2 2 4 5 4" xfId="9396"/>
    <cellStyle name="Output 2 2 2 4 5 5" xfId="9397"/>
    <cellStyle name="Output 2 2 2 4 5 6" xfId="9398"/>
    <cellStyle name="Output 2 2 2 4 5 7" xfId="9399"/>
    <cellStyle name="Output 2 2 2 4 6" xfId="9400"/>
    <cellStyle name="Output 2 2 2 4 6 2" xfId="9401"/>
    <cellStyle name="Output 2 2 2 4 6 3" xfId="9402"/>
    <cellStyle name="Output 2 2 2 4 6 4" xfId="9403"/>
    <cellStyle name="Output 2 2 2 4 6 5" xfId="9404"/>
    <cellStyle name="Output 2 2 2 4 6 6" xfId="9405"/>
    <cellStyle name="Output 2 2 2 4 6 7" xfId="9406"/>
    <cellStyle name="Output 2 2 2 4 7" xfId="9407"/>
    <cellStyle name="Output 2 2 2 4 7 2" xfId="9408"/>
    <cellStyle name="Output 2 2 2 4 7 3" xfId="9409"/>
    <cellStyle name="Output 2 2 2 4 7 4" xfId="9410"/>
    <cellStyle name="Output 2 2 2 4 7 5" xfId="9411"/>
    <cellStyle name="Output 2 2 2 4 7 6" xfId="9412"/>
    <cellStyle name="Output 2 2 2 4 7 7" xfId="9413"/>
    <cellStyle name="Output 2 2 2 4 8" xfId="9414"/>
    <cellStyle name="Output 2 2 2 4 8 2" xfId="9415"/>
    <cellStyle name="Output 2 2 2 4 8 3" xfId="9416"/>
    <cellStyle name="Output 2 2 2 4 8 4" xfId="9417"/>
    <cellStyle name="Output 2 2 2 4 8 5" xfId="9418"/>
    <cellStyle name="Output 2 2 2 4 8 6" xfId="9419"/>
    <cellStyle name="Output 2 2 2 4 8 7" xfId="9420"/>
    <cellStyle name="Output 2 2 2 4 9" xfId="9421"/>
    <cellStyle name="Output 2 2 2 4 9 2" xfId="9422"/>
    <cellStyle name="Output 2 2 2 4 9 3" xfId="9423"/>
    <cellStyle name="Output 2 2 2 4 9 4" xfId="9424"/>
    <cellStyle name="Output 2 2 2 4 9 5" xfId="9425"/>
    <cellStyle name="Output 2 2 2 4 9 6" xfId="9426"/>
    <cellStyle name="Output 2 2 2 4 9 7" xfId="9427"/>
    <cellStyle name="Output 2 2 2 5" xfId="9428"/>
    <cellStyle name="Output 2 2 2 5 10" xfId="9429"/>
    <cellStyle name="Output 2 2 2 5 10 2" xfId="9430"/>
    <cellStyle name="Output 2 2 2 5 10 3" xfId="9431"/>
    <cellStyle name="Output 2 2 2 5 10 4" xfId="9432"/>
    <cellStyle name="Output 2 2 2 5 10 5" xfId="9433"/>
    <cellStyle name="Output 2 2 2 5 10 6" xfId="9434"/>
    <cellStyle name="Output 2 2 2 5 10 7" xfId="9435"/>
    <cellStyle name="Output 2 2 2 5 11" xfId="9436"/>
    <cellStyle name="Output 2 2 2 5 12" xfId="9437"/>
    <cellStyle name="Output 2 2 2 5 13" xfId="9438"/>
    <cellStyle name="Output 2 2 2 5 14" xfId="9439"/>
    <cellStyle name="Output 2 2 2 5 2" xfId="9440"/>
    <cellStyle name="Output 2 2 2 5 2 2" xfId="9441"/>
    <cellStyle name="Output 2 2 2 5 2 3" xfId="9442"/>
    <cellStyle name="Output 2 2 2 5 2 4" xfId="9443"/>
    <cellStyle name="Output 2 2 2 5 2 5" xfId="9444"/>
    <cellStyle name="Output 2 2 2 5 2 6" xfId="9445"/>
    <cellStyle name="Output 2 2 2 5 2 7" xfId="9446"/>
    <cellStyle name="Output 2 2 2 5 3" xfId="9447"/>
    <cellStyle name="Output 2 2 2 5 3 2" xfId="9448"/>
    <cellStyle name="Output 2 2 2 5 3 3" xfId="9449"/>
    <cellStyle name="Output 2 2 2 5 3 4" xfId="9450"/>
    <cellStyle name="Output 2 2 2 5 3 5" xfId="9451"/>
    <cellStyle name="Output 2 2 2 5 3 6" xfId="9452"/>
    <cellStyle name="Output 2 2 2 5 3 7" xfId="9453"/>
    <cellStyle name="Output 2 2 2 5 4" xfId="9454"/>
    <cellStyle name="Output 2 2 2 5 4 2" xfId="9455"/>
    <cellStyle name="Output 2 2 2 5 4 3" xfId="9456"/>
    <cellStyle name="Output 2 2 2 5 4 4" xfId="9457"/>
    <cellStyle name="Output 2 2 2 5 4 5" xfId="9458"/>
    <cellStyle name="Output 2 2 2 5 4 6" xfId="9459"/>
    <cellStyle name="Output 2 2 2 5 4 7" xfId="9460"/>
    <cellStyle name="Output 2 2 2 5 5" xfId="9461"/>
    <cellStyle name="Output 2 2 2 5 5 2" xfId="9462"/>
    <cellStyle name="Output 2 2 2 5 5 3" xfId="9463"/>
    <cellStyle name="Output 2 2 2 5 5 4" xfId="9464"/>
    <cellStyle name="Output 2 2 2 5 5 5" xfId="9465"/>
    <cellStyle name="Output 2 2 2 5 5 6" xfId="9466"/>
    <cellStyle name="Output 2 2 2 5 5 7" xfId="9467"/>
    <cellStyle name="Output 2 2 2 5 6" xfId="9468"/>
    <cellStyle name="Output 2 2 2 5 6 2" xfId="9469"/>
    <cellStyle name="Output 2 2 2 5 6 3" xfId="9470"/>
    <cellStyle name="Output 2 2 2 5 6 4" xfId="9471"/>
    <cellStyle name="Output 2 2 2 5 6 5" xfId="9472"/>
    <cellStyle name="Output 2 2 2 5 6 6" xfId="9473"/>
    <cellStyle name="Output 2 2 2 5 6 7" xfId="9474"/>
    <cellStyle name="Output 2 2 2 5 7" xfId="9475"/>
    <cellStyle name="Output 2 2 2 5 7 2" xfId="9476"/>
    <cellStyle name="Output 2 2 2 5 7 3" xfId="9477"/>
    <cellStyle name="Output 2 2 2 5 7 4" xfId="9478"/>
    <cellStyle name="Output 2 2 2 5 7 5" xfId="9479"/>
    <cellStyle name="Output 2 2 2 5 7 6" xfId="9480"/>
    <cellStyle name="Output 2 2 2 5 7 7" xfId="9481"/>
    <cellStyle name="Output 2 2 2 5 8" xfId="9482"/>
    <cellStyle name="Output 2 2 2 5 8 2" xfId="9483"/>
    <cellStyle name="Output 2 2 2 5 8 3" xfId="9484"/>
    <cellStyle name="Output 2 2 2 5 8 4" xfId="9485"/>
    <cellStyle name="Output 2 2 2 5 8 5" xfId="9486"/>
    <cellStyle name="Output 2 2 2 5 8 6" xfId="9487"/>
    <cellStyle name="Output 2 2 2 5 8 7" xfId="9488"/>
    <cellStyle name="Output 2 2 2 5 9" xfId="9489"/>
    <cellStyle name="Output 2 2 2 5 9 2" xfId="9490"/>
    <cellStyle name="Output 2 2 2 5 9 3" xfId="9491"/>
    <cellStyle name="Output 2 2 2 5 9 4" xfId="9492"/>
    <cellStyle name="Output 2 2 2 5 9 5" xfId="9493"/>
    <cellStyle name="Output 2 2 2 5 9 6" xfId="9494"/>
    <cellStyle name="Output 2 2 2 5 9 7" xfId="9495"/>
    <cellStyle name="Output 2 2 2 6" xfId="9496"/>
    <cellStyle name="Output 2 2 2 6 10" xfId="9497"/>
    <cellStyle name="Output 2 2 2 6 10 2" xfId="9498"/>
    <cellStyle name="Output 2 2 2 6 10 3" xfId="9499"/>
    <cellStyle name="Output 2 2 2 6 10 4" xfId="9500"/>
    <cellStyle name="Output 2 2 2 6 10 5" xfId="9501"/>
    <cellStyle name="Output 2 2 2 6 10 6" xfId="9502"/>
    <cellStyle name="Output 2 2 2 6 10 7" xfId="9503"/>
    <cellStyle name="Output 2 2 2 6 11" xfId="9504"/>
    <cellStyle name="Output 2 2 2 6 12" xfId="9505"/>
    <cellStyle name="Output 2 2 2 6 13" xfId="9506"/>
    <cellStyle name="Output 2 2 2 6 14" xfId="9507"/>
    <cellStyle name="Output 2 2 2 6 2" xfId="9508"/>
    <cellStyle name="Output 2 2 2 6 2 2" xfId="9509"/>
    <cellStyle name="Output 2 2 2 6 2 3" xfId="9510"/>
    <cellStyle name="Output 2 2 2 6 2 4" xfId="9511"/>
    <cellStyle name="Output 2 2 2 6 2 5" xfId="9512"/>
    <cellStyle name="Output 2 2 2 6 2 6" xfId="9513"/>
    <cellStyle name="Output 2 2 2 6 2 7" xfId="9514"/>
    <cellStyle name="Output 2 2 2 6 3" xfId="9515"/>
    <cellStyle name="Output 2 2 2 6 3 2" xfId="9516"/>
    <cellStyle name="Output 2 2 2 6 3 3" xfId="9517"/>
    <cellStyle name="Output 2 2 2 6 3 4" xfId="9518"/>
    <cellStyle name="Output 2 2 2 6 3 5" xfId="9519"/>
    <cellStyle name="Output 2 2 2 6 3 6" xfId="9520"/>
    <cellStyle name="Output 2 2 2 6 3 7" xfId="9521"/>
    <cellStyle name="Output 2 2 2 6 4" xfId="9522"/>
    <cellStyle name="Output 2 2 2 6 4 2" xfId="9523"/>
    <cellStyle name="Output 2 2 2 6 4 3" xfId="9524"/>
    <cellStyle name="Output 2 2 2 6 4 4" xfId="9525"/>
    <cellStyle name="Output 2 2 2 6 4 5" xfId="9526"/>
    <cellStyle name="Output 2 2 2 6 4 6" xfId="9527"/>
    <cellStyle name="Output 2 2 2 6 4 7" xfId="9528"/>
    <cellStyle name="Output 2 2 2 6 5" xfId="9529"/>
    <cellStyle name="Output 2 2 2 6 5 2" xfId="9530"/>
    <cellStyle name="Output 2 2 2 6 5 3" xfId="9531"/>
    <cellStyle name="Output 2 2 2 6 5 4" xfId="9532"/>
    <cellStyle name="Output 2 2 2 6 5 5" xfId="9533"/>
    <cellStyle name="Output 2 2 2 6 5 6" xfId="9534"/>
    <cellStyle name="Output 2 2 2 6 5 7" xfId="9535"/>
    <cellStyle name="Output 2 2 2 6 6" xfId="9536"/>
    <cellStyle name="Output 2 2 2 6 6 2" xfId="9537"/>
    <cellStyle name="Output 2 2 2 6 6 3" xfId="9538"/>
    <cellStyle name="Output 2 2 2 6 6 4" xfId="9539"/>
    <cellStyle name="Output 2 2 2 6 6 5" xfId="9540"/>
    <cellStyle name="Output 2 2 2 6 6 6" xfId="9541"/>
    <cellStyle name="Output 2 2 2 6 6 7" xfId="9542"/>
    <cellStyle name="Output 2 2 2 6 7" xfId="9543"/>
    <cellStyle name="Output 2 2 2 6 7 2" xfId="9544"/>
    <cellStyle name="Output 2 2 2 6 7 3" xfId="9545"/>
    <cellStyle name="Output 2 2 2 6 7 4" xfId="9546"/>
    <cellStyle name="Output 2 2 2 6 7 5" xfId="9547"/>
    <cellStyle name="Output 2 2 2 6 7 6" xfId="9548"/>
    <cellStyle name="Output 2 2 2 6 7 7" xfId="9549"/>
    <cellStyle name="Output 2 2 2 6 8" xfId="9550"/>
    <cellStyle name="Output 2 2 2 6 8 2" xfId="9551"/>
    <cellStyle name="Output 2 2 2 6 8 3" xfId="9552"/>
    <cellStyle name="Output 2 2 2 6 8 4" xfId="9553"/>
    <cellStyle name="Output 2 2 2 6 8 5" xfId="9554"/>
    <cellStyle name="Output 2 2 2 6 8 6" xfId="9555"/>
    <cellStyle name="Output 2 2 2 6 8 7" xfId="9556"/>
    <cellStyle name="Output 2 2 2 6 9" xfId="9557"/>
    <cellStyle name="Output 2 2 2 6 9 2" xfId="9558"/>
    <cellStyle name="Output 2 2 2 6 9 3" xfId="9559"/>
    <cellStyle name="Output 2 2 2 6 9 4" xfId="9560"/>
    <cellStyle name="Output 2 2 2 6 9 5" xfId="9561"/>
    <cellStyle name="Output 2 2 2 6 9 6" xfId="9562"/>
    <cellStyle name="Output 2 2 2 6 9 7" xfId="9563"/>
    <cellStyle name="Output 2 2 2 7" xfId="9564"/>
    <cellStyle name="Output 2 2 2 7 2" xfId="9565"/>
    <cellStyle name="Output 2 2 2 7 3" xfId="9566"/>
    <cellStyle name="Output 2 2 2 7 4" xfId="9567"/>
    <cellStyle name="Output 2 2 2 7 5" xfId="9568"/>
    <cellStyle name="Output 2 2 2 7 6" xfId="9569"/>
    <cellStyle name="Output 2 2 2 7 7" xfId="9570"/>
    <cellStyle name="Output 2 2 2 8" xfId="9571"/>
    <cellStyle name="Output 2 2 2 8 2" xfId="9572"/>
    <cellStyle name="Output 2 2 2 8 3" xfId="9573"/>
    <cellStyle name="Output 2 2 2 8 4" xfId="9574"/>
    <cellStyle name="Output 2 2 2 8 5" xfId="9575"/>
    <cellStyle name="Output 2 2 2 8 6" xfId="9576"/>
    <cellStyle name="Output 2 2 2 8 7" xfId="9577"/>
    <cellStyle name="Output 2 2 2 9" xfId="9578"/>
    <cellStyle name="Output 2 2 2 9 2" xfId="9579"/>
    <cellStyle name="Output 2 2 2 9 3" xfId="9580"/>
    <cellStyle name="Output 2 2 2 9 4" xfId="9581"/>
    <cellStyle name="Output 2 2 2 9 5" xfId="9582"/>
    <cellStyle name="Output 2 2 2 9 6" xfId="9583"/>
    <cellStyle name="Output 2 2 2 9 7" xfId="9584"/>
    <cellStyle name="Output 2 2 3" xfId="306"/>
    <cellStyle name="Output 2 2 3 10" xfId="9585"/>
    <cellStyle name="Output 2 2 3 10 2" xfId="9586"/>
    <cellStyle name="Output 2 2 3 10 3" xfId="9587"/>
    <cellStyle name="Output 2 2 3 10 4" xfId="9588"/>
    <cellStyle name="Output 2 2 3 10 5" xfId="9589"/>
    <cellStyle name="Output 2 2 3 10 6" xfId="9590"/>
    <cellStyle name="Output 2 2 3 10 7" xfId="9591"/>
    <cellStyle name="Output 2 2 3 11" xfId="9592"/>
    <cellStyle name="Output 2 2 3 11 2" xfId="9593"/>
    <cellStyle name="Output 2 2 3 11 3" xfId="9594"/>
    <cellStyle name="Output 2 2 3 11 4" xfId="9595"/>
    <cellStyle name="Output 2 2 3 11 5" xfId="9596"/>
    <cellStyle name="Output 2 2 3 11 6" xfId="9597"/>
    <cellStyle name="Output 2 2 3 11 7" xfId="9598"/>
    <cellStyle name="Output 2 2 3 12" xfId="9599"/>
    <cellStyle name="Output 2 2 3 12 2" xfId="9600"/>
    <cellStyle name="Output 2 2 3 12 3" xfId="9601"/>
    <cellStyle name="Output 2 2 3 12 4" xfId="9602"/>
    <cellStyle name="Output 2 2 3 12 5" xfId="9603"/>
    <cellStyle name="Output 2 2 3 12 6" xfId="9604"/>
    <cellStyle name="Output 2 2 3 12 7" xfId="9605"/>
    <cellStyle name="Output 2 2 3 13" xfId="9606"/>
    <cellStyle name="Output 2 2 3 13 2" xfId="9607"/>
    <cellStyle name="Output 2 2 3 13 3" xfId="9608"/>
    <cellStyle name="Output 2 2 3 13 4" xfId="9609"/>
    <cellStyle name="Output 2 2 3 13 5" xfId="9610"/>
    <cellStyle name="Output 2 2 3 13 6" xfId="9611"/>
    <cellStyle name="Output 2 2 3 13 7" xfId="9612"/>
    <cellStyle name="Output 2 2 3 14" xfId="9613"/>
    <cellStyle name="Output 2 2 3 15" xfId="9614"/>
    <cellStyle name="Output 2 2 3 16" xfId="9615"/>
    <cellStyle name="Output 2 2 3 17" xfId="9616"/>
    <cellStyle name="Output 2 2 3 2" xfId="9617"/>
    <cellStyle name="Output 2 2 3 2 10" xfId="9618"/>
    <cellStyle name="Output 2 2 3 2 10 2" xfId="9619"/>
    <cellStyle name="Output 2 2 3 2 10 3" xfId="9620"/>
    <cellStyle name="Output 2 2 3 2 10 4" xfId="9621"/>
    <cellStyle name="Output 2 2 3 2 10 5" xfId="9622"/>
    <cellStyle name="Output 2 2 3 2 10 6" xfId="9623"/>
    <cellStyle name="Output 2 2 3 2 10 7" xfId="9624"/>
    <cellStyle name="Output 2 2 3 2 11" xfId="9625"/>
    <cellStyle name="Output 2 2 3 2 12" xfId="9626"/>
    <cellStyle name="Output 2 2 3 2 13" xfId="9627"/>
    <cellStyle name="Output 2 2 3 2 14" xfId="9628"/>
    <cellStyle name="Output 2 2 3 2 2" xfId="9629"/>
    <cellStyle name="Output 2 2 3 2 2 2" xfId="9630"/>
    <cellStyle name="Output 2 2 3 2 2 3" xfId="9631"/>
    <cellStyle name="Output 2 2 3 2 2 4" xfId="9632"/>
    <cellStyle name="Output 2 2 3 2 2 5" xfId="9633"/>
    <cellStyle name="Output 2 2 3 2 2 6" xfId="9634"/>
    <cellStyle name="Output 2 2 3 2 2 7" xfId="9635"/>
    <cellStyle name="Output 2 2 3 2 3" xfId="9636"/>
    <cellStyle name="Output 2 2 3 2 3 2" xfId="9637"/>
    <cellStyle name="Output 2 2 3 2 3 3" xfId="9638"/>
    <cellStyle name="Output 2 2 3 2 3 4" xfId="9639"/>
    <cellStyle name="Output 2 2 3 2 3 5" xfId="9640"/>
    <cellStyle name="Output 2 2 3 2 3 6" xfId="9641"/>
    <cellStyle name="Output 2 2 3 2 3 7" xfId="9642"/>
    <cellStyle name="Output 2 2 3 2 4" xfId="9643"/>
    <cellStyle name="Output 2 2 3 2 4 2" xfId="9644"/>
    <cellStyle name="Output 2 2 3 2 4 3" xfId="9645"/>
    <cellStyle name="Output 2 2 3 2 4 4" xfId="9646"/>
    <cellStyle name="Output 2 2 3 2 4 5" xfId="9647"/>
    <cellStyle name="Output 2 2 3 2 4 6" xfId="9648"/>
    <cellStyle name="Output 2 2 3 2 4 7" xfId="9649"/>
    <cellStyle name="Output 2 2 3 2 5" xfId="9650"/>
    <cellStyle name="Output 2 2 3 2 5 2" xfId="9651"/>
    <cellStyle name="Output 2 2 3 2 5 3" xfId="9652"/>
    <cellStyle name="Output 2 2 3 2 5 4" xfId="9653"/>
    <cellStyle name="Output 2 2 3 2 5 5" xfId="9654"/>
    <cellStyle name="Output 2 2 3 2 5 6" xfId="9655"/>
    <cellStyle name="Output 2 2 3 2 5 7" xfId="9656"/>
    <cellStyle name="Output 2 2 3 2 6" xfId="9657"/>
    <cellStyle name="Output 2 2 3 2 6 2" xfId="9658"/>
    <cellStyle name="Output 2 2 3 2 6 3" xfId="9659"/>
    <cellStyle name="Output 2 2 3 2 6 4" xfId="9660"/>
    <cellStyle name="Output 2 2 3 2 6 5" xfId="9661"/>
    <cellStyle name="Output 2 2 3 2 6 6" xfId="9662"/>
    <cellStyle name="Output 2 2 3 2 6 7" xfId="9663"/>
    <cellStyle name="Output 2 2 3 2 7" xfId="9664"/>
    <cellStyle name="Output 2 2 3 2 7 2" xfId="9665"/>
    <cellStyle name="Output 2 2 3 2 7 3" xfId="9666"/>
    <cellStyle name="Output 2 2 3 2 7 4" xfId="9667"/>
    <cellStyle name="Output 2 2 3 2 7 5" xfId="9668"/>
    <cellStyle name="Output 2 2 3 2 7 6" xfId="9669"/>
    <cellStyle name="Output 2 2 3 2 7 7" xfId="9670"/>
    <cellStyle name="Output 2 2 3 2 8" xfId="9671"/>
    <cellStyle name="Output 2 2 3 2 8 2" xfId="9672"/>
    <cellStyle name="Output 2 2 3 2 8 3" xfId="9673"/>
    <cellStyle name="Output 2 2 3 2 8 4" xfId="9674"/>
    <cellStyle name="Output 2 2 3 2 8 5" xfId="9675"/>
    <cellStyle name="Output 2 2 3 2 8 6" xfId="9676"/>
    <cellStyle name="Output 2 2 3 2 8 7" xfId="9677"/>
    <cellStyle name="Output 2 2 3 2 9" xfId="9678"/>
    <cellStyle name="Output 2 2 3 2 9 2" xfId="9679"/>
    <cellStyle name="Output 2 2 3 2 9 3" xfId="9680"/>
    <cellStyle name="Output 2 2 3 2 9 4" xfId="9681"/>
    <cellStyle name="Output 2 2 3 2 9 5" xfId="9682"/>
    <cellStyle name="Output 2 2 3 2 9 6" xfId="9683"/>
    <cellStyle name="Output 2 2 3 2 9 7" xfId="9684"/>
    <cellStyle name="Output 2 2 3 3" xfId="9685"/>
    <cellStyle name="Output 2 2 3 3 10" xfId="9686"/>
    <cellStyle name="Output 2 2 3 3 10 2" xfId="9687"/>
    <cellStyle name="Output 2 2 3 3 10 3" xfId="9688"/>
    <cellStyle name="Output 2 2 3 3 10 4" xfId="9689"/>
    <cellStyle name="Output 2 2 3 3 10 5" xfId="9690"/>
    <cellStyle name="Output 2 2 3 3 10 6" xfId="9691"/>
    <cellStyle name="Output 2 2 3 3 10 7" xfId="9692"/>
    <cellStyle name="Output 2 2 3 3 11" xfId="9693"/>
    <cellStyle name="Output 2 2 3 3 12" xfId="9694"/>
    <cellStyle name="Output 2 2 3 3 13" xfId="9695"/>
    <cellStyle name="Output 2 2 3 3 14" xfId="9696"/>
    <cellStyle name="Output 2 2 3 3 2" xfId="9697"/>
    <cellStyle name="Output 2 2 3 3 2 2" xfId="9698"/>
    <cellStyle name="Output 2 2 3 3 2 3" xfId="9699"/>
    <cellStyle name="Output 2 2 3 3 2 4" xfId="9700"/>
    <cellStyle name="Output 2 2 3 3 2 5" xfId="9701"/>
    <cellStyle name="Output 2 2 3 3 2 6" xfId="9702"/>
    <cellStyle name="Output 2 2 3 3 2 7" xfId="9703"/>
    <cellStyle name="Output 2 2 3 3 3" xfId="9704"/>
    <cellStyle name="Output 2 2 3 3 3 2" xfId="9705"/>
    <cellStyle name="Output 2 2 3 3 3 3" xfId="9706"/>
    <cellStyle name="Output 2 2 3 3 3 4" xfId="9707"/>
    <cellStyle name="Output 2 2 3 3 3 5" xfId="9708"/>
    <cellStyle name="Output 2 2 3 3 3 6" xfId="9709"/>
    <cellStyle name="Output 2 2 3 3 3 7" xfId="9710"/>
    <cellStyle name="Output 2 2 3 3 4" xfId="9711"/>
    <cellStyle name="Output 2 2 3 3 4 2" xfId="9712"/>
    <cellStyle name="Output 2 2 3 3 4 3" xfId="9713"/>
    <cellStyle name="Output 2 2 3 3 4 4" xfId="9714"/>
    <cellStyle name="Output 2 2 3 3 4 5" xfId="9715"/>
    <cellStyle name="Output 2 2 3 3 4 6" xfId="9716"/>
    <cellStyle name="Output 2 2 3 3 4 7" xfId="9717"/>
    <cellStyle name="Output 2 2 3 3 5" xfId="9718"/>
    <cellStyle name="Output 2 2 3 3 5 2" xfId="9719"/>
    <cellStyle name="Output 2 2 3 3 5 3" xfId="9720"/>
    <cellStyle name="Output 2 2 3 3 5 4" xfId="9721"/>
    <cellStyle name="Output 2 2 3 3 5 5" xfId="9722"/>
    <cellStyle name="Output 2 2 3 3 5 6" xfId="9723"/>
    <cellStyle name="Output 2 2 3 3 5 7" xfId="9724"/>
    <cellStyle name="Output 2 2 3 3 6" xfId="9725"/>
    <cellStyle name="Output 2 2 3 3 6 2" xfId="9726"/>
    <cellStyle name="Output 2 2 3 3 6 3" xfId="9727"/>
    <cellStyle name="Output 2 2 3 3 6 4" xfId="9728"/>
    <cellStyle name="Output 2 2 3 3 6 5" xfId="9729"/>
    <cellStyle name="Output 2 2 3 3 6 6" xfId="9730"/>
    <cellStyle name="Output 2 2 3 3 6 7" xfId="9731"/>
    <cellStyle name="Output 2 2 3 3 7" xfId="9732"/>
    <cellStyle name="Output 2 2 3 3 7 2" xfId="9733"/>
    <cellStyle name="Output 2 2 3 3 7 3" xfId="9734"/>
    <cellStyle name="Output 2 2 3 3 7 4" xfId="9735"/>
    <cellStyle name="Output 2 2 3 3 7 5" xfId="9736"/>
    <cellStyle name="Output 2 2 3 3 7 6" xfId="9737"/>
    <cellStyle name="Output 2 2 3 3 7 7" xfId="9738"/>
    <cellStyle name="Output 2 2 3 3 8" xfId="9739"/>
    <cellStyle name="Output 2 2 3 3 8 2" xfId="9740"/>
    <cellStyle name="Output 2 2 3 3 8 3" xfId="9741"/>
    <cellStyle name="Output 2 2 3 3 8 4" xfId="9742"/>
    <cellStyle name="Output 2 2 3 3 8 5" xfId="9743"/>
    <cellStyle name="Output 2 2 3 3 8 6" xfId="9744"/>
    <cellStyle name="Output 2 2 3 3 8 7" xfId="9745"/>
    <cellStyle name="Output 2 2 3 3 9" xfId="9746"/>
    <cellStyle name="Output 2 2 3 3 9 2" xfId="9747"/>
    <cellStyle name="Output 2 2 3 3 9 3" xfId="9748"/>
    <cellStyle name="Output 2 2 3 3 9 4" xfId="9749"/>
    <cellStyle name="Output 2 2 3 3 9 5" xfId="9750"/>
    <cellStyle name="Output 2 2 3 3 9 6" xfId="9751"/>
    <cellStyle name="Output 2 2 3 3 9 7" xfId="9752"/>
    <cellStyle name="Output 2 2 3 4" xfId="9753"/>
    <cellStyle name="Output 2 2 3 4 10" xfId="9754"/>
    <cellStyle name="Output 2 2 3 4 10 2" xfId="9755"/>
    <cellStyle name="Output 2 2 3 4 10 3" xfId="9756"/>
    <cellStyle name="Output 2 2 3 4 10 4" xfId="9757"/>
    <cellStyle name="Output 2 2 3 4 10 5" xfId="9758"/>
    <cellStyle name="Output 2 2 3 4 10 6" xfId="9759"/>
    <cellStyle name="Output 2 2 3 4 10 7" xfId="9760"/>
    <cellStyle name="Output 2 2 3 4 11" xfId="9761"/>
    <cellStyle name="Output 2 2 3 4 12" xfId="9762"/>
    <cellStyle name="Output 2 2 3 4 13" xfId="9763"/>
    <cellStyle name="Output 2 2 3 4 14" xfId="9764"/>
    <cellStyle name="Output 2 2 3 4 2" xfId="9765"/>
    <cellStyle name="Output 2 2 3 4 2 2" xfId="9766"/>
    <cellStyle name="Output 2 2 3 4 2 3" xfId="9767"/>
    <cellStyle name="Output 2 2 3 4 2 4" xfId="9768"/>
    <cellStyle name="Output 2 2 3 4 2 5" xfId="9769"/>
    <cellStyle name="Output 2 2 3 4 2 6" xfId="9770"/>
    <cellStyle name="Output 2 2 3 4 2 7" xfId="9771"/>
    <cellStyle name="Output 2 2 3 4 3" xfId="9772"/>
    <cellStyle name="Output 2 2 3 4 3 2" xfId="9773"/>
    <cellStyle name="Output 2 2 3 4 3 3" xfId="9774"/>
    <cellStyle name="Output 2 2 3 4 3 4" xfId="9775"/>
    <cellStyle name="Output 2 2 3 4 3 5" xfId="9776"/>
    <cellStyle name="Output 2 2 3 4 3 6" xfId="9777"/>
    <cellStyle name="Output 2 2 3 4 3 7" xfId="9778"/>
    <cellStyle name="Output 2 2 3 4 4" xfId="9779"/>
    <cellStyle name="Output 2 2 3 4 4 2" xfId="9780"/>
    <cellStyle name="Output 2 2 3 4 4 3" xfId="9781"/>
    <cellStyle name="Output 2 2 3 4 4 4" xfId="9782"/>
    <cellStyle name="Output 2 2 3 4 4 5" xfId="9783"/>
    <cellStyle name="Output 2 2 3 4 4 6" xfId="9784"/>
    <cellStyle name="Output 2 2 3 4 4 7" xfId="9785"/>
    <cellStyle name="Output 2 2 3 4 5" xfId="9786"/>
    <cellStyle name="Output 2 2 3 4 5 2" xfId="9787"/>
    <cellStyle name="Output 2 2 3 4 5 3" xfId="9788"/>
    <cellStyle name="Output 2 2 3 4 5 4" xfId="9789"/>
    <cellStyle name="Output 2 2 3 4 5 5" xfId="9790"/>
    <cellStyle name="Output 2 2 3 4 5 6" xfId="9791"/>
    <cellStyle name="Output 2 2 3 4 5 7" xfId="9792"/>
    <cellStyle name="Output 2 2 3 4 6" xfId="9793"/>
    <cellStyle name="Output 2 2 3 4 6 2" xfId="9794"/>
    <cellStyle name="Output 2 2 3 4 6 3" xfId="9795"/>
    <cellStyle name="Output 2 2 3 4 6 4" xfId="9796"/>
    <cellStyle name="Output 2 2 3 4 6 5" xfId="9797"/>
    <cellStyle name="Output 2 2 3 4 6 6" xfId="9798"/>
    <cellStyle name="Output 2 2 3 4 6 7" xfId="9799"/>
    <cellStyle name="Output 2 2 3 4 7" xfId="9800"/>
    <cellStyle name="Output 2 2 3 4 7 2" xfId="9801"/>
    <cellStyle name="Output 2 2 3 4 7 3" xfId="9802"/>
    <cellStyle name="Output 2 2 3 4 7 4" xfId="9803"/>
    <cellStyle name="Output 2 2 3 4 7 5" xfId="9804"/>
    <cellStyle name="Output 2 2 3 4 7 6" xfId="9805"/>
    <cellStyle name="Output 2 2 3 4 7 7" xfId="9806"/>
    <cellStyle name="Output 2 2 3 4 8" xfId="9807"/>
    <cellStyle name="Output 2 2 3 4 8 2" xfId="9808"/>
    <cellStyle name="Output 2 2 3 4 8 3" xfId="9809"/>
    <cellStyle name="Output 2 2 3 4 8 4" xfId="9810"/>
    <cellStyle name="Output 2 2 3 4 8 5" xfId="9811"/>
    <cellStyle name="Output 2 2 3 4 8 6" xfId="9812"/>
    <cellStyle name="Output 2 2 3 4 8 7" xfId="9813"/>
    <cellStyle name="Output 2 2 3 4 9" xfId="9814"/>
    <cellStyle name="Output 2 2 3 4 9 2" xfId="9815"/>
    <cellStyle name="Output 2 2 3 4 9 3" xfId="9816"/>
    <cellStyle name="Output 2 2 3 4 9 4" xfId="9817"/>
    <cellStyle name="Output 2 2 3 4 9 5" xfId="9818"/>
    <cellStyle name="Output 2 2 3 4 9 6" xfId="9819"/>
    <cellStyle name="Output 2 2 3 4 9 7" xfId="9820"/>
    <cellStyle name="Output 2 2 3 5" xfId="9821"/>
    <cellStyle name="Output 2 2 3 5 10" xfId="9822"/>
    <cellStyle name="Output 2 2 3 5 10 2" xfId="9823"/>
    <cellStyle name="Output 2 2 3 5 10 3" xfId="9824"/>
    <cellStyle name="Output 2 2 3 5 10 4" xfId="9825"/>
    <cellStyle name="Output 2 2 3 5 10 5" xfId="9826"/>
    <cellStyle name="Output 2 2 3 5 10 6" xfId="9827"/>
    <cellStyle name="Output 2 2 3 5 10 7" xfId="9828"/>
    <cellStyle name="Output 2 2 3 5 11" xfId="9829"/>
    <cellStyle name="Output 2 2 3 5 12" xfId="9830"/>
    <cellStyle name="Output 2 2 3 5 13" xfId="9831"/>
    <cellStyle name="Output 2 2 3 5 14" xfId="9832"/>
    <cellStyle name="Output 2 2 3 5 2" xfId="9833"/>
    <cellStyle name="Output 2 2 3 5 2 2" xfId="9834"/>
    <cellStyle name="Output 2 2 3 5 2 3" xfId="9835"/>
    <cellStyle name="Output 2 2 3 5 2 4" xfId="9836"/>
    <cellStyle name="Output 2 2 3 5 2 5" xfId="9837"/>
    <cellStyle name="Output 2 2 3 5 2 6" xfId="9838"/>
    <cellStyle name="Output 2 2 3 5 2 7" xfId="9839"/>
    <cellStyle name="Output 2 2 3 5 3" xfId="9840"/>
    <cellStyle name="Output 2 2 3 5 3 2" xfId="9841"/>
    <cellStyle name="Output 2 2 3 5 3 3" xfId="9842"/>
    <cellStyle name="Output 2 2 3 5 3 4" xfId="9843"/>
    <cellStyle name="Output 2 2 3 5 3 5" xfId="9844"/>
    <cellStyle name="Output 2 2 3 5 3 6" xfId="9845"/>
    <cellStyle name="Output 2 2 3 5 3 7" xfId="9846"/>
    <cellStyle name="Output 2 2 3 5 4" xfId="9847"/>
    <cellStyle name="Output 2 2 3 5 4 2" xfId="9848"/>
    <cellStyle name="Output 2 2 3 5 4 3" xfId="9849"/>
    <cellStyle name="Output 2 2 3 5 4 4" xfId="9850"/>
    <cellStyle name="Output 2 2 3 5 4 5" xfId="9851"/>
    <cellStyle name="Output 2 2 3 5 4 6" xfId="9852"/>
    <cellStyle name="Output 2 2 3 5 4 7" xfId="9853"/>
    <cellStyle name="Output 2 2 3 5 5" xfId="9854"/>
    <cellStyle name="Output 2 2 3 5 5 2" xfId="9855"/>
    <cellStyle name="Output 2 2 3 5 5 3" xfId="9856"/>
    <cellStyle name="Output 2 2 3 5 5 4" xfId="9857"/>
    <cellStyle name="Output 2 2 3 5 5 5" xfId="9858"/>
    <cellStyle name="Output 2 2 3 5 5 6" xfId="9859"/>
    <cellStyle name="Output 2 2 3 5 5 7" xfId="9860"/>
    <cellStyle name="Output 2 2 3 5 6" xfId="9861"/>
    <cellStyle name="Output 2 2 3 5 6 2" xfId="9862"/>
    <cellStyle name="Output 2 2 3 5 6 3" xfId="9863"/>
    <cellStyle name="Output 2 2 3 5 6 4" xfId="9864"/>
    <cellStyle name="Output 2 2 3 5 6 5" xfId="9865"/>
    <cellStyle name="Output 2 2 3 5 6 6" xfId="9866"/>
    <cellStyle name="Output 2 2 3 5 6 7" xfId="9867"/>
    <cellStyle name="Output 2 2 3 5 7" xfId="9868"/>
    <cellStyle name="Output 2 2 3 5 7 2" xfId="9869"/>
    <cellStyle name="Output 2 2 3 5 7 3" xfId="9870"/>
    <cellStyle name="Output 2 2 3 5 7 4" xfId="9871"/>
    <cellStyle name="Output 2 2 3 5 7 5" xfId="9872"/>
    <cellStyle name="Output 2 2 3 5 7 6" xfId="9873"/>
    <cellStyle name="Output 2 2 3 5 7 7" xfId="9874"/>
    <cellStyle name="Output 2 2 3 5 8" xfId="9875"/>
    <cellStyle name="Output 2 2 3 5 8 2" xfId="9876"/>
    <cellStyle name="Output 2 2 3 5 8 3" xfId="9877"/>
    <cellStyle name="Output 2 2 3 5 8 4" xfId="9878"/>
    <cellStyle name="Output 2 2 3 5 8 5" xfId="9879"/>
    <cellStyle name="Output 2 2 3 5 8 6" xfId="9880"/>
    <cellStyle name="Output 2 2 3 5 8 7" xfId="9881"/>
    <cellStyle name="Output 2 2 3 5 9" xfId="9882"/>
    <cellStyle name="Output 2 2 3 5 9 2" xfId="9883"/>
    <cellStyle name="Output 2 2 3 5 9 3" xfId="9884"/>
    <cellStyle name="Output 2 2 3 5 9 4" xfId="9885"/>
    <cellStyle name="Output 2 2 3 5 9 5" xfId="9886"/>
    <cellStyle name="Output 2 2 3 5 9 6" xfId="9887"/>
    <cellStyle name="Output 2 2 3 5 9 7" xfId="9888"/>
    <cellStyle name="Output 2 2 3 6" xfId="9889"/>
    <cellStyle name="Output 2 2 3 6 2" xfId="9890"/>
    <cellStyle name="Output 2 2 3 6 3" xfId="9891"/>
    <cellStyle name="Output 2 2 3 6 4" xfId="9892"/>
    <cellStyle name="Output 2 2 3 6 5" xfId="9893"/>
    <cellStyle name="Output 2 2 3 6 6" xfId="9894"/>
    <cellStyle name="Output 2 2 3 6 7" xfId="9895"/>
    <cellStyle name="Output 2 2 3 7" xfId="9896"/>
    <cellStyle name="Output 2 2 3 7 2" xfId="9897"/>
    <cellStyle name="Output 2 2 3 7 3" xfId="9898"/>
    <cellStyle name="Output 2 2 3 7 4" xfId="9899"/>
    <cellStyle name="Output 2 2 3 7 5" xfId="9900"/>
    <cellStyle name="Output 2 2 3 7 6" xfId="9901"/>
    <cellStyle name="Output 2 2 3 7 7" xfId="9902"/>
    <cellStyle name="Output 2 2 3 8" xfId="9903"/>
    <cellStyle name="Output 2 2 3 8 2" xfId="9904"/>
    <cellStyle name="Output 2 2 3 8 3" xfId="9905"/>
    <cellStyle name="Output 2 2 3 8 4" xfId="9906"/>
    <cellStyle name="Output 2 2 3 8 5" xfId="9907"/>
    <cellStyle name="Output 2 2 3 8 6" xfId="9908"/>
    <cellStyle name="Output 2 2 3 8 7" xfId="9909"/>
    <cellStyle name="Output 2 2 3 9" xfId="9910"/>
    <cellStyle name="Output 2 2 3 9 2" xfId="9911"/>
    <cellStyle name="Output 2 2 3 9 3" xfId="9912"/>
    <cellStyle name="Output 2 2 3 9 4" xfId="9913"/>
    <cellStyle name="Output 2 2 3 9 5" xfId="9914"/>
    <cellStyle name="Output 2 2 3 9 6" xfId="9915"/>
    <cellStyle name="Output 2 2 3 9 7" xfId="9916"/>
    <cellStyle name="Output 2 2 4" xfId="9917"/>
    <cellStyle name="Output 2 2 4 10" xfId="9918"/>
    <cellStyle name="Output 2 2 4 10 2" xfId="9919"/>
    <cellStyle name="Output 2 2 4 10 3" xfId="9920"/>
    <cellStyle name="Output 2 2 4 10 4" xfId="9921"/>
    <cellStyle name="Output 2 2 4 10 5" xfId="9922"/>
    <cellStyle name="Output 2 2 4 10 6" xfId="9923"/>
    <cellStyle name="Output 2 2 4 10 7" xfId="9924"/>
    <cellStyle name="Output 2 2 4 11" xfId="9925"/>
    <cellStyle name="Output 2 2 4 12" xfId="9926"/>
    <cellStyle name="Output 2 2 4 13" xfId="9927"/>
    <cellStyle name="Output 2 2 4 14" xfId="9928"/>
    <cellStyle name="Output 2 2 4 2" xfId="9929"/>
    <cellStyle name="Output 2 2 4 2 2" xfId="9930"/>
    <cellStyle name="Output 2 2 4 2 3" xfId="9931"/>
    <cellStyle name="Output 2 2 4 2 4" xfId="9932"/>
    <cellStyle name="Output 2 2 4 2 5" xfId="9933"/>
    <cellStyle name="Output 2 2 4 2 6" xfId="9934"/>
    <cellStyle name="Output 2 2 4 2 7" xfId="9935"/>
    <cellStyle name="Output 2 2 4 3" xfId="9936"/>
    <cellStyle name="Output 2 2 4 3 2" xfId="9937"/>
    <cellStyle name="Output 2 2 4 3 3" xfId="9938"/>
    <cellStyle name="Output 2 2 4 3 4" xfId="9939"/>
    <cellStyle name="Output 2 2 4 3 5" xfId="9940"/>
    <cellStyle name="Output 2 2 4 3 6" xfId="9941"/>
    <cellStyle name="Output 2 2 4 3 7" xfId="9942"/>
    <cellStyle name="Output 2 2 4 4" xfId="9943"/>
    <cellStyle name="Output 2 2 4 4 2" xfId="9944"/>
    <cellStyle name="Output 2 2 4 4 3" xfId="9945"/>
    <cellStyle name="Output 2 2 4 4 4" xfId="9946"/>
    <cellStyle name="Output 2 2 4 4 5" xfId="9947"/>
    <cellStyle name="Output 2 2 4 4 6" xfId="9948"/>
    <cellStyle name="Output 2 2 4 4 7" xfId="9949"/>
    <cellStyle name="Output 2 2 4 5" xfId="9950"/>
    <cellStyle name="Output 2 2 4 5 2" xfId="9951"/>
    <cellStyle name="Output 2 2 4 5 3" xfId="9952"/>
    <cellStyle name="Output 2 2 4 5 4" xfId="9953"/>
    <cellStyle name="Output 2 2 4 5 5" xfId="9954"/>
    <cellStyle name="Output 2 2 4 5 6" xfId="9955"/>
    <cellStyle name="Output 2 2 4 5 7" xfId="9956"/>
    <cellStyle name="Output 2 2 4 6" xfId="9957"/>
    <cellStyle name="Output 2 2 4 6 2" xfId="9958"/>
    <cellStyle name="Output 2 2 4 6 3" xfId="9959"/>
    <cellStyle name="Output 2 2 4 6 4" xfId="9960"/>
    <cellStyle name="Output 2 2 4 6 5" xfId="9961"/>
    <cellStyle name="Output 2 2 4 6 6" xfId="9962"/>
    <cellStyle name="Output 2 2 4 6 7" xfId="9963"/>
    <cellStyle name="Output 2 2 4 7" xfId="9964"/>
    <cellStyle name="Output 2 2 4 7 2" xfId="9965"/>
    <cellStyle name="Output 2 2 4 7 3" xfId="9966"/>
    <cellStyle name="Output 2 2 4 7 4" xfId="9967"/>
    <cellStyle name="Output 2 2 4 7 5" xfId="9968"/>
    <cellStyle name="Output 2 2 4 7 6" xfId="9969"/>
    <cellStyle name="Output 2 2 4 7 7" xfId="9970"/>
    <cellStyle name="Output 2 2 4 8" xfId="9971"/>
    <cellStyle name="Output 2 2 4 8 2" xfId="9972"/>
    <cellStyle name="Output 2 2 4 8 3" xfId="9973"/>
    <cellStyle name="Output 2 2 4 8 4" xfId="9974"/>
    <cellStyle name="Output 2 2 4 8 5" xfId="9975"/>
    <cellStyle name="Output 2 2 4 8 6" xfId="9976"/>
    <cellStyle name="Output 2 2 4 8 7" xfId="9977"/>
    <cellStyle name="Output 2 2 4 9" xfId="9978"/>
    <cellStyle name="Output 2 2 4 9 2" xfId="9979"/>
    <cellStyle name="Output 2 2 4 9 3" xfId="9980"/>
    <cellStyle name="Output 2 2 4 9 4" xfId="9981"/>
    <cellStyle name="Output 2 2 4 9 5" xfId="9982"/>
    <cellStyle name="Output 2 2 4 9 6" xfId="9983"/>
    <cellStyle name="Output 2 2 4 9 7" xfId="9984"/>
    <cellStyle name="Output 2 2 5" xfId="9985"/>
    <cellStyle name="Output 2 2 5 10" xfId="9986"/>
    <cellStyle name="Output 2 2 5 10 2" xfId="9987"/>
    <cellStyle name="Output 2 2 5 10 3" xfId="9988"/>
    <cellStyle name="Output 2 2 5 10 4" xfId="9989"/>
    <cellStyle name="Output 2 2 5 10 5" xfId="9990"/>
    <cellStyle name="Output 2 2 5 10 6" xfId="9991"/>
    <cellStyle name="Output 2 2 5 10 7" xfId="9992"/>
    <cellStyle name="Output 2 2 5 11" xfId="9993"/>
    <cellStyle name="Output 2 2 5 12" xfId="9994"/>
    <cellStyle name="Output 2 2 5 13" xfId="9995"/>
    <cellStyle name="Output 2 2 5 14" xfId="9996"/>
    <cellStyle name="Output 2 2 5 2" xfId="9997"/>
    <cellStyle name="Output 2 2 5 2 2" xfId="9998"/>
    <cellStyle name="Output 2 2 5 2 3" xfId="9999"/>
    <cellStyle name="Output 2 2 5 2 4" xfId="10000"/>
    <cellStyle name="Output 2 2 5 2 5" xfId="10001"/>
    <cellStyle name="Output 2 2 5 2 6" xfId="10002"/>
    <cellStyle name="Output 2 2 5 2 7" xfId="10003"/>
    <cellStyle name="Output 2 2 5 3" xfId="10004"/>
    <cellStyle name="Output 2 2 5 3 2" xfId="10005"/>
    <cellStyle name="Output 2 2 5 3 3" xfId="10006"/>
    <cellStyle name="Output 2 2 5 3 4" xfId="10007"/>
    <cellStyle name="Output 2 2 5 3 5" xfId="10008"/>
    <cellStyle name="Output 2 2 5 3 6" xfId="10009"/>
    <cellStyle name="Output 2 2 5 3 7" xfId="10010"/>
    <cellStyle name="Output 2 2 5 4" xfId="10011"/>
    <cellStyle name="Output 2 2 5 4 2" xfId="10012"/>
    <cellStyle name="Output 2 2 5 4 3" xfId="10013"/>
    <cellStyle name="Output 2 2 5 4 4" xfId="10014"/>
    <cellStyle name="Output 2 2 5 4 5" xfId="10015"/>
    <cellStyle name="Output 2 2 5 4 6" xfId="10016"/>
    <cellStyle name="Output 2 2 5 4 7" xfId="10017"/>
    <cellStyle name="Output 2 2 5 5" xfId="10018"/>
    <cellStyle name="Output 2 2 5 5 2" xfId="10019"/>
    <cellStyle name="Output 2 2 5 5 3" xfId="10020"/>
    <cellStyle name="Output 2 2 5 5 4" xfId="10021"/>
    <cellStyle name="Output 2 2 5 5 5" xfId="10022"/>
    <cellStyle name="Output 2 2 5 5 6" xfId="10023"/>
    <cellStyle name="Output 2 2 5 5 7" xfId="10024"/>
    <cellStyle name="Output 2 2 5 6" xfId="10025"/>
    <cellStyle name="Output 2 2 5 6 2" xfId="10026"/>
    <cellStyle name="Output 2 2 5 6 3" xfId="10027"/>
    <cellStyle name="Output 2 2 5 6 4" xfId="10028"/>
    <cellStyle name="Output 2 2 5 6 5" xfId="10029"/>
    <cellStyle name="Output 2 2 5 6 6" xfId="10030"/>
    <cellStyle name="Output 2 2 5 6 7" xfId="10031"/>
    <cellStyle name="Output 2 2 5 7" xfId="10032"/>
    <cellStyle name="Output 2 2 5 7 2" xfId="10033"/>
    <cellStyle name="Output 2 2 5 7 3" xfId="10034"/>
    <cellStyle name="Output 2 2 5 7 4" xfId="10035"/>
    <cellStyle name="Output 2 2 5 7 5" xfId="10036"/>
    <cellStyle name="Output 2 2 5 7 6" xfId="10037"/>
    <cellStyle name="Output 2 2 5 7 7" xfId="10038"/>
    <cellStyle name="Output 2 2 5 8" xfId="10039"/>
    <cellStyle name="Output 2 2 5 8 2" xfId="10040"/>
    <cellStyle name="Output 2 2 5 8 3" xfId="10041"/>
    <cellStyle name="Output 2 2 5 8 4" xfId="10042"/>
    <cellStyle name="Output 2 2 5 8 5" xfId="10043"/>
    <cellStyle name="Output 2 2 5 8 6" xfId="10044"/>
    <cellStyle name="Output 2 2 5 8 7" xfId="10045"/>
    <cellStyle name="Output 2 2 5 9" xfId="10046"/>
    <cellStyle name="Output 2 2 5 9 2" xfId="10047"/>
    <cellStyle name="Output 2 2 5 9 3" xfId="10048"/>
    <cellStyle name="Output 2 2 5 9 4" xfId="10049"/>
    <cellStyle name="Output 2 2 5 9 5" xfId="10050"/>
    <cellStyle name="Output 2 2 5 9 6" xfId="10051"/>
    <cellStyle name="Output 2 2 5 9 7" xfId="10052"/>
    <cellStyle name="Output 2 2 6" xfId="10053"/>
    <cellStyle name="Output 2 2 6 10" xfId="10054"/>
    <cellStyle name="Output 2 2 6 10 2" xfId="10055"/>
    <cellStyle name="Output 2 2 6 10 3" xfId="10056"/>
    <cellStyle name="Output 2 2 6 10 4" xfId="10057"/>
    <cellStyle name="Output 2 2 6 10 5" xfId="10058"/>
    <cellStyle name="Output 2 2 6 10 6" xfId="10059"/>
    <cellStyle name="Output 2 2 6 10 7" xfId="10060"/>
    <cellStyle name="Output 2 2 6 11" xfId="10061"/>
    <cellStyle name="Output 2 2 6 12" xfId="10062"/>
    <cellStyle name="Output 2 2 6 13" xfId="10063"/>
    <cellStyle name="Output 2 2 6 14" xfId="10064"/>
    <cellStyle name="Output 2 2 6 2" xfId="10065"/>
    <cellStyle name="Output 2 2 6 2 2" xfId="10066"/>
    <cellStyle name="Output 2 2 6 2 3" xfId="10067"/>
    <cellStyle name="Output 2 2 6 2 4" xfId="10068"/>
    <cellStyle name="Output 2 2 6 2 5" xfId="10069"/>
    <cellStyle name="Output 2 2 6 2 6" xfId="10070"/>
    <cellStyle name="Output 2 2 6 2 7" xfId="10071"/>
    <cellStyle name="Output 2 2 6 3" xfId="10072"/>
    <cellStyle name="Output 2 2 6 3 2" xfId="10073"/>
    <cellStyle name="Output 2 2 6 3 3" xfId="10074"/>
    <cellStyle name="Output 2 2 6 3 4" xfId="10075"/>
    <cellStyle name="Output 2 2 6 3 5" xfId="10076"/>
    <cellStyle name="Output 2 2 6 3 6" xfId="10077"/>
    <cellStyle name="Output 2 2 6 3 7" xfId="10078"/>
    <cellStyle name="Output 2 2 6 4" xfId="10079"/>
    <cellStyle name="Output 2 2 6 4 2" xfId="10080"/>
    <cellStyle name="Output 2 2 6 4 3" xfId="10081"/>
    <cellStyle name="Output 2 2 6 4 4" xfId="10082"/>
    <cellStyle name="Output 2 2 6 4 5" xfId="10083"/>
    <cellStyle name="Output 2 2 6 4 6" xfId="10084"/>
    <cellStyle name="Output 2 2 6 4 7" xfId="10085"/>
    <cellStyle name="Output 2 2 6 5" xfId="10086"/>
    <cellStyle name="Output 2 2 6 5 2" xfId="10087"/>
    <cellStyle name="Output 2 2 6 5 3" xfId="10088"/>
    <cellStyle name="Output 2 2 6 5 4" xfId="10089"/>
    <cellStyle name="Output 2 2 6 5 5" xfId="10090"/>
    <cellStyle name="Output 2 2 6 5 6" xfId="10091"/>
    <cellStyle name="Output 2 2 6 5 7" xfId="10092"/>
    <cellStyle name="Output 2 2 6 6" xfId="10093"/>
    <cellStyle name="Output 2 2 6 6 2" xfId="10094"/>
    <cellStyle name="Output 2 2 6 6 3" xfId="10095"/>
    <cellStyle name="Output 2 2 6 6 4" xfId="10096"/>
    <cellStyle name="Output 2 2 6 6 5" xfId="10097"/>
    <cellStyle name="Output 2 2 6 6 6" xfId="10098"/>
    <cellStyle name="Output 2 2 6 6 7" xfId="10099"/>
    <cellStyle name="Output 2 2 6 7" xfId="10100"/>
    <cellStyle name="Output 2 2 6 7 2" xfId="10101"/>
    <cellStyle name="Output 2 2 6 7 3" xfId="10102"/>
    <cellStyle name="Output 2 2 6 7 4" xfId="10103"/>
    <cellStyle name="Output 2 2 6 7 5" xfId="10104"/>
    <cellStyle name="Output 2 2 6 7 6" xfId="10105"/>
    <cellStyle name="Output 2 2 6 7 7" xfId="10106"/>
    <cellStyle name="Output 2 2 6 8" xfId="10107"/>
    <cellStyle name="Output 2 2 6 8 2" xfId="10108"/>
    <cellStyle name="Output 2 2 6 8 3" xfId="10109"/>
    <cellStyle name="Output 2 2 6 8 4" xfId="10110"/>
    <cellStyle name="Output 2 2 6 8 5" xfId="10111"/>
    <cellStyle name="Output 2 2 6 8 6" xfId="10112"/>
    <cellStyle name="Output 2 2 6 8 7" xfId="10113"/>
    <cellStyle name="Output 2 2 6 9" xfId="10114"/>
    <cellStyle name="Output 2 2 6 9 2" xfId="10115"/>
    <cellStyle name="Output 2 2 6 9 3" xfId="10116"/>
    <cellStyle name="Output 2 2 6 9 4" xfId="10117"/>
    <cellStyle name="Output 2 2 6 9 5" xfId="10118"/>
    <cellStyle name="Output 2 2 6 9 6" xfId="10119"/>
    <cellStyle name="Output 2 2 6 9 7" xfId="10120"/>
    <cellStyle name="Output 2 2 7" xfId="10121"/>
    <cellStyle name="Output 2 2 7 10" xfId="10122"/>
    <cellStyle name="Output 2 2 7 10 2" xfId="10123"/>
    <cellStyle name="Output 2 2 7 10 3" xfId="10124"/>
    <cellStyle name="Output 2 2 7 10 4" xfId="10125"/>
    <cellStyle name="Output 2 2 7 10 5" xfId="10126"/>
    <cellStyle name="Output 2 2 7 10 6" xfId="10127"/>
    <cellStyle name="Output 2 2 7 10 7" xfId="10128"/>
    <cellStyle name="Output 2 2 7 11" xfId="10129"/>
    <cellStyle name="Output 2 2 7 12" xfId="10130"/>
    <cellStyle name="Output 2 2 7 13" xfId="10131"/>
    <cellStyle name="Output 2 2 7 14" xfId="10132"/>
    <cellStyle name="Output 2 2 7 2" xfId="10133"/>
    <cellStyle name="Output 2 2 7 2 2" xfId="10134"/>
    <cellStyle name="Output 2 2 7 2 3" xfId="10135"/>
    <cellStyle name="Output 2 2 7 2 4" xfId="10136"/>
    <cellStyle name="Output 2 2 7 2 5" xfId="10137"/>
    <cellStyle name="Output 2 2 7 2 6" xfId="10138"/>
    <cellStyle name="Output 2 2 7 2 7" xfId="10139"/>
    <cellStyle name="Output 2 2 7 3" xfId="10140"/>
    <cellStyle name="Output 2 2 7 3 2" xfId="10141"/>
    <cellStyle name="Output 2 2 7 3 3" xfId="10142"/>
    <cellStyle name="Output 2 2 7 3 4" xfId="10143"/>
    <cellStyle name="Output 2 2 7 3 5" xfId="10144"/>
    <cellStyle name="Output 2 2 7 3 6" xfId="10145"/>
    <cellStyle name="Output 2 2 7 3 7" xfId="10146"/>
    <cellStyle name="Output 2 2 7 4" xfId="10147"/>
    <cellStyle name="Output 2 2 7 4 2" xfId="10148"/>
    <cellStyle name="Output 2 2 7 4 3" xfId="10149"/>
    <cellStyle name="Output 2 2 7 4 4" xfId="10150"/>
    <cellStyle name="Output 2 2 7 4 5" xfId="10151"/>
    <cellStyle name="Output 2 2 7 4 6" xfId="10152"/>
    <cellStyle name="Output 2 2 7 4 7" xfId="10153"/>
    <cellStyle name="Output 2 2 7 5" xfId="10154"/>
    <cellStyle name="Output 2 2 7 5 2" xfId="10155"/>
    <cellStyle name="Output 2 2 7 5 3" xfId="10156"/>
    <cellStyle name="Output 2 2 7 5 4" xfId="10157"/>
    <cellStyle name="Output 2 2 7 5 5" xfId="10158"/>
    <cellStyle name="Output 2 2 7 5 6" xfId="10159"/>
    <cellStyle name="Output 2 2 7 5 7" xfId="10160"/>
    <cellStyle name="Output 2 2 7 6" xfId="10161"/>
    <cellStyle name="Output 2 2 7 6 2" xfId="10162"/>
    <cellStyle name="Output 2 2 7 6 3" xfId="10163"/>
    <cellStyle name="Output 2 2 7 6 4" xfId="10164"/>
    <cellStyle name="Output 2 2 7 6 5" xfId="10165"/>
    <cellStyle name="Output 2 2 7 6 6" xfId="10166"/>
    <cellStyle name="Output 2 2 7 6 7" xfId="10167"/>
    <cellStyle name="Output 2 2 7 7" xfId="10168"/>
    <cellStyle name="Output 2 2 7 7 2" xfId="10169"/>
    <cellStyle name="Output 2 2 7 7 3" xfId="10170"/>
    <cellStyle name="Output 2 2 7 7 4" xfId="10171"/>
    <cellStyle name="Output 2 2 7 7 5" xfId="10172"/>
    <cellStyle name="Output 2 2 7 7 6" xfId="10173"/>
    <cellStyle name="Output 2 2 7 7 7" xfId="10174"/>
    <cellStyle name="Output 2 2 7 8" xfId="10175"/>
    <cellStyle name="Output 2 2 7 8 2" xfId="10176"/>
    <cellStyle name="Output 2 2 7 8 3" xfId="10177"/>
    <cellStyle name="Output 2 2 7 8 4" xfId="10178"/>
    <cellStyle name="Output 2 2 7 8 5" xfId="10179"/>
    <cellStyle name="Output 2 2 7 8 6" xfId="10180"/>
    <cellStyle name="Output 2 2 7 8 7" xfId="10181"/>
    <cellStyle name="Output 2 2 7 9" xfId="10182"/>
    <cellStyle name="Output 2 2 7 9 2" xfId="10183"/>
    <cellStyle name="Output 2 2 7 9 3" xfId="10184"/>
    <cellStyle name="Output 2 2 7 9 4" xfId="10185"/>
    <cellStyle name="Output 2 2 7 9 5" xfId="10186"/>
    <cellStyle name="Output 2 2 7 9 6" xfId="10187"/>
    <cellStyle name="Output 2 2 7 9 7" xfId="10188"/>
    <cellStyle name="Output 2 2 8" xfId="10189"/>
    <cellStyle name="Output 2 2 8 2" xfId="10190"/>
    <cellStyle name="Output 2 2 8 3" xfId="10191"/>
    <cellStyle name="Output 2 2 8 4" xfId="10192"/>
    <cellStyle name="Output 2 2 8 5" xfId="10193"/>
    <cellStyle name="Output 2 2 8 6" xfId="10194"/>
    <cellStyle name="Output 2 2 8 7" xfId="10195"/>
    <cellStyle name="Output 2 2 9" xfId="10196"/>
    <cellStyle name="Output 2 2 9 2" xfId="10197"/>
    <cellStyle name="Output 2 2 9 3" xfId="10198"/>
    <cellStyle name="Output 2 2 9 4" xfId="10199"/>
    <cellStyle name="Output 2 2 9 5" xfId="10200"/>
    <cellStyle name="Output 2 2 9 6" xfId="10201"/>
    <cellStyle name="Output 2 2 9 7" xfId="10202"/>
    <cellStyle name="Output 2 3" xfId="181"/>
    <cellStyle name="Output 2 3 10" xfId="10203"/>
    <cellStyle name="Output 2 3 10 2" xfId="10204"/>
    <cellStyle name="Output 2 3 10 3" xfId="10205"/>
    <cellStyle name="Output 2 3 10 4" xfId="10206"/>
    <cellStyle name="Output 2 3 10 5" xfId="10207"/>
    <cellStyle name="Output 2 3 10 6" xfId="10208"/>
    <cellStyle name="Output 2 3 10 7" xfId="10209"/>
    <cellStyle name="Output 2 3 11" xfId="10210"/>
    <cellStyle name="Output 2 3 11 2" xfId="10211"/>
    <cellStyle name="Output 2 3 11 3" xfId="10212"/>
    <cellStyle name="Output 2 3 11 4" xfId="10213"/>
    <cellStyle name="Output 2 3 11 5" xfId="10214"/>
    <cellStyle name="Output 2 3 11 6" xfId="10215"/>
    <cellStyle name="Output 2 3 11 7" xfId="10216"/>
    <cellStyle name="Output 2 3 12" xfId="10217"/>
    <cellStyle name="Output 2 3 12 2" xfId="10218"/>
    <cellStyle name="Output 2 3 12 3" xfId="10219"/>
    <cellStyle name="Output 2 3 12 4" xfId="10220"/>
    <cellStyle name="Output 2 3 12 5" xfId="10221"/>
    <cellStyle name="Output 2 3 12 6" xfId="10222"/>
    <cellStyle name="Output 2 3 12 7" xfId="10223"/>
    <cellStyle name="Output 2 3 13" xfId="10224"/>
    <cellStyle name="Output 2 3 13 2" xfId="10225"/>
    <cellStyle name="Output 2 3 13 3" xfId="10226"/>
    <cellStyle name="Output 2 3 13 4" xfId="10227"/>
    <cellStyle name="Output 2 3 13 5" xfId="10228"/>
    <cellStyle name="Output 2 3 13 6" xfId="10229"/>
    <cellStyle name="Output 2 3 13 7" xfId="10230"/>
    <cellStyle name="Output 2 3 14" xfId="10231"/>
    <cellStyle name="Output 2 3 15" xfId="10232"/>
    <cellStyle name="Output 2 3 16" xfId="10233"/>
    <cellStyle name="Output 2 3 2" xfId="308"/>
    <cellStyle name="Output 2 3 2 10" xfId="10234"/>
    <cellStyle name="Output 2 3 2 10 2" xfId="10235"/>
    <cellStyle name="Output 2 3 2 10 3" xfId="10236"/>
    <cellStyle name="Output 2 3 2 10 4" xfId="10237"/>
    <cellStyle name="Output 2 3 2 10 5" xfId="10238"/>
    <cellStyle name="Output 2 3 2 10 6" xfId="10239"/>
    <cellStyle name="Output 2 3 2 10 7" xfId="10240"/>
    <cellStyle name="Output 2 3 2 11" xfId="10241"/>
    <cellStyle name="Output 2 3 2 11 2" xfId="10242"/>
    <cellStyle name="Output 2 3 2 11 3" xfId="10243"/>
    <cellStyle name="Output 2 3 2 11 4" xfId="10244"/>
    <cellStyle name="Output 2 3 2 11 5" xfId="10245"/>
    <cellStyle name="Output 2 3 2 11 6" xfId="10246"/>
    <cellStyle name="Output 2 3 2 11 7" xfId="10247"/>
    <cellStyle name="Output 2 3 2 12" xfId="10248"/>
    <cellStyle name="Output 2 3 2 12 2" xfId="10249"/>
    <cellStyle name="Output 2 3 2 12 3" xfId="10250"/>
    <cellStyle name="Output 2 3 2 12 4" xfId="10251"/>
    <cellStyle name="Output 2 3 2 12 5" xfId="10252"/>
    <cellStyle name="Output 2 3 2 12 6" xfId="10253"/>
    <cellStyle name="Output 2 3 2 12 7" xfId="10254"/>
    <cellStyle name="Output 2 3 2 13" xfId="10255"/>
    <cellStyle name="Output 2 3 2 13 2" xfId="10256"/>
    <cellStyle name="Output 2 3 2 13 3" xfId="10257"/>
    <cellStyle name="Output 2 3 2 13 4" xfId="10258"/>
    <cellStyle name="Output 2 3 2 13 5" xfId="10259"/>
    <cellStyle name="Output 2 3 2 13 6" xfId="10260"/>
    <cellStyle name="Output 2 3 2 13 7" xfId="10261"/>
    <cellStyle name="Output 2 3 2 14" xfId="10262"/>
    <cellStyle name="Output 2 3 2 15" xfId="10263"/>
    <cellStyle name="Output 2 3 2 16" xfId="10264"/>
    <cellStyle name="Output 2 3 2 17" xfId="10265"/>
    <cellStyle name="Output 2 3 2 2" xfId="10266"/>
    <cellStyle name="Output 2 3 2 2 10" xfId="10267"/>
    <cellStyle name="Output 2 3 2 2 10 2" xfId="10268"/>
    <cellStyle name="Output 2 3 2 2 10 3" xfId="10269"/>
    <cellStyle name="Output 2 3 2 2 10 4" xfId="10270"/>
    <cellStyle name="Output 2 3 2 2 10 5" xfId="10271"/>
    <cellStyle name="Output 2 3 2 2 10 6" xfId="10272"/>
    <cellStyle name="Output 2 3 2 2 10 7" xfId="10273"/>
    <cellStyle name="Output 2 3 2 2 11" xfId="10274"/>
    <cellStyle name="Output 2 3 2 2 12" xfId="10275"/>
    <cellStyle name="Output 2 3 2 2 13" xfId="10276"/>
    <cellStyle name="Output 2 3 2 2 14" xfId="10277"/>
    <cellStyle name="Output 2 3 2 2 2" xfId="10278"/>
    <cellStyle name="Output 2 3 2 2 2 2" xfId="10279"/>
    <cellStyle name="Output 2 3 2 2 2 3" xfId="10280"/>
    <cellStyle name="Output 2 3 2 2 2 4" xfId="10281"/>
    <cellStyle name="Output 2 3 2 2 2 5" xfId="10282"/>
    <cellStyle name="Output 2 3 2 2 2 6" xfId="10283"/>
    <cellStyle name="Output 2 3 2 2 2 7" xfId="10284"/>
    <cellStyle name="Output 2 3 2 2 3" xfId="10285"/>
    <cellStyle name="Output 2 3 2 2 3 2" xfId="10286"/>
    <cellStyle name="Output 2 3 2 2 3 3" xfId="10287"/>
    <cellStyle name="Output 2 3 2 2 3 4" xfId="10288"/>
    <cellStyle name="Output 2 3 2 2 3 5" xfId="10289"/>
    <cellStyle name="Output 2 3 2 2 3 6" xfId="10290"/>
    <cellStyle name="Output 2 3 2 2 3 7" xfId="10291"/>
    <cellStyle name="Output 2 3 2 2 4" xfId="10292"/>
    <cellStyle name="Output 2 3 2 2 4 2" xfId="10293"/>
    <cellStyle name="Output 2 3 2 2 4 3" xfId="10294"/>
    <cellStyle name="Output 2 3 2 2 4 4" xfId="10295"/>
    <cellStyle name="Output 2 3 2 2 4 5" xfId="10296"/>
    <cellStyle name="Output 2 3 2 2 4 6" xfId="10297"/>
    <cellStyle name="Output 2 3 2 2 4 7" xfId="10298"/>
    <cellStyle name="Output 2 3 2 2 5" xfId="10299"/>
    <cellStyle name="Output 2 3 2 2 5 2" xfId="10300"/>
    <cellStyle name="Output 2 3 2 2 5 3" xfId="10301"/>
    <cellStyle name="Output 2 3 2 2 5 4" xfId="10302"/>
    <cellStyle name="Output 2 3 2 2 5 5" xfId="10303"/>
    <cellStyle name="Output 2 3 2 2 5 6" xfId="10304"/>
    <cellStyle name="Output 2 3 2 2 5 7" xfId="10305"/>
    <cellStyle name="Output 2 3 2 2 6" xfId="10306"/>
    <cellStyle name="Output 2 3 2 2 6 2" xfId="10307"/>
    <cellStyle name="Output 2 3 2 2 6 3" xfId="10308"/>
    <cellStyle name="Output 2 3 2 2 6 4" xfId="10309"/>
    <cellStyle name="Output 2 3 2 2 6 5" xfId="10310"/>
    <cellStyle name="Output 2 3 2 2 6 6" xfId="10311"/>
    <cellStyle name="Output 2 3 2 2 6 7" xfId="10312"/>
    <cellStyle name="Output 2 3 2 2 7" xfId="10313"/>
    <cellStyle name="Output 2 3 2 2 7 2" xfId="10314"/>
    <cellStyle name="Output 2 3 2 2 7 3" xfId="10315"/>
    <cellStyle name="Output 2 3 2 2 7 4" xfId="10316"/>
    <cellStyle name="Output 2 3 2 2 7 5" xfId="10317"/>
    <cellStyle name="Output 2 3 2 2 7 6" xfId="10318"/>
    <cellStyle name="Output 2 3 2 2 7 7" xfId="10319"/>
    <cellStyle name="Output 2 3 2 2 8" xfId="10320"/>
    <cellStyle name="Output 2 3 2 2 8 2" xfId="10321"/>
    <cellStyle name="Output 2 3 2 2 8 3" xfId="10322"/>
    <cellStyle name="Output 2 3 2 2 8 4" xfId="10323"/>
    <cellStyle name="Output 2 3 2 2 8 5" xfId="10324"/>
    <cellStyle name="Output 2 3 2 2 8 6" xfId="10325"/>
    <cellStyle name="Output 2 3 2 2 8 7" xfId="10326"/>
    <cellStyle name="Output 2 3 2 2 9" xfId="10327"/>
    <cellStyle name="Output 2 3 2 2 9 2" xfId="10328"/>
    <cellStyle name="Output 2 3 2 2 9 3" xfId="10329"/>
    <cellStyle name="Output 2 3 2 2 9 4" xfId="10330"/>
    <cellStyle name="Output 2 3 2 2 9 5" xfId="10331"/>
    <cellStyle name="Output 2 3 2 2 9 6" xfId="10332"/>
    <cellStyle name="Output 2 3 2 2 9 7" xfId="10333"/>
    <cellStyle name="Output 2 3 2 3" xfId="10334"/>
    <cellStyle name="Output 2 3 2 3 10" xfId="10335"/>
    <cellStyle name="Output 2 3 2 3 10 2" xfId="10336"/>
    <cellStyle name="Output 2 3 2 3 10 3" xfId="10337"/>
    <cellStyle name="Output 2 3 2 3 10 4" xfId="10338"/>
    <cellStyle name="Output 2 3 2 3 10 5" xfId="10339"/>
    <cellStyle name="Output 2 3 2 3 10 6" xfId="10340"/>
    <cellStyle name="Output 2 3 2 3 10 7" xfId="10341"/>
    <cellStyle name="Output 2 3 2 3 11" xfId="10342"/>
    <cellStyle name="Output 2 3 2 3 12" xfId="10343"/>
    <cellStyle name="Output 2 3 2 3 13" xfId="10344"/>
    <cellStyle name="Output 2 3 2 3 14" xfId="10345"/>
    <cellStyle name="Output 2 3 2 3 2" xfId="10346"/>
    <cellStyle name="Output 2 3 2 3 2 2" xfId="10347"/>
    <cellStyle name="Output 2 3 2 3 2 3" xfId="10348"/>
    <cellStyle name="Output 2 3 2 3 2 4" xfId="10349"/>
    <cellStyle name="Output 2 3 2 3 2 5" xfId="10350"/>
    <cellStyle name="Output 2 3 2 3 2 6" xfId="10351"/>
    <cellStyle name="Output 2 3 2 3 2 7" xfId="10352"/>
    <cellStyle name="Output 2 3 2 3 3" xfId="10353"/>
    <cellStyle name="Output 2 3 2 3 3 2" xfId="10354"/>
    <cellStyle name="Output 2 3 2 3 3 3" xfId="10355"/>
    <cellStyle name="Output 2 3 2 3 3 4" xfId="10356"/>
    <cellStyle name="Output 2 3 2 3 3 5" xfId="10357"/>
    <cellStyle name="Output 2 3 2 3 3 6" xfId="10358"/>
    <cellStyle name="Output 2 3 2 3 3 7" xfId="10359"/>
    <cellStyle name="Output 2 3 2 3 4" xfId="10360"/>
    <cellStyle name="Output 2 3 2 3 4 2" xfId="10361"/>
    <cellStyle name="Output 2 3 2 3 4 3" xfId="10362"/>
    <cellStyle name="Output 2 3 2 3 4 4" xfId="10363"/>
    <cellStyle name="Output 2 3 2 3 4 5" xfId="10364"/>
    <cellStyle name="Output 2 3 2 3 4 6" xfId="10365"/>
    <cellStyle name="Output 2 3 2 3 4 7" xfId="10366"/>
    <cellStyle name="Output 2 3 2 3 5" xfId="10367"/>
    <cellStyle name="Output 2 3 2 3 5 2" xfId="10368"/>
    <cellStyle name="Output 2 3 2 3 5 3" xfId="10369"/>
    <cellStyle name="Output 2 3 2 3 5 4" xfId="10370"/>
    <cellStyle name="Output 2 3 2 3 5 5" xfId="10371"/>
    <cellStyle name="Output 2 3 2 3 5 6" xfId="10372"/>
    <cellStyle name="Output 2 3 2 3 5 7" xfId="10373"/>
    <cellStyle name="Output 2 3 2 3 6" xfId="10374"/>
    <cellStyle name="Output 2 3 2 3 6 2" xfId="10375"/>
    <cellStyle name="Output 2 3 2 3 6 3" xfId="10376"/>
    <cellStyle name="Output 2 3 2 3 6 4" xfId="10377"/>
    <cellStyle name="Output 2 3 2 3 6 5" xfId="10378"/>
    <cellStyle name="Output 2 3 2 3 6 6" xfId="10379"/>
    <cellStyle name="Output 2 3 2 3 6 7" xfId="10380"/>
    <cellStyle name="Output 2 3 2 3 7" xfId="10381"/>
    <cellStyle name="Output 2 3 2 3 7 2" xfId="10382"/>
    <cellStyle name="Output 2 3 2 3 7 3" xfId="10383"/>
    <cellStyle name="Output 2 3 2 3 7 4" xfId="10384"/>
    <cellStyle name="Output 2 3 2 3 7 5" xfId="10385"/>
    <cellStyle name="Output 2 3 2 3 7 6" xfId="10386"/>
    <cellStyle name="Output 2 3 2 3 7 7" xfId="10387"/>
    <cellStyle name="Output 2 3 2 3 8" xfId="10388"/>
    <cellStyle name="Output 2 3 2 3 8 2" xfId="10389"/>
    <cellStyle name="Output 2 3 2 3 8 3" xfId="10390"/>
    <cellStyle name="Output 2 3 2 3 8 4" xfId="10391"/>
    <cellStyle name="Output 2 3 2 3 8 5" xfId="10392"/>
    <cellStyle name="Output 2 3 2 3 8 6" xfId="10393"/>
    <cellStyle name="Output 2 3 2 3 8 7" xfId="10394"/>
    <cellStyle name="Output 2 3 2 3 9" xfId="10395"/>
    <cellStyle name="Output 2 3 2 3 9 2" xfId="10396"/>
    <cellStyle name="Output 2 3 2 3 9 3" xfId="10397"/>
    <cellStyle name="Output 2 3 2 3 9 4" xfId="10398"/>
    <cellStyle name="Output 2 3 2 3 9 5" xfId="10399"/>
    <cellStyle name="Output 2 3 2 3 9 6" xfId="10400"/>
    <cellStyle name="Output 2 3 2 3 9 7" xfId="10401"/>
    <cellStyle name="Output 2 3 2 4" xfId="10402"/>
    <cellStyle name="Output 2 3 2 4 10" xfId="10403"/>
    <cellStyle name="Output 2 3 2 4 10 2" xfId="10404"/>
    <cellStyle name="Output 2 3 2 4 10 3" xfId="10405"/>
    <cellStyle name="Output 2 3 2 4 10 4" xfId="10406"/>
    <cellStyle name="Output 2 3 2 4 10 5" xfId="10407"/>
    <cellStyle name="Output 2 3 2 4 10 6" xfId="10408"/>
    <cellStyle name="Output 2 3 2 4 10 7" xfId="10409"/>
    <cellStyle name="Output 2 3 2 4 11" xfId="10410"/>
    <cellStyle name="Output 2 3 2 4 12" xfId="10411"/>
    <cellStyle name="Output 2 3 2 4 13" xfId="10412"/>
    <cellStyle name="Output 2 3 2 4 14" xfId="10413"/>
    <cellStyle name="Output 2 3 2 4 2" xfId="10414"/>
    <cellStyle name="Output 2 3 2 4 2 2" xfId="10415"/>
    <cellStyle name="Output 2 3 2 4 2 3" xfId="10416"/>
    <cellStyle name="Output 2 3 2 4 2 4" xfId="10417"/>
    <cellStyle name="Output 2 3 2 4 2 5" xfId="10418"/>
    <cellStyle name="Output 2 3 2 4 2 6" xfId="10419"/>
    <cellStyle name="Output 2 3 2 4 2 7" xfId="10420"/>
    <cellStyle name="Output 2 3 2 4 3" xfId="10421"/>
    <cellStyle name="Output 2 3 2 4 3 2" xfId="10422"/>
    <cellStyle name="Output 2 3 2 4 3 3" xfId="10423"/>
    <cellStyle name="Output 2 3 2 4 3 4" xfId="10424"/>
    <cellStyle name="Output 2 3 2 4 3 5" xfId="10425"/>
    <cellStyle name="Output 2 3 2 4 3 6" xfId="10426"/>
    <cellStyle name="Output 2 3 2 4 3 7" xfId="10427"/>
    <cellStyle name="Output 2 3 2 4 4" xfId="10428"/>
    <cellStyle name="Output 2 3 2 4 4 2" xfId="10429"/>
    <cellStyle name="Output 2 3 2 4 4 3" xfId="10430"/>
    <cellStyle name="Output 2 3 2 4 4 4" xfId="10431"/>
    <cellStyle name="Output 2 3 2 4 4 5" xfId="10432"/>
    <cellStyle name="Output 2 3 2 4 4 6" xfId="10433"/>
    <cellStyle name="Output 2 3 2 4 4 7" xfId="10434"/>
    <cellStyle name="Output 2 3 2 4 5" xfId="10435"/>
    <cellStyle name="Output 2 3 2 4 5 2" xfId="10436"/>
    <cellStyle name="Output 2 3 2 4 5 3" xfId="10437"/>
    <cellStyle name="Output 2 3 2 4 5 4" xfId="10438"/>
    <cellStyle name="Output 2 3 2 4 5 5" xfId="10439"/>
    <cellStyle name="Output 2 3 2 4 5 6" xfId="10440"/>
    <cellStyle name="Output 2 3 2 4 5 7" xfId="10441"/>
    <cellStyle name="Output 2 3 2 4 6" xfId="10442"/>
    <cellStyle name="Output 2 3 2 4 6 2" xfId="10443"/>
    <cellStyle name="Output 2 3 2 4 6 3" xfId="10444"/>
    <cellStyle name="Output 2 3 2 4 6 4" xfId="10445"/>
    <cellStyle name="Output 2 3 2 4 6 5" xfId="10446"/>
    <cellStyle name="Output 2 3 2 4 6 6" xfId="10447"/>
    <cellStyle name="Output 2 3 2 4 6 7" xfId="10448"/>
    <cellStyle name="Output 2 3 2 4 7" xfId="10449"/>
    <cellStyle name="Output 2 3 2 4 7 2" xfId="10450"/>
    <cellStyle name="Output 2 3 2 4 7 3" xfId="10451"/>
    <cellStyle name="Output 2 3 2 4 7 4" xfId="10452"/>
    <cellStyle name="Output 2 3 2 4 7 5" xfId="10453"/>
    <cellStyle name="Output 2 3 2 4 7 6" xfId="10454"/>
    <cellStyle name="Output 2 3 2 4 7 7" xfId="10455"/>
    <cellStyle name="Output 2 3 2 4 8" xfId="10456"/>
    <cellStyle name="Output 2 3 2 4 8 2" xfId="10457"/>
    <cellStyle name="Output 2 3 2 4 8 3" xfId="10458"/>
    <cellStyle name="Output 2 3 2 4 8 4" xfId="10459"/>
    <cellStyle name="Output 2 3 2 4 8 5" xfId="10460"/>
    <cellStyle name="Output 2 3 2 4 8 6" xfId="10461"/>
    <cellStyle name="Output 2 3 2 4 8 7" xfId="10462"/>
    <cellStyle name="Output 2 3 2 4 9" xfId="10463"/>
    <cellStyle name="Output 2 3 2 4 9 2" xfId="10464"/>
    <cellStyle name="Output 2 3 2 4 9 3" xfId="10465"/>
    <cellStyle name="Output 2 3 2 4 9 4" xfId="10466"/>
    <cellStyle name="Output 2 3 2 4 9 5" xfId="10467"/>
    <cellStyle name="Output 2 3 2 4 9 6" xfId="10468"/>
    <cellStyle name="Output 2 3 2 4 9 7" xfId="10469"/>
    <cellStyle name="Output 2 3 2 5" xfId="10470"/>
    <cellStyle name="Output 2 3 2 5 10" xfId="10471"/>
    <cellStyle name="Output 2 3 2 5 10 2" xfId="10472"/>
    <cellStyle name="Output 2 3 2 5 10 3" xfId="10473"/>
    <cellStyle name="Output 2 3 2 5 10 4" xfId="10474"/>
    <cellStyle name="Output 2 3 2 5 10 5" xfId="10475"/>
    <cellStyle name="Output 2 3 2 5 10 6" xfId="10476"/>
    <cellStyle name="Output 2 3 2 5 10 7" xfId="10477"/>
    <cellStyle name="Output 2 3 2 5 11" xfId="10478"/>
    <cellStyle name="Output 2 3 2 5 12" xfId="10479"/>
    <cellStyle name="Output 2 3 2 5 13" xfId="10480"/>
    <cellStyle name="Output 2 3 2 5 14" xfId="10481"/>
    <cellStyle name="Output 2 3 2 5 2" xfId="10482"/>
    <cellStyle name="Output 2 3 2 5 2 2" xfId="10483"/>
    <cellStyle name="Output 2 3 2 5 2 3" xfId="10484"/>
    <cellStyle name="Output 2 3 2 5 2 4" xfId="10485"/>
    <cellStyle name="Output 2 3 2 5 2 5" xfId="10486"/>
    <cellStyle name="Output 2 3 2 5 2 6" xfId="10487"/>
    <cellStyle name="Output 2 3 2 5 2 7" xfId="10488"/>
    <cellStyle name="Output 2 3 2 5 3" xfId="10489"/>
    <cellStyle name="Output 2 3 2 5 3 2" xfId="10490"/>
    <cellStyle name="Output 2 3 2 5 3 3" xfId="10491"/>
    <cellStyle name="Output 2 3 2 5 3 4" xfId="10492"/>
    <cellStyle name="Output 2 3 2 5 3 5" xfId="10493"/>
    <cellStyle name="Output 2 3 2 5 3 6" xfId="10494"/>
    <cellStyle name="Output 2 3 2 5 3 7" xfId="10495"/>
    <cellStyle name="Output 2 3 2 5 4" xfId="10496"/>
    <cellStyle name="Output 2 3 2 5 4 2" xfId="10497"/>
    <cellStyle name="Output 2 3 2 5 4 3" xfId="10498"/>
    <cellStyle name="Output 2 3 2 5 4 4" xfId="10499"/>
    <cellStyle name="Output 2 3 2 5 4 5" xfId="10500"/>
    <cellStyle name="Output 2 3 2 5 4 6" xfId="10501"/>
    <cellStyle name="Output 2 3 2 5 4 7" xfId="10502"/>
    <cellStyle name="Output 2 3 2 5 5" xfId="10503"/>
    <cellStyle name="Output 2 3 2 5 5 2" xfId="10504"/>
    <cellStyle name="Output 2 3 2 5 5 3" xfId="10505"/>
    <cellStyle name="Output 2 3 2 5 5 4" xfId="10506"/>
    <cellStyle name="Output 2 3 2 5 5 5" xfId="10507"/>
    <cellStyle name="Output 2 3 2 5 5 6" xfId="10508"/>
    <cellStyle name="Output 2 3 2 5 5 7" xfId="10509"/>
    <cellStyle name="Output 2 3 2 5 6" xfId="10510"/>
    <cellStyle name="Output 2 3 2 5 6 2" xfId="10511"/>
    <cellStyle name="Output 2 3 2 5 6 3" xfId="10512"/>
    <cellStyle name="Output 2 3 2 5 6 4" xfId="10513"/>
    <cellStyle name="Output 2 3 2 5 6 5" xfId="10514"/>
    <cellStyle name="Output 2 3 2 5 6 6" xfId="10515"/>
    <cellStyle name="Output 2 3 2 5 6 7" xfId="10516"/>
    <cellStyle name="Output 2 3 2 5 7" xfId="10517"/>
    <cellStyle name="Output 2 3 2 5 7 2" xfId="10518"/>
    <cellStyle name="Output 2 3 2 5 7 3" xfId="10519"/>
    <cellStyle name="Output 2 3 2 5 7 4" xfId="10520"/>
    <cellStyle name="Output 2 3 2 5 7 5" xfId="10521"/>
    <cellStyle name="Output 2 3 2 5 7 6" xfId="10522"/>
    <cellStyle name="Output 2 3 2 5 7 7" xfId="10523"/>
    <cellStyle name="Output 2 3 2 5 8" xfId="10524"/>
    <cellStyle name="Output 2 3 2 5 8 2" xfId="10525"/>
    <cellStyle name="Output 2 3 2 5 8 3" xfId="10526"/>
    <cellStyle name="Output 2 3 2 5 8 4" xfId="10527"/>
    <cellStyle name="Output 2 3 2 5 8 5" xfId="10528"/>
    <cellStyle name="Output 2 3 2 5 8 6" xfId="10529"/>
    <cellStyle name="Output 2 3 2 5 8 7" xfId="10530"/>
    <cellStyle name="Output 2 3 2 5 9" xfId="10531"/>
    <cellStyle name="Output 2 3 2 5 9 2" xfId="10532"/>
    <cellStyle name="Output 2 3 2 5 9 3" xfId="10533"/>
    <cellStyle name="Output 2 3 2 5 9 4" xfId="10534"/>
    <cellStyle name="Output 2 3 2 5 9 5" xfId="10535"/>
    <cellStyle name="Output 2 3 2 5 9 6" xfId="10536"/>
    <cellStyle name="Output 2 3 2 5 9 7" xfId="10537"/>
    <cellStyle name="Output 2 3 2 6" xfId="10538"/>
    <cellStyle name="Output 2 3 2 6 2" xfId="10539"/>
    <cellStyle name="Output 2 3 2 6 3" xfId="10540"/>
    <cellStyle name="Output 2 3 2 6 4" xfId="10541"/>
    <cellStyle name="Output 2 3 2 6 5" xfId="10542"/>
    <cellStyle name="Output 2 3 2 6 6" xfId="10543"/>
    <cellStyle name="Output 2 3 2 6 7" xfId="10544"/>
    <cellStyle name="Output 2 3 2 7" xfId="10545"/>
    <cellStyle name="Output 2 3 2 7 2" xfId="10546"/>
    <cellStyle name="Output 2 3 2 7 3" xfId="10547"/>
    <cellStyle name="Output 2 3 2 7 4" xfId="10548"/>
    <cellStyle name="Output 2 3 2 7 5" xfId="10549"/>
    <cellStyle name="Output 2 3 2 7 6" xfId="10550"/>
    <cellStyle name="Output 2 3 2 7 7" xfId="10551"/>
    <cellStyle name="Output 2 3 2 8" xfId="10552"/>
    <cellStyle name="Output 2 3 2 8 2" xfId="10553"/>
    <cellStyle name="Output 2 3 2 8 3" xfId="10554"/>
    <cellStyle name="Output 2 3 2 8 4" xfId="10555"/>
    <cellStyle name="Output 2 3 2 8 5" xfId="10556"/>
    <cellStyle name="Output 2 3 2 8 6" xfId="10557"/>
    <cellStyle name="Output 2 3 2 8 7" xfId="10558"/>
    <cellStyle name="Output 2 3 2 9" xfId="10559"/>
    <cellStyle name="Output 2 3 2 9 2" xfId="10560"/>
    <cellStyle name="Output 2 3 2 9 3" xfId="10561"/>
    <cellStyle name="Output 2 3 2 9 4" xfId="10562"/>
    <cellStyle name="Output 2 3 2 9 5" xfId="10563"/>
    <cellStyle name="Output 2 3 2 9 6" xfId="10564"/>
    <cellStyle name="Output 2 3 2 9 7" xfId="10565"/>
    <cellStyle name="Output 2 3 3" xfId="10566"/>
    <cellStyle name="Output 2 3 3 10" xfId="10567"/>
    <cellStyle name="Output 2 3 3 10 2" xfId="10568"/>
    <cellStyle name="Output 2 3 3 10 3" xfId="10569"/>
    <cellStyle name="Output 2 3 3 10 4" xfId="10570"/>
    <cellStyle name="Output 2 3 3 10 5" xfId="10571"/>
    <cellStyle name="Output 2 3 3 10 6" xfId="10572"/>
    <cellStyle name="Output 2 3 3 10 7" xfId="10573"/>
    <cellStyle name="Output 2 3 3 11" xfId="10574"/>
    <cellStyle name="Output 2 3 3 12" xfId="10575"/>
    <cellStyle name="Output 2 3 3 13" xfId="10576"/>
    <cellStyle name="Output 2 3 3 14" xfId="10577"/>
    <cellStyle name="Output 2 3 3 2" xfId="10578"/>
    <cellStyle name="Output 2 3 3 2 2" xfId="10579"/>
    <cellStyle name="Output 2 3 3 2 3" xfId="10580"/>
    <cellStyle name="Output 2 3 3 2 4" xfId="10581"/>
    <cellStyle name="Output 2 3 3 2 5" xfId="10582"/>
    <cellStyle name="Output 2 3 3 2 6" xfId="10583"/>
    <cellStyle name="Output 2 3 3 2 7" xfId="10584"/>
    <cellStyle name="Output 2 3 3 3" xfId="10585"/>
    <cellStyle name="Output 2 3 3 3 2" xfId="10586"/>
    <cellStyle name="Output 2 3 3 3 3" xfId="10587"/>
    <cellStyle name="Output 2 3 3 3 4" xfId="10588"/>
    <cellStyle name="Output 2 3 3 3 5" xfId="10589"/>
    <cellStyle name="Output 2 3 3 3 6" xfId="10590"/>
    <cellStyle name="Output 2 3 3 3 7" xfId="10591"/>
    <cellStyle name="Output 2 3 3 4" xfId="10592"/>
    <cellStyle name="Output 2 3 3 4 2" xfId="10593"/>
    <cellStyle name="Output 2 3 3 4 3" xfId="10594"/>
    <cellStyle name="Output 2 3 3 4 4" xfId="10595"/>
    <cellStyle name="Output 2 3 3 4 5" xfId="10596"/>
    <cellStyle name="Output 2 3 3 4 6" xfId="10597"/>
    <cellStyle name="Output 2 3 3 4 7" xfId="10598"/>
    <cellStyle name="Output 2 3 3 5" xfId="10599"/>
    <cellStyle name="Output 2 3 3 5 2" xfId="10600"/>
    <cellStyle name="Output 2 3 3 5 3" xfId="10601"/>
    <cellStyle name="Output 2 3 3 5 4" xfId="10602"/>
    <cellStyle name="Output 2 3 3 5 5" xfId="10603"/>
    <cellStyle name="Output 2 3 3 5 6" xfId="10604"/>
    <cellStyle name="Output 2 3 3 5 7" xfId="10605"/>
    <cellStyle name="Output 2 3 3 6" xfId="10606"/>
    <cellStyle name="Output 2 3 3 6 2" xfId="10607"/>
    <cellStyle name="Output 2 3 3 6 3" xfId="10608"/>
    <cellStyle name="Output 2 3 3 6 4" xfId="10609"/>
    <cellStyle name="Output 2 3 3 6 5" xfId="10610"/>
    <cellStyle name="Output 2 3 3 6 6" xfId="10611"/>
    <cellStyle name="Output 2 3 3 6 7" xfId="10612"/>
    <cellStyle name="Output 2 3 3 7" xfId="10613"/>
    <cellStyle name="Output 2 3 3 7 2" xfId="10614"/>
    <cellStyle name="Output 2 3 3 7 3" xfId="10615"/>
    <cellStyle name="Output 2 3 3 7 4" xfId="10616"/>
    <cellStyle name="Output 2 3 3 7 5" xfId="10617"/>
    <cellStyle name="Output 2 3 3 7 6" xfId="10618"/>
    <cellStyle name="Output 2 3 3 7 7" xfId="10619"/>
    <cellStyle name="Output 2 3 3 8" xfId="10620"/>
    <cellStyle name="Output 2 3 3 8 2" xfId="10621"/>
    <cellStyle name="Output 2 3 3 8 3" xfId="10622"/>
    <cellStyle name="Output 2 3 3 8 4" xfId="10623"/>
    <cellStyle name="Output 2 3 3 8 5" xfId="10624"/>
    <cellStyle name="Output 2 3 3 8 6" xfId="10625"/>
    <cellStyle name="Output 2 3 3 8 7" xfId="10626"/>
    <cellStyle name="Output 2 3 3 9" xfId="10627"/>
    <cellStyle name="Output 2 3 3 9 2" xfId="10628"/>
    <cellStyle name="Output 2 3 3 9 3" xfId="10629"/>
    <cellStyle name="Output 2 3 3 9 4" xfId="10630"/>
    <cellStyle name="Output 2 3 3 9 5" xfId="10631"/>
    <cellStyle name="Output 2 3 3 9 6" xfId="10632"/>
    <cellStyle name="Output 2 3 3 9 7" xfId="10633"/>
    <cellStyle name="Output 2 3 4" xfId="10634"/>
    <cellStyle name="Output 2 3 4 10" xfId="10635"/>
    <cellStyle name="Output 2 3 4 10 2" xfId="10636"/>
    <cellStyle name="Output 2 3 4 10 3" xfId="10637"/>
    <cellStyle name="Output 2 3 4 10 4" xfId="10638"/>
    <cellStyle name="Output 2 3 4 10 5" xfId="10639"/>
    <cellStyle name="Output 2 3 4 10 6" xfId="10640"/>
    <cellStyle name="Output 2 3 4 10 7" xfId="10641"/>
    <cellStyle name="Output 2 3 4 11" xfId="10642"/>
    <cellStyle name="Output 2 3 4 12" xfId="10643"/>
    <cellStyle name="Output 2 3 4 13" xfId="10644"/>
    <cellStyle name="Output 2 3 4 14" xfId="10645"/>
    <cellStyle name="Output 2 3 4 2" xfId="10646"/>
    <cellStyle name="Output 2 3 4 2 2" xfId="10647"/>
    <cellStyle name="Output 2 3 4 2 3" xfId="10648"/>
    <cellStyle name="Output 2 3 4 2 4" xfId="10649"/>
    <cellStyle name="Output 2 3 4 2 5" xfId="10650"/>
    <cellStyle name="Output 2 3 4 2 6" xfId="10651"/>
    <cellStyle name="Output 2 3 4 2 7" xfId="10652"/>
    <cellStyle name="Output 2 3 4 3" xfId="10653"/>
    <cellStyle name="Output 2 3 4 3 2" xfId="10654"/>
    <cellStyle name="Output 2 3 4 3 3" xfId="10655"/>
    <cellStyle name="Output 2 3 4 3 4" xfId="10656"/>
    <cellStyle name="Output 2 3 4 3 5" xfId="10657"/>
    <cellStyle name="Output 2 3 4 3 6" xfId="10658"/>
    <cellStyle name="Output 2 3 4 3 7" xfId="10659"/>
    <cellStyle name="Output 2 3 4 4" xfId="10660"/>
    <cellStyle name="Output 2 3 4 4 2" xfId="10661"/>
    <cellStyle name="Output 2 3 4 4 3" xfId="10662"/>
    <cellStyle name="Output 2 3 4 4 4" xfId="10663"/>
    <cellStyle name="Output 2 3 4 4 5" xfId="10664"/>
    <cellStyle name="Output 2 3 4 4 6" xfId="10665"/>
    <cellStyle name="Output 2 3 4 4 7" xfId="10666"/>
    <cellStyle name="Output 2 3 4 5" xfId="10667"/>
    <cellStyle name="Output 2 3 4 5 2" xfId="10668"/>
    <cellStyle name="Output 2 3 4 5 3" xfId="10669"/>
    <cellStyle name="Output 2 3 4 5 4" xfId="10670"/>
    <cellStyle name="Output 2 3 4 5 5" xfId="10671"/>
    <cellStyle name="Output 2 3 4 5 6" xfId="10672"/>
    <cellStyle name="Output 2 3 4 5 7" xfId="10673"/>
    <cellStyle name="Output 2 3 4 6" xfId="10674"/>
    <cellStyle name="Output 2 3 4 6 2" xfId="10675"/>
    <cellStyle name="Output 2 3 4 6 3" xfId="10676"/>
    <cellStyle name="Output 2 3 4 6 4" xfId="10677"/>
    <cellStyle name="Output 2 3 4 6 5" xfId="10678"/>
    <cellStyle name="Output 2 3 4 6 6" xfId="10679"/>
    <cellStyle name="Output 2 3 4 6 7" xfId="10680"/>
    <cellStyle name="Output 2 3 4 7" xfId="10681"/>
    <cellStyle name="Output 2 3 4 7 2" xfId="10682"/>
    <cellStyle name="Output 2 3 4 7 3" xfId="10683"/>
    <cellStyle name="Output 2 3 4 7 4" xfId="10684"/>
    <cellStyle name="Output 2 3 4 7 5" xfId="10685"/>
    <cellStyle name="Output 2 3 4 7 6" xfId="10686"/>
    <cellStyle name="Output 2 3 4 7 7" xfId="10687"/>
    <cellStyle name="Output 2 3 4 8" xfId="10688"/>
    <cellStyle name="Output 2 3 4 8 2" xfId="10689"/>
    <cellStyle name="Output 2 3 4 8 3" xfId="10690"/>
    <cellStyle name="Output 2 3 4 8 4" xfId="10691"/>
    <cellStyle name="Output 2 3 4 8 5" xfId="10692"/>
    <cellStyle name="Output 2 3 4 8 6" xfId="10693"/>
    <cellStyle name="Output 2 3 4 8 7" xfId="10694"/>
    <cellStyle name="Output 2 3 4 9" xfId="10695"/>
    <cellStyle name="Output 2 3 4 9 2" xfId="10696"/>
    <cellStyle name="Output 2 3 4 9 3" xfId="10697"/>
    <cellStyle name="Output 2 3 4 9 4" xfId="10698"/>
    <cellStyle name="Output 2 3 4 9 5" xfId="10699"/>
    <cellStyle name="Output 2 3 4 9 6" xfId="10700"/>
    <cellStyle name="Output 2 3 4 9 7" xfId="10701"/>
    <cellStyle name="Output 2 3 5" xfId="10702"/>
    <cellStyle name="Output 2 3 5 10" xfId="10703"/>
    <cellStyle name="Output 2 3 5 10 2" xfId="10704"/>
    <cellStyle name="Output 2 3 5 10 3" xfId="10705"/>
    <cellStyle name="Output 2 3 5 10 4" xfId="10706"/>
    <cellStyle name="Output 2 3 5 10 5" xfId="10707"/>
    <cellStyle name="Output 2 3 5 10 6" xfId="10708"/>
    <cellStyle name="Output 2 3 5 10 7" xfId="10709"/>
    <cellStyle name="Output 2 3 5 11" xfId="10710"/>
    <cellStyle name="Output 2 3 5 12" xfId="10711"/>
    <cellStyle name="Output 2 3 5 13" xfId="10712"/>
    <cellStyle name="Output 2 3 5 14" xfId="10713"/>
    <cellStyle name="Output 2 3 5 2" xfId="10714"/>
    <cellStyle name="Output 2 3 5 2 2" xfId="10715"/>
    <cellStyle name="Output 2 3 5 2 3" xfId="10716"/>
    <cellStyle name="Output 2 3 5 2 4" xfId="10717"/>
    <cellStyle name="Output 2 3 5 2 5" xfId="10718"/>
    <cellStyle name="Output 2 3 5 2 6" xfId="10719"/>
    <cellStyle name="Output 2 3 5 2 7" xfId="10720"/>
    <cellStyle name="Output 2 3 5 3" xfId="10721"/>
    <cellStyle name="Output 2 3 5 3 2" xfId="10722"/>
    <cellStyle name="Output 2 3 5 3 3" xfId="10723"/>
    <cellStyle name="Output 2 3 5 3 4" xfId="10724"/>
    <cellStyle name="Output 2 3 5 3 5" xfId="10725"/>
    <cellStyle name="Output 2 3 5 3 6" xfId="10726"/>
    <cellStyle name="Output 2 3 5 3 7" xfId="10727"/>
    <cellStyle name="Output 2 3 5 4" xfId="10728"/>
    <cellStyle name="Output 2 3 5 4 2" xfId="10729"/>
    <cellStyle name="Output 2 3 5 4 3" xfId="10730"/>
    <cellStyle name="Output 2 3 5 4 4" xfId="10731"/>
    <cellStyle name="Output 2 3 5 4 5" xfId="10732"/>
    <cellStyle name="Output 2 3 5 4 6" xfId="10733"/>
    <cellStyle name="Output 2 3 5 4 7" xfId="10734"/>
    <cellStyle name="Output 2 3 5 5" xfId="10735"/>
    <cellStyle name="Output 2 3 5 5 2" xfId="10736"/>
    <cellStyle name="Output 2 3 5 5 3" xfId="10737"/>
    <cellStyle name="Output 2 3 5 5 4" xfId="10738"/>
    <cellStyle name="Output 2 3 5 5 5" xfId="10739"/>
    <cellStyle name="Output 2 3 5 5 6" xfId="10740"/>
    <cellStyle name="Output 2 3 5 5 7" xfId="10741"/>
    <cellStyle name="Output 2 3 5 6" xfId="10742"/>
    <cellStyle name="Output 2 3 5 6 2" xfId="10743"/>
    <cellStyle name="Output 2 3 5 6 3" xfId="10744"/>
    <cellStyle name="Output 2 3 5 6 4" xfId="10745"/>
    <cellStyle name="Output 2 3 5 6 5" xfId="10746"/>
    <cellStyle name="Output 2 3 5 6 6" xfId="10747"/>
    <cellStyle name="Output 2 3 5 6 7" xfId="10748"/>
    <cellStyle name="Output 2 3 5 7" xfId="10749"/>
    <cellStyle name="Output 2 3 5 7 2" xfId="10750"/>
    <cellStyle name="Output 2 3 5 7 3" xfId="10751"/>
    <cellStyle name="Output 2 3 5 7 4" xfId="10752"/>
    <cellStyle name="Output 2 3 5 7 5" xfId="10753"/>
    <cellStyle name="Output 2 3 5 7 6" xfId="10754"/>
    <cellStyle name="Output 2 3 5 7 7" xfId="10755"/>
    <cellStyle name="Output 2 3 5 8" xfId="10756"/>
    <cellStyle name="Output 2 3 5 8 2" xfId="10757"/>
    <cellStyle name="Output 2 3 5 8 3" xfId="10758"/>
    <cellStyle name="Output 2 3 5 8 4" xfId="10759"/>
    <cellStyle name="Output 2 3 5 8 5" xfId="10760"/>
    <cellStyle name="Output 2 3 5 8 6" xfId="10761"/>
    <cellStyle name="Output 2 3 5 8 7" xfId="10762"/>
    <cellStyle name="Output 2 3 5 9" xfId="10763"/>
    <cellStyle name="Output 2 3 5 9 2" xfId="10764"/>
    <cellStyle name="Output 2 3 5 9 3" xfId="10765"/>
    <cellStyle name="Output 2 3 5 9 4" xfId="10766"/>
    <cellStyle name="Output 2 3 5 9 5" xfId="10767"/>
    <cellStyle name="Output 2 3 5 9 6" xfId="10768"/>
    <cellStyle name="Output 2 3 5 9 7" xfId="10769"/>
    <cellStyle name="Output 2 3 6" xfId="10770"/>
    <cellStyle name="Output 2 3 6 10" xfId="10771"/>
    <cellStyle name="Output 2 3 6 10 2" xfId="10772"/>
    <cellStyle name="Output 2 3 6 10 3" xfId="10773"/>
    <cellStyle name="Output 2 3 6 10 4" xfId="10774"/>
    <cellStyle name="Output 2 3 6 10 5" xfId="10775"/>
    <cellStyle name="Output 2 3 6 10 6" xfId="10776"/>
    <cellStyle name="Output 2 3 6 10 7" xfId="10777"/>
    <cellStyle name="Output 2 3 6 11" xfId="10778"/>
    <cellStyle name="Output 2 3 6 12" xfId="10779"/>
    <cellStyle name="Output 2 3 6 13" xfId="10780"/>
    <cellStyle name="Output 2 3 6 14" xfId="10781"/>
    <cellStyle name="Output 2 3 6 2" xfId="10782"/>
    <cellStyle name="Output 2 3 6 2 2" xfId="10783"/>
    <cellStyle name="Output 2 3 6 2 3" xfId="10784"/>
    <cellStyle name="Output 2 3 6 2 4" xfId="10785"/>
    <cellStyle name="Output 2 3 6 2 5" xfId="10786"/>
    <cellStyle name="Output 2 3 6 2 6" xfId="10787"/>
    <cellStyle name="Output 2 3 6 2 7" xfId="10788"/>
    <cellStyle name="Output 2 3 6 3" xfId="10789"/>
    <cellStyle name="Output 2 3 6 3 2" xfId="10790"/>
    <cellStyle name="Output 2 3 6 3 3" xfId="10791"/>
    <cellStyle name="Output 2 3 6 3 4" xfId="10792"/>
    <cellStyle name="Output 2 3 6 3 5" xfId="10793"/>
    <cellStyle name="Output 2 3 6 3 6" xfId="10794"/>
    <cellStyle name="Output 2 3 6 3 7" xfId="10795"/>
    <cellStyle name="Output 2 3 6 4" xfId="10796"/>
    <cellStyle name="Output 2 3 6 4 2" xfId="10797"/>
    <cellStyle name="Output 2 3 6 4 3" xfId="10798"/>
    <cellStyle name="Output 2 3 6 4 4" xfId="10799"/>
    <cellStyle name="Output 2 3 6 4 5" xfId="10800"/>
    <cellStyle name="Output 2 3 6 4 6" xfId="10801"/>
    <cellStyle name="Output 2 3 6 4 7" xfId="10802"/>
    <cellStyle name="Output 2 3 6 5" xfId="10803"/>
    <cellStyle name="Output 2 3 6 5 2" xfId="10804"/>
    <cellStyle name="Output 2 3 6 5 3" xfId="10805"/>
    <cellStyle name="Output 2 3 6 5 4" xfId="10806"/>
    <cellStyle name="Output 2 3 6 5 5" xfId="10807"/>
    <cellStyle name="Output 2 3 6 5 6" xfId="10808"/>
    <cellStyle name="Output 2 3 6 5 7" xfId="10809"/>
    <cellStyle name="Output 2 3 6 6" xfId="10810"/>
    <cellStyle name="Output 2 3 6 6 2" xfId="10811"/>
    <cellStyle name="Output 2 3 6 6 3" xfId="10812"/>
    <cellStyle name="Output 2 3 6 6 4" xfId="10813"/>
    <cellStyle name="Output 2 3 6 6 5" xfId="10814"/>
    <cellStyle name="Output 2 3 6 6 6" xfId="10815"/>
    <cellStyle name="Output 2 3 6 6 7" xfId="10816"/>
    <cellStyle name="Output 2 3 6 7" xfId="10817"/>
    <cellStyle name="Output 2 3 6 7 2" xfId="10818"/>
    <cellStyle name="Output 2 3 6 7 3" xfId="10819"/>
    <cellStyle name="Output 2 3 6 7 4" xfId="10820"/>
    <cellStyle name="Output 2 3 6 7 5" xfId="10821"/>
    <cellStyle name="Output 2 3 6 7 6" xfId="10822"/>
    <cellStyle name="Output 2 3 6 7 7" xfId="10823"/>
    <cellStyle name="Output 2 3 6 8" xfId="10824"/>
    <cellStyle name="Output 2 3 6 8 2" xfId="10825"/>
    <cellStyle name="Output 2 3 6 8 3" xfId="10826"/>
    <cellStyle name="Output 2 3 6 8 4" xfId="10827"/>
    <cellStyle name="Output 2 3 6 8 5" xfId="10828"/>
    <cellStyle name="Output 2 3 6 8 6" xfId="10829"/>
    <cellStyle name="Output 2 3 6 8 7" xfId="10830"/>
    <cellStyle name="Output 2 3 6 9" xfId="10831"/>
    <cellStyle name="Output 2 3 6 9 2" xfId="10832"/>
    <cellStyle name="Output 2 3 6 9 3" xfId="10833"/>
    <cellStyle name="Output 2 3 6 9 4" xfId="10834"/>
    <cellStyle name="Output 2 3 6 9 5" xfId="10835"/>
    <cellStyle name="Output 2 3 6 9 6" xfId="10836"/>
    <cellStyle name="Output 2 3 6 9 7" xfId="10837"/>
    <cellStyle name="Output 2 3 7" xfId="10838"/>
    <cellStyle name="Output 2 3 7 2" xfId="10839"/>
    <cellStyle name="Output 2 3 7 3" xfId="10840"/>
    <cellStyle name="Output 2 3 7 4" xfId="10841"/>
    <cellStyle name="Output 2 3 7 5" xfId="10842"/>
    <cellStyle name="Output 2 3 7 6" xfId="10843"/>
    <cellStyle name="Output 2 3 7 7" xfId="10844"/>
    <cellStyle name="Output 2 3 8" xfId="10845"/>
    <cellStyle name="Output 2 3 8 2" xfId="10846"/>
    <cellStyle name="Output 2 3 8 3" xfId="10847"/>
    <cellStyle name="Output 2 3 8 4" xfId="10848"/>
    <cellStyle name="Output 2 3 8 5" xfId="10849"/>
    <cellStyle name="Output 2 3 8 6" xfId="10850"/>
    <cellStyle name="Output 2 3 8 7" xfId="10851"/>
    <cellStyle name="Output 2 3 9" xfId="10852"/>
    <cellStyle name="Output 2 3 9 2" xfId="10853"/>
    <cellStyle name="Output 2 3 9 3" xfId="10854"/>
    <cellStyle name="Output 2 3 9 4" xfId="10855"/>
    <cellStyle name="Output 2 3 9 5" xfId="10856"/>
    <cellStyle name="Output 2 3 9 6" xfId="10857"/>
    <cellStyle name="Output 2 3 9 7" xfId="10858"/>
    <cellStyle name="Output 2 4" xfId="305"/>
    <cellStyle name="Output 2 4 10" xfId="10859"/>
    <cellStyle name="Output 2 4 10 2" xfId="10860"/>
    <cellStyle name="Output 2 4 10 3" xfId="10861"/>
    <cellStyle name="Output 2 4 10 4" xfId="10862"/>
    <cellStyle name="Output 2 4 10 5" xfId="10863"/>
    <cellStyle name="Output 2 4 10 6" xfId="10864"/>
    <cellStyle name="Output 2 4 10 7" xfId="10865"/>
    <cellStyle name="Output 2 4 11" xfId="10866"/>
    <cellStyle name="Output 2 4 11 2" xfId="10867"/>
    <cellStyle name="Output 2 4 11 3" xfId="10868"/>
    <cellStyle name="Output 2 4 11 4" xfId="10869"/>
    <cellStyle name="Output 2 4 11 5" xfId="10870"/>
    <cellStyle name="Output 2 4 11 6" xfId="10871"/>
    <cellStyle name="Output 2 4 11 7" xfId="10872"/>
    <cellStyle name="Output 2 4 12" xfId="10873"/>
    <cellStyle name="Output 2 4 12 2" xfId="10874"/>
    <cellStyle name="Output 2 4 12 3" xfId="10875"/>
    <cellStyle name="Output 2 4 12 4" xfId="10876"/>
    <cellStyle name="Output 2 4 12 5" xfId="10877"/>
    <cellStyle name="Output 2 4 12 6" xfId="10878"/>
    <cellStyle name="Output 2 4 12 7" xfId="10879"/>
    <cellStyle name="Output 2 4 13" xfId="10880"/>
    <cellStyle name="Output 2 4 13 2" xfId="10881"/>
    <cellStyle name="Output 2 4 13 3" xfId="10882"/>
    <cellStyle name="Output 2 4 13 4" xfId="10883"/>
    <cellStyle name="Output 2 4 13 5" xfId="10884"/>
    <cellStyle name="Output 2 4 13 6" xfId="10885"/>
    <cellStyle name="Output 2 4 13 7" xfId="10886"/>
    <cellStyle name="Output 2 4 14" xfId="10887"/>
    <cellStyle name="Output 2 4 15" xfId="10888"/>
    <cellStyle name="Output 2 4 16" xfId="10889"/>
    <cellStyle name="Output 2 4 17" xfId="10890"/>
    <cellStyle name="Output 2 4 2" xfId="10891"/>
    <cellStyle name="Output 2 4 2 10" xfId="10892"/>
    <cellStyle name="Output 2 4 2 10 2" xfId="10893"/>
    <cellStyle name="Output 2 4 2 10 3" xfId="10894"/>
    <cellStyle name="Output 2 4 2 10 4" xfId="10895"/>
    <cellStyle name="Output 2 4 2 10 5" xfId="10896"/>
    <cellStyle name="Output 2 4 2 10 6" xfId="10897"/>
    <cellStyle name="Output 2 4 2 10 7" xfId="10898"/>
    <cellStyle name="Output 2 4 2 11" xfId="10899"/>
    <cellStyle name="Output 2 4 2 12" xfId="10900"/>
    <cellStyle name="Output 2 4 2 13" xfId="10901"/>
    <cellStyle name="Output 2 4 2 14" xfId="10902"/>
    <cellStyle name="Output 2 4 2 2" xfId="10903"/>
    <cellStyle name="Output 2 4 2 2 2" xfId="10904"/>
    <cellStyle name="Output 2 4 2 2 3" xfId="10905"/>
    <cellStyle name="Output 2 4 2 2 4" xfId="10906"/>
    <cellStyle name="Output 2 4 2 2 5" xfId="10907"/>
    <cellStyle name="Output 2 4 2 2 6" xfId="10908"/>
    <cellStyle name="Output 2 4 2 2 7" xfId="10909"/>
    <cellStyle name="Output 2 4 2 3" xfId="10910"/>
    <cellStyle name="Output 2 4 2 3 2" xfId="10911"/>
    <cellStyle name="Output 2 4 2 3 3" xfId="10912"/>
    <cellStyle name="Output 2 4 2 3 4" xfId="10913"/>
    <cellStyle name="Output 2 4 2 3 5" xfId="10914"/>
    <cellStyle name="Output 2 4 2 3 6" xfId="10915"/>
    <cellStyle name="Output 2 4 2 3 7" xfId="10916"/>
    <cellStyle name="Output 2 4 2 4" xfId="10917"/>
    <cellStyle name="Output 2 4 2 4 2" xfId="10918"/>
    <cellStyle name="Output 2 4 2 4 3" xfId="10919"/>
    <cellStyle name="Output 2 4 2 4 4" xfId="10920"/>
    <cellStyle name="Output 2 4 2 4 5" xfId="10921"/>
    <cellStyle name="Output 2 4 2 4 6" xfId="10922"/>
    <cellStyle name="Output 2 4 2 4 7" xfId="10923"/>
    <cellStyle name="Output 2 4 2 5" xfId="10924"/>
    <cellStyle name="Output 2 4 2 5 2" xfId="10925"/>
    <cellStyle name="Output 2 4 2 5 3" xfId="10926"/>
    <cellStyle name="Output 2 4 2 5 4" xfId="10927"/>
    <cellStyle name="Output 2 4 2 5 5" xfId="10928"/>
    <cellStyle name="Output 2 4 2 5 6" xfId="10929"/>
    <cellStyle name="Output 2 4 2 5 7" xfId="10930"/>
    <cellStyle name="Output 2 4 2 6" xfId="10931"/>
    <cellStyle name="Output 2 4 2 6 2" xfId="10932"/>
    <cellStyle name="Output 2 4 2 6 3" xfId="10933"/>
    <cellStyle name="Output 2 4 2 6 4" xfId="10934"/>
    <cellStyle name="Output 2 4 2 6 5" xfId="10935"/>
    <cellStyle name="Output 2 4 2 6 6" xfId="10936"/>
    <cellStyle name="Output 2 4 2 6 7" xfId="10937"/>
    <cellStyle name="Output 2 4 2 7" xfId="10938"/>
    <cellStyle name="Output 2 4 2 7 2" xfId="10939"/>
    <cellStyle name="Output 2 4 2 7 3" xfId="10940"/>
    <cellStyle name="Output 2 4 2 7 4" xfId="10941"/>
    <cellStyle name="Output 2 4 2 7 5" xfId="10942"/>
    <cellStyle name="Output 2 4 2 7 6" xfId="10943"/>
    <cellStyle name="Output 2 4 2 7 7" xfId="10944"/>
    <cellStyle name="Output 2 4 2 8" xfId="10945"/>
    <cellStyle name="Output 2 4 2 8 2" xfId="10946"/>
    <cellStyle name="Output 2 4 2 8 3" xfId="10947"/>
    <cellStyle name="Output 2 4 2 8 4" xfId="10948"/>
    <cellStyle name="Output 2 4 2 8 5" xfId="10949"/>
    <cellStyle name="Output 2 4 2 8 6" xfId="10950"/>
    <cellStyle name="Output 2 4 2 8 7" xfId="10951"/>
    <cellStyle name="Output 2 4 2 9" xfId="10952"/>
    <cellStyle name="Output 2 4 2 9 2" xfId="10953"/>
    <cellStyle name="Output 2 4 2 9 3" xfId="10954"/>
    <cellStyle name="Output 2 4 2 9 4" xfId="10955"/>
    <cellStyle name="Output 2 4 2 9 5" xfId="10956"/>
    <cellStyle name="Output 2 4 2 9 6" xfId="10957"/>
    <cellStyle name="Output 2 4 2 9 7" xfId="10958"/>
    <cellStyle name="Output 2 4 3" xfId="10959"/>
    <cellStyle name="Output 2 4 3 10" xfId="10960"/>
    <cellStyle name="Output 2 4 3 10 2" xfId="10961"/>
    <cellStyle name="Output 2 4 3 10 3" xfId="10962"/>
    <cellStyle name="Output 2 4 3 10 4" xfId="10963"/>
    <cellStyle name="Output 2 4 3 10 5" xfId="10964"/>
    <cellStyle name="Output 2 4 3 10 6" xfId="10965"/>
    <cellStyle name="Output 2 4 3 10 7" xfId="10966"/>
    <cellStyle name="Output 2 4 3 11" xfId="10967"/>
    <cellStyle name="Output 2 4 3 12" xfId="10968"/>
    <cellStyle name="Output 2 4 3 13" xfId="10969"/>
    <cellStyle name="Output 2 4 3 14" xfId="10970"/>
    <cellStyle name="Output 2 4 3 2" xfId="10971"/>
    <cellStyle name="Output 2 4 3 2 2" xfId="10972"/>
    <cellStyle name="Output 2 4 3 2 3" xfId="10973"/>
    <cellStyle name="Output 2 4 3 2 4" xfId="10974"/>
    <cellStyle name="Output 2 4 3 2 5" xfId="10975"/>
    <cellStyle name="Output 2 4 3 2 6" xfId="10976"/>
    <cellStyle name="Output 2 4 3 2 7" xfId="10977"/>
    <cellStyle name="Output 2 4 3 3" xfId="10978"/>
    <cellStyle name="Output 2 4 3 3 2" xfId="10979"/>
    <cellStyle name="Output 2 4 3 3 3" xfId="10980"/>
    <cellStyle name="Output 2 4 3 3 4" xfId="10981"/>
    <cellStyle name="Output 2 4 3 3 5" xfId="10982"/>
    <cellStyle name="Output 2 4 3 3 6" xfId="10983"/>
    <cellStyle name="Output 2 4 3 3 7" xfId="10984"/>
    <cellStyle name="Output 2 4 3 4" xfId="10985"/>
    <cellStyle name="Output 2 4 3 4 2" xfId="10986"/>
    <cellStyle name="Output 2 4 3 4 3" xfId="10987"/>
    <cellStyle name="Output 2 4 3 4 4" xfId="10988"/>
    <cellStyle name="Output 2 4 3 4 5" xfId="10989"/>
    <cellStyle name="Output 2 4 3 4 6" xfId="10990"/>
    <cellStyle name="Output 2 4 3 4 7" xfId="10991"/>
    <cellStyle name="Output 2 4 3 5" xfId="10992"/>
    <cellStyle name="Output 2 4 3 5 2" xfId="10993"/>
    <cellStyle name="Output 2 4 3 5 3" xfId="10994"/>
    <cellStyle name="Output 2 4 3 5 4" xfId="10995"/>
    <cellStyle name="Output 2 4 3 5 5" xfId="10996"/>
    <cellStyle name="Output 2 4 3 5 6" xfId="10997"/>
    <cellStyle name="Output 2 4 3 5 7" xfId="10998"/>
    <cellStyle name="Output 2 4 3 6" xfId="10999"/>
    <cellStyle name="Output 2 4 3 6 2" xfId="11000"/>
    <cellStyle name="Output 2 4 3 6 3" xfId="11001"/>
    <cellStyle name="Output 2 4 3 6 4" xfId="11002"/>
    <cellStyle name="Output 2 4 3 6 5" xfId="11003"/>
    <cellStyle name="Output 2 4 3 6 6" xfId="11004"/>
    <cellStyle name="Output 2 4 3 6 7" xfId="11005"/>
    <cellStyle name="Output 2 4 3 7" xfId="11006"/>
    <cellStyle name="Output 2 4 3 7 2" xfId="11007"/>
    <cellStyle name="Output 2 4 3 7 3" xfId="11008"/>
    <cellStyle name="Output 2 4 3 7 4" xfId="11009"/>
    <cellStyle name="Output 2 4 3 7 5" xfId="11010"/>
    <cellStyle name="Output 2 4 3 7 6" xfId="11011"/>
    <cellStyle name="Output 2 4 3 7 7" xfId="11012"/>
    <cellStyle name="Output 2 4 3 8" xfId="11013"/>
    <cellStyle name="Output 2 4 3 8 2" xfId="11014"/>
    <cellStyle name="Output 2 4 3 8 3" xfId="11015"/>
    <cellStyle name="Output 2 4 3 8 4" xfId="11016"/>
    <cellStyle name="Output 2 4 3 8 5" xfId="11017"/>
    <cellStyle name="Output 2 4 3 8 6" xfId="11018"/>
    <cellStyle name="Output 2 4 3 8 7" xfId="11019"/>
    <cellStyle name="Output 2 4 3 9" xfId="11020"/>
    <cellStyle name="Output 2 4 3 9 2" xfId="11021"/>
    <cellStyle name="Output 2 4 3 9 3" xfId="11022"/>
    <cellStyle name="Output 2 4 3 9 4" xfId="11023"/>
    <cellStyle name="Output 2 4 3 9 5" xfId="11024"/>
    <cellStyle name="Output 2 4 3 9 6" xfId="11025"/>
    <cellStyle name="Output 2 4 3 9 7" xfId="11026"/>
    <cellStyle name="Output 2 4 4" xfId="11027"/>
    <cellStyle name="Output 2 4 4 10" xfId="11028"/>
    <cellStyle name="Output 2 4 4 10 2" xfId="11029"/>
    <cellStyle name="Output 2 4 4 10 3" xfId="11030"/>
    <cellStyle name="Output 2 4 4 10 4" xfId="11031"/>
    <cellStyle name="Output 2 4 4 10 5" xfId="11032"/>
    <cellStyle name="Output 2 4 4 10 6" xfId="11033"/>
    <cellStyle name="Output 2 4 4 10 7" xfId="11034"/>
    <cellStyle name="Output 2 4 4 11" xfId="11035"/>
    <cellStyle name="Output 2 4 4 12" xfId="11036"/>
    <cellStyle name="Output 2 4 4 13" xfId="11037"/>
    <cellStyle name="Output 2 4 4 14" xfId="11038"/>
    <cellStyle name="Output 2 4 4 2" xfId="11039"/>
    <cellStyle name="Output 2 4 4 2 2" xfId="11040"/>
    <cellStyle name="Output 2 4 4 2 3" xfId="11041"/>
    <cellStyle name="Output 2 4 4 2 4" xfId="11042"/>
    <cellStyle name="Output 2 4 4 2 5" xfId="11043"/>
    <cellStyle name="Output 2 4 4 2 6" xfId="11044"/>
    <cellStyle name="Output 2 4 4 2 7" xfId="11045"/>
    <cellStyle name="Output 2 4 4 3" xfId="11046"/>
    <cellStyle name="Output 2 4 4 3 2" xfId="11047"/>
    <cellStyle name="Output 2 4 4 3 3" xfId="11048"/>
    <cellStyle name="Output 2 4 4 3 4" xfId="11049"/>
    <cellStyle name="Output 2 4 4 3 5" xfId="11050"/>
    <cellStyle name="Output 2 4 4 3 6" xfId="11051"/>
    <cellStyle name="Output 2 4 4 3 7" xfId="11052"/>
    <cellStyle name="Output 2 4 4 4" xfId="11053"/>
    <cellStyle name="Output 2 4 4 4 2" xfId="11054"/>
    <cellStyle name="Output 2 4 4 4 3" xfId="11055"/>
    <cellStyle name="Output 2 4 4 4 4" xfId="11056"/>
    <cellStyle name="Output 2 4 4 4 5" xfId="11057"/>
    <cellStyle name="Output 2 4 4 4 6" xfId="11058"/>
    <cellStyle name="Output 2 4 4 4 7" xfId="11059"/>
    <cellStyle name="Output 2 4 4 5" xfId="11060"/>
    <cellStyle name="Output 2 4 4 5 2" xfId="11061"/>
    <cellStyle name="Output 2 4 4 5 3" xfId="11062"/>
    <cellStyle name="Output 2 4 4 5 4" xfId="11063"/>
    <cellStyle name="Output 2 4 4 5 5" xfId="11064"/>
    <cellStyle name="Output 2 4 4 5 6" xfId="11065"/>
    <cellStyle name="Output 2 4 4 5 7" xfId="11066"/>
    <cellStyle name="Output 2 4 4 6" xfId="11067"/>
    <cellStyle name="Output 2 4 4 6 2" xfId="11068"/>
    <cellStyle name="Output 2 4 4 6 3" xfId="11069"/>
    <cellStyle name="Output 2 4 4 6 4" xfId="11070"/>
    <cellStyle name="Output 2 4 4 6 5" xfId="11071"/>
    <cellStyle name="Output 2 4 4 6 6" xfId="11072"/>
    <cellStyle name="Output 2 4 4 6 7" xfId="11073"/>
    <cellStyle name="Output 2 4 4 7" xfId="11074"/>
    <cellStyle name="Output 2 4 4 7 2" xfId="11075"/>
    <cellStyle name="Output 2 4 4 7 3" xfId="11076"/>
    <cellStyle name="Output 2 4 4 7 4" xfId="11077"/>
    <cellStyle name="Output 2 4 4 7 5" xfId="11078"/>
    <cellStyle name="Output 2 4 4 7 6" xfId="11079"/>
    <cellStyle name="Output 2 4 4 7 7" xfId="11080"/>
    <cellStyle name="Output 2 4 4 8" xfId="11081"/>
    <cellStyle name="Output 2 4 4 8 2" xfId="11082"/>
    <cellStyle name="Output 2 4 4 8 3" xfId="11083"/>
    <cellStyle name="Output 2 4 4 8 4" xfId="11084"/>
    <cellStyle name="Output 2 4 4 8 5" xfId="11085"/>
    <cellStyle name="Output 2 4 4 8 6" xfId="11086"/>
    <cellStyle name="Output 2 4 4 8 7" xfId="11087"/>
    <cellStyle name="Output 2 4 4 9" xfId="11088"/>
    <cellStyle name="Output 2 4 4 9 2" xfId="11089"/>
    <cellStyle name="Output 2 4 4 9 3" xfId="11090"/>
    <cellStyle name="Output 2 4 4 9 4" xfId="11091"/>
    <cellStyle name="Output 2 4 4 9 5" xfId="11092"/>
    <cellStyle name="Output 2 4 4 9 6" xfId="11093"/>
    <cellStyle name="Output 2 4 4 9 7" xfId="11094"/>
    <cellStyle name="Output 2 4 5" xfId="11095"/>
    <cellStyle name="Output 2 4 5 10" xfId="11096"/>
    <cellStyle name="Output 2 4 5 10 2" xfId="11097"/>
    <cellStyle name="Output 2 4 5 10 3" xfId="11098"/>
    <cellStyle name="Output 2 4 5 10 4" xfId="11099"/>
    <cellStyle name="Output 2 4 5 10 5" xfId="11100"/>
    <cellStyle name="Output 2 4 5 10 6" xfId="11101"/>
    <cellStyle name="Output 2 4 5 10 7" xfId="11102"/>
    <cellStyle name="Output 2 4 5 11" xfId="11103"/>
    <cellStyle name="Output 2 4 5 12" xfId="11104"/>
    <cellStyle name="Output 2 4 5 13" xfId="11105"/>
    <cellStyle name="Output 2 4 5 14" xfId="11106"/>
    <cellStyle name="Output 2 4 5 2" xfId="11107"/>
    <cellStyle name="Output 2 4 5 2 2" xfId="11108"/>
    <cellStyle name="Output 2 4 5 2 3" xfId="11109"/>
    <cellStyle name="Output 2 4 5 2 4" xfId="11110"/>
    <cellStyle name="Output 2 4 5 2 5" xfId="11111"/>
    <cellStyle name="Output 2 4 5 2 6" xfId="11112"/>
    <cellStyle name="Output 2 4 5 2 7" xfId="11113"/>
    <cellStyle name="Output 2 4 5 3" xfId="11114"/>
    <cellStyle name="Output 2 4 5 3 2" xfId="11115"/>
    <cellStyle name="Output 2 4 5 3 3" xfId="11116"/>
    <cellStyle name="Output 2 4 5 3 4" xfId="11117"/>
    <cellStyle name="Output 2 4 5 3 5" xfId="11118"/>
    <cellStyle name="Output 2 4 5 3 6" xfId="11119"/>
    <cellStyle name="Output 2 4 5 3 7" xfId="11120"/>
    <cellStyle name="Output 2 4 5 4" xfId="11121"/>
    <cellStyle name="Output 2 4 5 4 2" xfId="11122"/>
    <cellStyle name="Output 2 4 5 4 3" xfId="11123"/>
    <cellStyle name="Output 2 4 5 4 4" xfId="11124"/>
    <cellStyle name="Output 2 4 5 4 5" xfId="11125"/>
    <cellStyle name="Output 2 4 5 4 6" xfId="11126"/>
    <cellStyle name="Output 2 4 5 4 7" xfId="11127"/>
    <cellStyle name="Output 2 4 5 5" xfId="11128"/>
    <cellStyle name="Output 2 4 5 5 2" xfId="11129"/>
    <cellStyle name="Output 2 4 5 5 3" xfId="11130"/>
    <cellStyle name="Output 2 4 5 5 4" xfId="11131"/>
    <cellStyle name="Output 2 4 5 5 5" xfId="11132"/>
    <cellStyle name="Output 2 4 5 5 6" xfId="11133"/>
    <cellStyle name="Output 2 4 5 5 7" xfId="11134"/>
    <cellStyle name="Output 2 4 5 6" xfId="11135"/>
    <cellStyle name="Output 2 4 5 6 2" xfId="11136"/>
    <cellStyle name="Output 2 4 5 6 3" xfId="11137"/>
    <cellStyle name="Output 2 4 5 6 4" xfId="11138"/>
    <cellStyle name="Output 2 4 5 6 5" xfId="11139"/>
    <cellStyle name="Output 2 4 5 6 6" xfId="11140"/>
    <cellStyle name="Output 2 4 5 6 7" xfId="11141"/>
    <cellStyle name="Output 2 4 5 7" xfId="11142"/>
    <cellStyle name="Output 2 4 5 7 2" xfId="11143"/>
    <cellStyle name="Output 2 4 5 7 3" xfId="11144"/>
    <cellStyle name="Output 2 4 5 7 4" xfId="11145"/>
    <cellStyle name="Output 2 4 5 7 5" xfId="11146"/>
    <cellStyle name="Output 2 4 5 7 6" xfId="11147"/>
    <cellStyle name="Output 2 4 5 7 7" xfId="11148"/>
    <cellStyle name="Output 2 4 5 8" xfId="11149"/>
    <cellStyle name="Output 2 4 5 8 2" xfId="11150"/>
    <cellStyle name="Output 2 4 5 8 3" xfId="11151"/>
    <cellStyle name="Output 2 4 5 8 4" xfId="11152"/>
    <cellStyle name="Output 2 4 5 8 5" xfId="11153"/>
    <cellStyle name="Output 2 4 5 8 6" xfId="11154"/>
    <cellStyle name="Output 2 4 5 8 7" xfId="11155"/>
    <cellStyle name="Output 2 4 5 9" xfId="11156"/>
    <cellStyle name="Output 2 4 5 9 2" xfId="11157"/>
    <cellStyle name="Output 2 4 5 9 3" xfId="11158"/>
    <cellStyle name="Output 2 4 5 9 4" xfId="11159"/>
    <cellStyle name="Output 2 4 5 9 5" xfId="11160"/>
    <cellStyle name="Output 2 4 5 9 6" xfId="11161"/>
    <cellStyle name="Output 2 4 5 9 7" xfId="11162"/>
    <cellStyle name="Output 2 4 6" xfId="11163"/>
    <cellStyle name="Output 2 4 6 2" xfId="11164"/>
    <cellStyle name="Output 2 4 6 3" xfId="11165"/>
    <cellStyle name="Output 2 4 6 4" xfId="11166"/>
    <cellStyle name="Output 2 4 6 5" xfId="11167"/>
    <cellStyle name="Output 2 4 6 6" xfId="11168"/>
    <cellStyle name="Output 2 4 6 7" xfId="11169"/>
    <cellStyle name="Output 2 4 7" xfId="11170"/>
    <cellStyle name="Output 2 4 7 2" xfId="11171"/>
    <cellStyle name="Output 2 4 7 3" xfId="11172"/>
    <cellStyle name="Output 2 4 7 4" xfId="11173"/>
    <cellStyle name="Output 2 4 7 5" xfId="11174"/>
    <cellStyle name="Output 2 4 7 6" xfId="11175"/>
    <cellStyle name="Output 2 4 7 7" xfId="11176"/>
    <cellStyle name="Output 2 4 8" xfId="11177"/>
    <cellStyle name="Output 2 4 8 2" xfId="11178"/>
    <cellStyle name="Output 2 4 8 3" xfId="11179"/>
    <cellStyle name="Output 2 4 8 4" xfId="11180"/>
    <cellStyle name="Output 2 4 8 5" xfId="11181"/>
    <cellStyle name="Output 2 4 8 6" xfId="11182"/>
    <cellStyle name="Output 2 4 8 7" xfId="11183"/>
    <cellStyle name="Output 2 4 9" xfId="11184"/>
    <cellStyle name="Output 2 4 9 2" xfId="11185"/>
    <cellStyle name="Output 2 4 9 3" xfId="11186"/>
    <cellStyle name="Output 2 4 9 4" xfId="11187"/>
    <cellStyle name="Output 2 4 9 5" xfId="11188"/>
    <cellStyle name="Output 2 4 9 6" xfId="11189"/>
    <cellStyle name="Output 2 4 9 7" xfId="11190"/>
    <cellStyle name="Output 2 5" xfId="11191"/>
    <cellStyle name="Output 2 5 10" xfId="11192"/>
    <cellStyle name="Output 2 5 10 2" xfId="11193"/>
    <cellStyle name="Output 2 5 10 3" xfId="11194"/>
    <cellStyle name="Output 2 5 10 4" xfId="11195"/>
    <cellStyle name="Output 2 5 10 5" xfId="11196"/>
    <cellStyle name="Output 2 5 10 6" xfId="11197"/>
    <cellStyle name="Output 2 5 10 7" xfId="11198"/>
    <cellStyle name="Output 2 5 11" xfId="11199"/>
    <cellStyle name="Output 2 5 12" xfId="11200"/>
    <cellStyle name="Output 2 5 13" xfId="11201"/>
    <cellStyle name="Output 2 5 14" xfId="11202"/>
    <cellStyle name="Output 2 5 2" xfId="11203"/>
    <cellStyle name="Output 2 5 2 2" xfId="11204"/>
    <cellStyle name="Output 2 5 2 3" xfId="11205"/>
    <cellStyle name="Output 2 5 2 4" xfId="11206"/>
    <cellStyle name="Output 2 5 2 5" xfId="11207"/>
    <cellStyle name="Output 2 5 2 6" xfId="11208"/>
    <cellStyle name="Output 2 5 2 7" xfId="11209"/>
    <cellStyle name="Output 2 5 3" xfId="11210"/>
    <cellStyle name="Output 2 5 3 2" xfId="11211"/>
    <cellStyle name="Output 2 5 3 3" xfId="11212"/>
    <cellStyle name="Output 2 5 3 4" xfId="11213"/>
    <cellStyle name="Output 2 5 3 5" xfId="11214"/>
    <cellStyle name="Output 2 5 3 6" xfId="11215"/>
    <cellStyle name="Output 2 5 3 7" xfId="11216"/>
    <cellStyle name="Output 2 5 4" xfId="11217"/>
    <cellStyle name="Output 2 5 4 2" xfId="11218"/>
    <cellStyle name="Output 2 5 4 3" xfId="11219"/>
    <cellStyle name="Output 2 5 4 4" xfId="11220"/>
    <cellStyle name="Output 2 5 4 5" xfId="11221"/>
    <cellStyle name="Output 2 5 4 6" xfId="11222"/>
    <cellStyle name="Output 2 5 4 7" xfId="11223"/>
    <cellStyle name="Output 2 5 5" xfId="11224"/>
    <cellStyle name="Output 2 5 5 2" xfId="11225"/>
    <cellStyle name="Output 2 5 5 3" xfId="11226"/>
    <cellStyle name="Output 2 5 5 4" xfId="11227"/>
    <cellStyle name="Output 2 5 5 5" xfId="11228"/>
    <cellStyle name="Output 2 5 5 6" xfId="11229"/>
    <cellStyle name="Output 2 5 5 7" xfId="11230"/>
    <cellStyle name="Output 2 5 6" xfId="11231"/>
    <cellStyle name="Output 2 5 6 2" xfId="11232"/>
    <cellStyle name="Output 2 5 6 3" xfId="11233"/>
    <cellStyle name="Output 2 5 6 4" xfId="11234"/>
    <cellStyle name="Output 2 5 6 5" xfId="11235"/>
    <cellStyle name="Output 2 5 6 6" xfId="11236"/>
    <cellStyle name="Output 2 5 6 7" xfId="11237"/>
    <cellStyle name="Output 2 5 7" xfId="11238"/>
    <cellStyle name="Output 2 5 7 2" xfId="11239"/>
    <cellStyle name="Output 2 5 7 3" xfId="11240"/>
    <cellStyle name="Output 2 5 7 4" xfId="11241"/>
    <cellStyle name="Output 2 5 7 5" xfId="11242"/>
    <cellStyle name="Output 2 5 7 6" xfId="11243"/>
    <cellStyle name="Output 2 5 7 7" xfId="11244"/>
    <cellStyle name="Output 2 5 8" xfId="11245"/>
    <cellStyle name="Output 2 5 8 2" xfId="11246"/>
    <cellStyle name="Output 2 5 8 3" xfId="11247"/>
    <cellStyle name="Output 2 5 8 4" xfId="11248"/>
    <cellStyle name="Output 2 5 8 5" xfId="11249"/>
    <cellStyle name="Output 2 5 8 6" xfId="11250"/>
    <cellStyle name="Output 2 5 8 7" xfId="11251"/>
    <cellStyle name="Output 2 5 9" xfId="11252"/>
    <cellStyle name="Output 2 5 9 2" xfId="11253"/>
    <cellStyle name="Output 2 5 9 3" xfId="11254"/>
    <cellStyle name="Output 2 5 9 4" xfId="11255"/>
    <cellStyle name="Output 2 5 9 5" xfId="11256"/>
    <cellStyle name="Output 2 5 9 6" xfId="11257"/>
    <cellStyle name="Output 2 5 9 7" xfId="11258"/>
    <cellStyle name="Output 2 6" xfId="11259"/>
    <cellStyle name="Output 2 6 10" xfId="11260"/>
    <cellStyle name="Output 2 6 10 2" xfId="11261"/>
    <cellStyle name="Output 2 6 10 3" xfId="11262"/>
    <cellStyle name="Output 2 6 10 4" xfId="11263"/>
    <cellStyle name="Output 2 6 10 5" xfId="11264"/>
    <cellStyle name="Output 2 6 10 6" xfId="11265"/>
    <cellStyle name="Output 2 6 10 7" xfId="11266"/>
    <cellStyle name="Output 2 6 11" xfId="11267"/>
    <cellStyle name="Output 2 6 12" xfId="11268"/>
    <cellStyle name="Output 2 6 13" xfId="11269"/>
    <cellStyle name="Output 2 6 14" xfId="11270"/>
    <cellStyle name="Output 2 6 2" xfId="11271"/>
    <cellStyle name="Output 2 6 2 2" xfId="11272"/>
    <cellStyle name="Output 2 6 2 3" xfId="11273"/>
    <cellStyle name="Output 2 6 2 4" xfId="11274"/>
    <cellStyle name="Output 2 6 2 5" xfId="11275"/>
    <cellStyle name="Output 2 6 2 6" xfId="11276"/>
    <cellStyle name="Output 2 6 2 7" xfId="11277"/>
    <cellStyle name="Output 2 6 3" xfId="11278"/>
    <cellStyle name="Output 2 6 3 2" xfId="11279"/>
    <cellStyle name="Output 2 6 3 3" xfId="11280"/>
    <cellStyle name="Output 2 6 3 4" xfId="11281"/>
    <cellStyle name="Output 2 6 3 5" xfId="11282"/>
    <cellStyle name="Output 2 6 3 6" xfId="11283"/>
    <cellStyle name="Output 2 6 3 7" xfId="11284"/>
    <cellStyle name="Output 2 6 4" xfId="11285"/>
    <cellStyle name="Output 2 6 4 2" xfId="11286"/>
    <cellStyle name="Output 2 6 4 3" xfId="11287"/>
    <cellStyle name="Output 2 6 4 4" xfId="11288"/>
    <cellStyle name="Output 2 6 4 5" xfId="11289"/>
    <cellStyle name="Output 2 6 4 6" xfId="11290"/>
    <cellStyle name="Output 2 6 4 7" xfId="11291"/>
    <cellStyle name="Output 2 6 5" xfId="11292"/>
    <cellStyle name="Output 2 6 5 2" xfId="11293"/>
    <cellStyle name="Output 2 6 5 3" xfId="11294"/>
    <cellStyle name="Output 2 6 5 4" xfId="11295"/>
    <cellStyle name="Output 2 6 5 5" xfId="11296"/>
    <cellStyle name="Output 2 6 5 6" xfId="11297"/>
    <cellStyle name="Output 2 6 5 7" xfId="11298"/>
    <cellStyle name="Output 2 6 6" xfId="11299"/>
    <cellStyle name="Output 2 6 6 2" xfId="11300"/>
    <cellStyle name="Output 2 6 6 3" xfId="11301"/>
    <cellStyle name="Output 2 6 6 4" xfId="11302"/>
    <cellStyle name="Output 2 6 6 5" xfId="11303"/>
    <cellStyle name="Output 2 6 6 6" xfId="11304"/>
    <cellStyle name="Output 2 6 6 7" xfId="11305"/>
    <cellStyle name="Output 2 6 7" xfId="11306"/>
    <cellStyle name="Output 2 6 7 2" xfId="11307"/>
    <cellStyle name="Output 2 6 7 3" xfId="11308"/>
    <cellStyle name="Output 2 6 7 4" xfId="11309"/>
    <cellStyle name="Output 2 6 7 5" xfId="11310"/>
    <cellStyle name="Output 2 6 7 6" xfId="11311"/>
    <cellStyle name="Output 2 6 7 7" xfId="11312"/>
    <cellStyle name="Output 2 6 8" xfId="11313"/>
    <cellStyle name="Output 2 6 8 2" xfId="11314"/>
    <cellStyle name="Output 2 6 8 3" xfId="11315"/>
    <cellStyle name="Output 2 6 8 4" xfId="11316"/>
    <cellStyle name="Output 2 6 8 5" xfId="11317"/>
    <cellStyle name="Output 2 6 8 6" xfId="11318"/>
    <cellStyle name="Output 2 6 8 7" xfId="11319"/>
    <cellStyle name="Output 2 6 9" xfId="11320"/>
    <cellStyle name="Output 2 6 9 2" xfId="11321"/>
    <cellStyle name="Output 2 6 9 3" xfId="11322"/>
    <cellStyle name="Output 2 6 9 4" xfId="11323"/>
    <cellStyle name="Output 2 6 9 5" xfId="11324"/>
    <cellStyle name="Output 2 6 9 6" xfId="11325"/>
    <cellStyle name="Output 2 6 9 7" xfId="11326"/>
    <cellStyle name="Output 2 7" xfId="11327"/>
    <cellStyle name="Output 2 7 10" xfId="11328"/>
    <cellStyle name="Output 2 7 10 2" xfId="11329"/>
    <cellStyle name="Output 2 7 10 3" xfId="11330"/>
    <cellStyle name="Output 2 7 10 4" xfId="11331"/>
    <cellStyle name="Output 2 7 10 5" xfId="11332"/>
    <cellStyle name="Output 2 7 10 6" xfId="11333"/>
    <cellStyle name="Output 2 7 10 7" xfId="11334"/>
    <cellStyle name="Output 2 7 11" xfId="11335"/>
    <cellStyle name="Output 2 7 12" xfId="11336"/>
    <cellStyle name="Output 2 7 13" xfId="11337"/>
    <cellStyle name="Output 2 7 14" xfId="11338"/>
    <cellStyle name="Output 2 7 2" xfId="11339"/>
    <cellStyle name="Output 2 7 2 2" xfId="11340"/>
    <cellStyle name="Output 2 7 2 3" xfId="11341"/>
    <cellStyle name="Output 2 7 2 4" xfId="11342"/>
    <cellStyle name="Output 2 7 2 5" xfId="11343"/>
    <cellStyle name="Output 2 7 2 6" xfId="11344"/>
    <cellStyle name="Output 2 7 2 7" xfId="11345"/>
    <cellStyle name="Output 2 7 3" xfId="11346"/>
    <cellStyle name="Output 2 7 3 2" xfId="11347"/>
    <cellStyle name="Output 2 7 3 3" xfId="11348"/>
    <cellStyle name="Output 2 7 3 4" xfId="11349"/>
    <cellStyle name="Output 2 7 3 5" xfId="11350"/>
    <cellStyle name="Output 2 7 3 6" xfId="11351"/>
    <cellStyle name="Output 2 7 3 7" xfId="11352"/>
    <cellStyle name="Output 2 7 4" xfId="11353"/>
    <cellStyle name="Output 2 7 4 2" xfId="11354"/>
    <cellStyle name="Output 2 7 4 3" xfId="11355"/>
    <cellStyle name="Output 2 7 4 4" xfId="11356"/>
    <cellStyle name="Output 2 7 4 5" xfId="11357"/>
    <cellStyle name="Output 2 7 4 6" xfId="11358"/>
    <cellStyle name="Output 2 7 4 7" xfId="11359"/>
    <cellStyle name="Output 2 7 5" xfId="11360"/>
    <cellStyle name="Output 2 7 5 2" xfId="11361"/>
    <cellStyle name="Output 2 7 5 3" xfId="11362"/>
    <cellStyle name="Output 2 7 5 4" xfId="11363"/>
    <cellStyle name="Output 2 7 5 5" xfId="11364"/>
    <cellStyle name="Output 2 7 5 6" xfId="11365"/>
    <cellStyle name="Output 2 7 5 7" xfId="11366"/>
    <cellStyle name="Output 2 7 6" xfId="11367"/>
    <cellStyle name="Output 2 7 6 2" xfId="11368"/>
    <cellStyle name="Output 2 7 6 3" xfId="11369"/>
    <cellStyle name="Output 2 7 6 4" xfId="11370"/>
    <cellStyle name="Output 2 7 6 5" xfId="11371"/>
    <cellStyle name="Output 2 7 6 6" xfId="11372"/>
    <cellStyle name="Output 2 7 6 7" xfId="11373"/>
    <cellStyle name="Output 2 7 7" xfId="11374"/>
    <cellStyle name="Output 2 7 7 2" xfId="11375"/>
    <cellStyle name="Output 2 7 7 3" xfId="11376"/>
    <cellStyle name="Output 2 7 7 4" xfId="11377"/>
    <cellStyle name="Output 2 7 7 5" xfId="11378"/>
    <cellStyle name="Output 2 7 7 6" xfId="11379"/>
    <cellStyle name="Output 2 7 7 7" xfId="11380"/>
    <cellStyle name="Output 2 7 8" xfId="11381"/>
    <cellStyle name="Output 2 7 8 2" xfId="11382"/>
    <cellStyle name="Output 2 7 8 3" xfId="11383"/>
    <cellStyle name="Output 2 7 8 4" xfId="11384"/>
    <cellStyle name="Output 2 7 8 5" xfId="11385"/>
    <cellStyle name="Output 2 7 8 6" xfId="11386"/>
    <cellStyle name="Output 2 7 8 7" xfId="11387"/>
    <cellStyle name="Output 2 7 9" xfId="11388"/>
    <cellStyle name="Output 2 7 9 2" xfId="11389"/>
    <cellStyle name="Output 2 7 9 3" xfId="11390"/>
    <cellStyle name="Output 2 7 9 4" xfId="11391"/>
    <cellStyle name="Output 2 7 9 5" xfId="11392"/>
    <cellStyle name="Output 2 7 9 6" xfId="11393"/>
    <cellStyle name="Output 2 7 9 7" xfId="11394"/>
    <cellStyle name="Output 2 8" xfId="11395"/>
    <cellStyle name="Output 2 8 10" xfId="11396"/>
    <cellStyle name="Output 2 8 10 2" xfId="11397"/>
    <cellStyle name="Output 2 8 10 3" xfId="11398"/>
    <cellStyle name="Output 2 8 10 4" xfId="11399"/>
    <cellStyle name="Output 2 8 10 5" xfId="11400"/>
    <cellStyle name="Output 2 8 10 6" xfId="11401"/>
    <cellStyle name="Output 2 8 10 7" xfId="11402"/>
    <cellStyle name="Output 2 8 11" xfId="11403"/>
    <cellStyle name="Output 2 8 12" xfId="11404"/>
    <cellStyle name="Output 2 8 13" xfId="11405"/>
    <cellStyle name="Output 2 8 14" xfId="11406"/>
    <cellStyle name="Output 2 8 2" xfId="11407"/>
    <cellStyle name="Output 2 8 2 2" xfId="11408"/>
    <cellStyle name="Output 2 8 2 3" xfId="11409"/>
    <cellStyle name="Output 2 8 2 4" xfId="11410"/>
    <cellStyle name="Output 2 8 2 5" xfId="11411"/>
    <cellStyle name="Output 2 8 2 6" xfId="11412"/>
    <cellStyle name="Output 2 8 2 7" xfId="11413"/>
    <cellStyle name="Output 2 8 3" xfId="11414"/>
    <cellStyle name="Output 2 8 3 2" xfId="11415"/>
    <cellStyle name="Output 2 8 3 3" xfId="11416"/>
    <cellStyle name="Output 2 8 3 4" xfId="11417"/>
    <cellStyle name="Output 2 8 3 5" xfId="11418"/>
    <cellStyle name="Output 2 8 3 6" xfId="11419"/>
    <cellStyle name="Output 2 8 3 7" xfId="11420"/>
    <cellStyle name="Output 2 8 4" xfId="11421"/>
    <cellStyle name="Output 2 8 4 2" xfId="11422"/>
    <cellStyle name="Output 2 8 4 3" xfId="11423"/>
    <cellStyle name="Output 2 8 4 4" xfId="11424"/>
    <cellStyle name="Output 2 8 4 5" xfId="11425"/>
    <cellStyle name="Output 2 8 4 6" xfId="11426"/>
    <cellStyle name="Output 2 8 4 7" xfId="11427"/>
    <cellStyle name="Output 2 8 5" xfId="11428"/>
    <cellStyle name="Output 2 8 5 2" xfId="11429"/>
    <cellStyle name="Output 2 8 5 3" xfId="11430"/>
    <cellStyle name="Output 2 8 5 4" xfId="11431"/>
    <cellStyle name="Output 2 8 5 5" xfId="11432"/>
    <cellStyle name="Output 2 8 5 6" xfId="11433"/>
    <cellStyle name="Output 2 8 5 7" xfId="11434"/>
    <cellStyle name="Output 2 8 6" xfId="11435"/>
    <cellStyle name="Output 2 8 6 2" xfId="11436"/>
    <cellStyle name="Output 2 8 6 3" xfId="11437"/>
    <cellStyle name="Output 2 8 6 4" xfId="11438"/>
    <cellStyle name="Output 2 8 6 5" xfId="11439"/>
    <cellStyle name="Output 2 8 6 6" xfId="11440"/>
    <cellStyle name="Output 2 8 6 7" xfId="11441"/>
    <cellStyle name="Output 2 8 7" xfId="11442"/>
    <cellStyle name="Output 2 8 7 2" xfId="11443"/>
    <cellStyle name="Output 2 8 7 3" xfId="11444"/>
    <cellStyle name="Output 2 8 7 4" xfId="11445"/>
    <cellStyle name="Output 2 8 7 5" xfId="11446"/>
    <cellStyle name="Output 2 8 7 6" xfId="11447"/>
    <cellStyle name="Output 2 8 7 7" xfId="11448"/>
    <cellStyle name="Output 2 8 8" xfId="11449"/>
    <cellStyle name="Output 2 8 8 2" xfId="11450"/>
    <cellStyle name="Output 2 8 8 3" xfId="11451"/>
    <cellStyle name="Output 2 8 8 4" xfId="11452"/>
    <cellStyle name="Output 2 8 8 5" xfId="11453"/>
    <cellStyle name="Output 2 8 8 6" xfId="11454"/>
    <cellStyle name="Output 2 8 8 7" xfId="11455"/>
    <cellStyle name="Output 2 8 9" xfId="11456"/>
    <cellStyle name="Output 2 8 9 2" xfId="11457"/>
    <cellStyle name="Output 2 8 9 3" xfId="11458"/>
    <cellStyle name="Output 2 8 9 4" xfId="11459"/>
    <cellStyle name="Output 2 8 9 5" xfId="11460"/>
    <cellStyle name="Output 2 8 9 6" xfId="11461"/>
    <cellStyle name="Output 2 8 9 7" xfId="11462"/>
    <cellStyle name="Output 2 9" xfId="11463"/>
    <cellStyle name="Output 2 9 2" xfId="11464"/>
    <cellStyle name="Output 2 9 3" xfId="11465"/>
    <cellStyle name="Output 2 9 4" xfId="11466"/>
    <cellStyle name="Output 2 9 5" xfId="11467"/>
    <cellStyle name="Output 2 9 6" xfId="11468"/>
    <cellStyle name="Output 2 9 7" xfId="11469"/>
    <cellStyle name="Output 3" xfId="182"/>
    <cellStyle name="Output 3 10" xfId="11470"/>
    <cellStyle name="Output 3 10 2" xfId="11471"/>
    <cellStyle name="Output 3 10 3" xfId="11472"/>
    <cellStyle name="Output 3 10 4" xfId="11473"/>
    <cellStyle name="Output 3 10 5" xfId="11474"/>
    <cellStyle name="Output 3 10 6" xfId="11475"/>
    <cellStyle name="Output 3 10 7" xfId="11476"/>
    <cellStyle name="Output 3 11" xfId="11477"/>
    <cellStyle name="Output 3 11 2" xfId="11478"/>
    <cellStyle name="Output 3 11 3" xfId="11479"/>
    <cellStyle name="Output 3 11 4" xfId="11480"/>
    <cellStyle name="Output 3 11 5" xfId="11481"/>
    <cellStyle name="Output 3 11 6" xfId="11482"/>
    <cellStyle name="Output 3 11 7" xfId="11483"/>
    <cellStyle name="Output 3 12" xfId="11484"/>
    <cellStyle name="Output 3 12 2" xfId="11485"/>
    <cellStyle name="Output 3 12 3" xfId="11486"/>
    <cellStyle name="Output 3 12 4" xfId="11487"/>
    <cellStyle name="Output 3 12 5" xfId="11488"/>
    <cellStyle name="Output 3 12 6" xfId="11489"/>
    <cellStyle name="Output 3 12 7" xfId="11490"/>
    <cellStyle name="Output 3 13" xfId="11491"/>
    <cellStyle name="Output 3 13 2" xfId="11492"/>
    <cellStyle name="Output 3 13 3" xfId="11493"/>
    <cellStyle name="Output 3 13 4" xfId="11494"/>
    <cellStyle name="Output 3 13 5" xfId="11495"/>
    <cellStyle name="Output 3 13 6" xfId="11496"/>
    <cellStyle name="Output 3 13 7" xfId="11497"/>
    <cellStyle name="Output 3 14" xfId="11498"/>
    <cellStyle name="Output 3 15" xfId="11499"/>
    <cellStyle name="Output 3 16" xfId="11500"/>
    <cellStyle name="Output 3 2" xfId="309"/>
    <cellStyle name="Output 3 2 10" xfId="11501"/>
    <cellStyle name="Output 3 2 10 2" xfId="11502"/>
    <cellStyle name="Output 3 2 10 3" xfId="11503"/>
    <cellStyle name="Output 3 2 10 4" xfId="11504"/>
    <cellStyle name="Output 3 2 10 5" xfId="11505"/>
    <cellStyle name="Output 3 2 10 6" xfId="11506"/>
    <cellStyle name="Output 3 2 10 7" xfId="11507"/>
    <cellStyle name="Output 3 2 11" xfId="11508"/>
    <cellStyle name="Output 3 2 11 2" xfId="11509"/>
    <cellStyle name="Output 3 2 11 3" xfId="11510"/>
    <cellStyle name="Output 3 2 11 4" xfId="11511"/>
    <cellStyle name="Output 3 2 11 5" xfId="11512"/>
    <cellStyle name="Output 3 2 11 6" xfId="11513"/>
    <cellStyle name="Output 3 2 11 7" xfId="11514"/>
    <cellStyle name="Output 3 2 12" xfId="11515"/>
    <cellStyle name="Output 3 2 12 2" xfId="11516"/>
    <cellStyle name="Output 3 2 12 3" xfId="11517"/>
    <cellStyle name="Output 3 2 12 4" xfId="11518"/>
    <cellStyle name="Output 3 2 12 5" xfId="11519"/>
    <cellStyle name="Output 3 2 12 6" xfId="11520"/>
    <cellStyle name="Output 3 2 12 7" xfId="11521"/>
    <cellStyle name="Output 3 2 13" xfId="11522"/>
    <cellStyle name="Output 3 2 13 2" xfId="11523"/>
    <cellStyle name="Output 3 2 13 3" xfId="11524"/>
    <cellStyle name="Output 3 2 13 4" xfId="11525"/>
    <cellStyle name="Output 3 2 13 5" xfId="11526"/>
    <cellStyle name="Output 3 2 13 6" xfId="11527"/>
    <cellStyle name="Output 3 2 13 7" xfId="11528"/>
    <cellStyle name="Output 3 2 14" xfId="11529"/>
    <cellStyle name="Output 3 2 15" xfId="11530"/>
    <cellStyle name="Output 3 2 16" xfId="11531"/>
    <cellStyle name="Output 3 2 17" xfId="11532"/>
    <cellStyle name="Output 3 2 2" xfId="11533"/>
    <cellStyle name="Output 3 2 2 10" xfId="11534"/>
    <cellStyle name="Output 3 2 2 10 2" xfId="11535"/>
    <cellStyle name="Output 3 2 2 10 3" xfId="11536"/>
    <cellStyle name="Output 3 2 2 10 4" xfId="11537"/>
    <cellStyle name="Output 3 2 2 10 5" xfId="11538"/>
    <cellStyle name="Output 3 2 2 10 6" xfId="11539"/>
    <cellStyle name="Output 3 2 2 10 7" xfId="11540"/>
    <cellStyle name="Output 3 2 2 11" xfId="11541"/>
    <cellStyle name="Output 3 2 2 12" xfId="11542"/>
    <cellStyle name="Output 3 2 2 13" xfId="11543"/>
    <cellStyle name="Output 3 2 2 14" xfId="11544"/>
    <cellStyle name="Output 3 2 2 2" xfId="11545"/>
    <cellStyle name="Output 3 2 2 2 2" xfId="11546"/>
    <cellStyle name="Output 3 2 2 2 3" xfId="11547"/>
    <cellStyle name="Output 3 2 2 2 4" xfId="11548"/>
    <cellStyle name="Output 3 2 2 2 5" xfId="11549"/>
    <cellStyle name="Output 3 2 2 2 6" xfId="11550"/>
    <cellStyle name="Output 3 2 2 2 7" xfId="11551"/>
    <cellStyle name="Output 3 2 2 3" xfId="11552"/>
    <cellStyle name="Output 3 2 2 3 2" xfId="11553"/>
    <cellStyle name="Output 3 2 2 3 3" xfId="11554"/>
    <cellStyle name="Output 3 2 2 3 4" xfId="11555"/>
    <cellStyle name="Output 3 2 2 3 5" xfId="11556"/>
    <cellStyle name="Output 3 2 2 3 6" xfId="11557"/>
    <cellStyle name="Output 3 2 2 3 7" xfId="11558"/>
    <cellStyle name="Output 3 2 2 4" xfId="11559"/>
    <cellStyle name="Output 3 2 2 4 2" xfId="11560"/>
    <cellStyle name="Output 3 2 2 4 3" xfId="11561"/>
    <cellStyle name="Output 3 2 2 4 4" xfId="11562"/>
    <cellStyle name="Output 3 2 2 4 5" xfId="11563"/>
    <cellStyle name="Output 3 2 2 4 6" xfId="11564"/>
    <cellStyle name="Output 3 2 2 4 7" xfId="11565"/>
    <cellStyle name="Output 3 2 2 5" xfId="11566"/>
    <cellStyle name="Output 3 2 2 5 2" xfId="11567"/>
    <cellStyle name="Output 3 2 2 5 3" xfId="11568"/>
    <cellStyle name="Output 3 2 2 5 4" xfId="11569"/>
    <cellStyle name="Output 3 2 2 5 5" xfId="11570"/>
    <cellStyle name="Output 3 2 2 5 6" xfId="11571"/>
    <cellStyle name="Output 3 2 2 5 7" xfId="11572"/>
    <cellStyle name="Output 3 2 2 6" xfId="11573"/>
    <cellStyle name="Output 3 2 2 6 2" xfId="11574"/>
    <cellStyle name="Output 3 2 2 6 3" xfId="11575"/>
    <cellStyle name="Output 3 2 2 6 4" xfId="11576"/>
    <cellStyle name="Output 3 2 2 6 5" xfId="11577"/>
    <cellStyle name="Output 3 2 2 6 6" xfId="11578"/>
    <cellStyle name="Output 3 2 2 6 7" xfId="11579"/>
    <cellStyle name="Output 3 2 2 7" xfId="11580"/>
    <cellStyle name="Output 3 2 2 7 2" xfId="11581"/>
    <cellStyle name="Output 3 2 2 7 3" xfId="11582"/>
    <cellStyle name="Output 3 2 2 7 4" xfId="11583"/>
    <cellStyle name="Output 3 2 2 7 5" xfId="11584"/>
    <cellStyle name="Output 3 2 2 7 6" xfId="11585"/>
    <cellStyle name="Output 3 2 2 7 7" xfId="11586"/>
    <cellStyle name="Output 3 2 2 8" xfId="11587"/>
    <cellStyle name="Output 3 2 2 8 2" xfId="11588"/>
    <cellStyle name="Output 3 2 2 8 3" xfId="11589"/>
    <cellStyle name="Output 3 2 2 8 4" xfId="11590"/>
    <cellStyle name="Output 3 2 2 8 5" xfId="11591"/>
    <cellStyle name="Output 3 2 2 8 6" xfId="11592"/>
    <cellStyle name="Output 3 2 2 8 7" xfId="11593"/>
    <cellStyle name="Output 3 2 2 9" xfId="11594"/>
    <cellStyle name="Output 3 2 2 9 2" xfId="11595"/>
    <cellStyle name="Output 3 2 2 9 3" xfId="11596"/>
    <cellStyle name="Output 3 2 2 9 4" xfId="11597"/>
    <cellStyle name="Output 3 2 2 9 5" xfId="11598"/>
    <cellStyle name="Output 3 2 2 9 6" xfId="11599"/>
    <cellStyle name="Output 3 2 2 9 7" xfId="11600"/>
    <cellStyle name="Output 3 2 3" xfId="11601"/>
    <cellStyle name="Output 3 2 3 10" xfId="11602"/>
    <cellStyle name="Output 3 2 3 10 2" xfId="11603"/>
    <cellStyle name="Output 3 2 3 10 3" xfId="11604"/>
    <cellStyle name="Output 3 2 3 10 4" xfId="11605"/>
    <cellStyle name="Output 3 2 3 10 5" xfId="11606"/>
    <cellStyle name="Output 3 2 3 10 6" xfId="11607"/>
    <cellStyle name="Output 3 2 3 10 7" xfId="11608"/>
    <cellStyle name="Output 3 2 3 11" xfId="11609"/>
    <cellStyle name="Output 3 2 3 12" xfId="11610"/>
    <cellStyle name="Output 3 2 3 13" xfId="11611"/>
    <cellStyle name="Output 3 2 3 14" xfId="11612"/>
    <cellStyle name="Output 3 2 3 2" xfId="11613"/>
    <cellStyle name="Output 3 2 3 2 2" xfId="11614"/>
    <cellStyle name="Output 3 2 3 2 3" xfId="11615"/>
    <cellStyle name="Output 3 2 3 2 4" xfId="11616"/>
    <cellStyle name="Output 3 2 3 2 5" xfId="11617"/>
    <cellStyle name="Output 3 2 3 2 6" xfId="11618"/>
    <cellStyle name="Output 3 2 3 2 7" xfId="11619"/>
    <cellStyle name="Output 3 2 3 3" xfId="11620"/>
    <cellStyle name="Output 3 2 3 3 2" xfId="11621"/>
    <cellStyle name="Output 3 2 3 3 3" xfId="11622"/>
    <cellStyle name="Output 3 2 3 3 4" xfId="11623"/>
    <cellStyle name="Output 3 2 3 3 5" xfId="11624"/>
    <cellStyle name="Output 3 2 3 3 6" xfId="11625"/>
    <cellStyle name="Output 3 2 3 3 7" xfId="11626"/>
    <cellStyle name="Output 3 2 3 4" xfId="11627"/>
    <cellStyle name="Output 3 2 3 4 2" xfId="11628"/>
    <cellStyle name="Output 3 2 3 4 3" xfId="11629"/>
    <cellStyle name="Output 3 2 3 4 4" xfId="11630"/>
    <cellStyle name="Output 3 2 3 4 5" xfId="11631"/>
    <cellStyle name="Output 3 2 3 4 6" xfId="11632"/>
    <cellStyle name="Output 3 2 3 4 7" xfId="11633"/>
    <cellStyle name="Output 3 2 3 5" xfId="11634"/>
    <cellStyle name="Output 3 2 3 5 2" xfId="11635"/>
    <cellStyle name="Output 3 2 3 5 3" xfId="11636"/>
    <cellStyle name="Output 3 2 3 5 4" xfId="11637"/>
    <cellStyle name="Output 3 2 3 5 5" xfId="11638"/>
    <cellStyle name="Output 3 2 3 5 6" xfId="11639"/>
    <cellStyle name="Output 3 2 3 5 7" xfId="11640"/>
    <cellStyle name="Output 3 2 3 6" xfId="11641"/>
    <cellStyle name="Output 3 2 3 6 2" xfId="11642"/>
    <cellStyle name="Output 3 2 3 6 3" xfId="11643"/>
    <cellStyle name="Output 3 2 3 6 4" xfId="11644"/>
    <cellStyle name="Output 3 2 3 6 5" xfId="11645"/>
    <cellStyle name="Output 3 2 3 6 6" xfId="11646"/>
    <cellStyle name="Output 3 2 3 6 7" xfId="11647"/>
    <cellStyle name="Output 3 2 3 7" xfId="11648"/>
    <cellStyle name="Output 3 2 3 7 2" xfId="11649"/>
    <cellStyle name="Output 3 2 3 7 3" xfId="11650"/>
    <cellStyle name="Output 3 2 3 7 4" xfId="11651"/>
    <cellStyle name="Output 3 2 3 7 5" xfId="11652"/>
    <cellStyle name="Output 3 2 3 7 6" xfId="11653"/>
    <cellStyle name="Output 3 2 3 7 7" xfId="11654"/>
    <cellStyle name="Output 3 2 3 8" xfId="11655"/>
    <cellStyle name="Output 3 2 3 8 2" xfId="11656"/>
    <cellStyle name="Output 3 2 3 8 3" xfId="11657"/>
    <cellStyle name="Output 3 2 3 8 4" xfId="11658"/>
    <cellStyle name="Output 3 2 3 8 5" xfId="11659"/>
    <cellStyle name="Output 3 2 3 8 6" xfId="11660"/>
    <cellStyle name="Output 3 2 3 8 7" xfId="11661"/>
    <cellStyle name="Output 3 2 3 9" xfId="11662"/>
    <cellStyle name="Output 3 2 3 9 2" xfId="11663"/>
    <cellStyle name="Output 3 2 3 9 3" xfId="11664"/>
    <cellStyle name="Output 3 2 3 9 4" xfId="11665"/>
    <cellStyle name="Output 3 2 3 9 5" xfId="11666"/>
    <cellStyle name="Output 3 2 3 9 6" xfId="11667"/>
    <cellStyle name="Output 3 2 3 9 7" xfId="11668"/>
    <cellStyle name="Output 3 2 4" xfId="11669"/>
    <cellStyle name="Output 3 2 4 10" xfId="11670"/>
    <cellStyle name="Output 3 2 4 10 2" xfId="11671"/>
    <cellStyle name="Output 3 2 4 10 3" xfId="11672"/>
    <cellStyle name="Output 3 2 4 10 4" xfId="11673"/>
    <cellStyle name="Output 3 2 4 10 5" xfId="11674"/>
    <cellStyle name="Output 3 2 4 10 6" xfId="11675"/>
    <cellStyle name="Output 3 2 4 10 7" xfId="11676"/>
    <cellStyle name="Output 3 2 4 11" xfId="11677"/>
    <cellStyle name="Output 3 2 4 12" xfId="11678"/>
    <cellStyle name="Output 3 2 4 13" xfId="11679"/>
    <cellStyle name="Output 3 2 4 14" xfId="11680"/>
    <cellStyle name="Output 3 2 4 2" xfId="11681"/>
    <cellStyle name="Output 3 2 4 2 2" xfId="11682"/>
    <cellStyle name="Output 3 2 4 2 3" xfId="11683"/>
    <cellStyle name="Output 3 2 4 2 4" xfId="11684"/>
    <cellStyle name="Output 3 2 4 2 5" xfId="11685"/>
    <cellStyle name="Output 3 2 4 2 6" xfId="11686"/>
    <cellStyle name="Output 3 2 4 2 7" xfId="11687"/>
    <cellStyle name="Output 3 2 4 3" xfId="11688"/>
    <cellStyle name="Output 3 2 4 3 2" xfId="11689"/>
    <cellStyle name="Output 3 2 4 3 3" xfId="11690"/>
    <cellStyle name="Output 3 2 4 3 4" xfId="11691"/>
    <cellStyle name="Output 3 2 4 3 5" xfId="11692"/>
    <cellStyle name="Output 3 2 4 3 6" xfId="11693"/>
    <cellStyle name="Output 3 2 4 3 7" xfId="11694"/>
    <cellStyle name="Output 3 2 4 4" xfId="11695"/>
    <cellStyle name="Output 3 2 4 4 2" xfId="11696"/>
    <cellStyle name="Output 3 2 4 4 3" xfId="11697"/>
    <cellStyle name="Output 3 2 4 4 4" xfId="11698"/>
    <cellStyle name="Output 3 2 4 4 5" xfId="11699"/>
    <cellStyle name="Output 3 2 4 4 6" xfId="11700"/>
    <cellStyle name="Output 3 2 4 4 7" xfId="11701"/>
    <cellStyle name="Output 3 2 4 5" xfId="11702"/>
    <cellStyle name="Output 3 2 4 5 2" xfId="11703"/>
    <cellStyle name="Output 3 2 4 5 3" xfId="11704"/>
    <cellStyle name="Output 3 2 4 5 4" xfId="11705"/>
    <cellStyle name="Output 3 2 4 5 5" xfId="11706"/>
    <cellStyle name="Output 3 2 4 5 6" xfId="11707"/>
    <cellStyle name="Output 3 2 4 5 7" xfId="11708"/>
    <cellStyle name="Output 3 2 4 6" xfId="11709"/>
    <cellStyle name="Output 3 2 4 6 2" xfId="11710"/>
    <cellStyle name="Output 3 2 4 6 3" xfId="11711"/>
    <cellStyle name="Output 3 2 4 6 4" xfId="11712"/>
    <cellStyle name="Output 3 2 4 6 5" xfId="11713"/>
    <cellStyle name="Output 3 2 4 6 6" xfId="11714"/>
    <cellStyle name="Output 3 2 4 6 7" xfId="11715"/>
    <cellStyle name="Output 3 2 4 7" xfId="11716"/>
    <cellStyle name="Output 3 2 4 7 2" xfId="11717"/>
    <cellStyle name="Output 3 2 4 7 3" xfId="11718"/>
    <cellStyle name="Output 3 2 4 7 4" xfId="11719"/>
    <cellStyle name="Output 3 2 4 7 5" xfId="11720"/>
    <cellStyle name="Output 3 2 4 7 6" xfId="11721"/>
    <cellStyle name="Output 3 2 4 7 7" xfId="11722"/>
    <cellStyle name="Output 3 2 4 8" xfId="11723"/>
    <cellStyle name="Output 3 2 4 8 2" xfId="11724"/>
    <cellStyle name="Output 3 2 4 8 3" xfId="11725"/>
    <cellStyle name="Output 3 2 4 8 4" xfId="11726"/>
    <cellStyle name="Output 3 2 4 8 5" xfId="11727"/>
    <cellStyle name="Output 3 2 4 8 6" xfId="11728"/>
    <cellStyle name="Output 3 2 4 8 7" xfId="11729"/>
    <cellStyle name="Output 3 2 4 9" xfId="11730"/>
    <cellStyle name="Output 3 2 4 9 2" xfId="11731"/>
    <cellStyle name="Output 3 2 4 9 3" xfId="11732"/>
    <cellStyle name="Output 3 2 4 9 4" xfId="11733"/>
    <cellStyle name="Output 3 2 4 9 5" xfId="11734"/>
    <cellStyle name="Output 3 2 4 9 6" xfId="11735"/>
    <cellStyle name="Output 3 2 4 9 7" xfId="11736"/>
    <cellStyle name="Output 3 2 5" xfId="11737"/>
    <cellStyle name="Output 3 2 5 10" xfId="11738"/>
    <cellStyle name="Output 3 2 5 10 2" xfId="11739"/>
    <cellStyle name="Output 3 2 5 10 3" xfId="11740"/>
    <cellStyle name="Output 3 2 5 10 4" xfId="11741"/>
    <cellStyle name="Output 3 2 5 10 5" xfId="11742"/>
    <cellStyle name="Output 3 2 5 10 6" xfId="11743"/>
    <cellStyle name="Output 3 2 5 10 7" xfId="11744"/>
    <cellStyle name="Output 3 2 5 11" xfId="11745"/>
    <cellStyle name="Output 3 2 5 12" xfId="11746"/>
    <cellStyle name="Output 3 2 5 13" xfId="11747"/>
    <cellStyle name="Output 3 2 5 14" xfId="11748"/>
    <cellStyle name="Output 3 2 5 2" xfId="11749"/>
    <cellStyle name="Output 3 2 5 2 2" xfId="11750"/>
    <cellStyle name="Output 3 2 5 2 3" xfId="11751"/>
    <cellStyle name="Output 3 2 5 2 4" xfId="11752"/>
    <cellStyle name="Output 3 2 5 2 5" xfId="11753"/>
    <cellStyle name="Output 3 2 5 2 6" xfId="11754"/>
    <cellStyle name="Output 3 2 5 2 7" xfId="11755"/>
    <cellStyle name="Output 3 2 5 3" xfId="11756"/>
    <cellStyle name="Output 3 2 5 3 2" xfId="11757"/>
    <cellStyle name="Output 3 2 5 3 3" xfId="11758"/>
    <cellStyle name="Output 3 2 5 3 4" xfId="11759"/>
    <cellStyle name="Output 3 2 5 3 5" xfId="11760"/>
    <cellStyle name="Output 3 2 5 3 6" xfId="11761"/>
    <cellStyle name="Output 3 2 5 3 7" xfId="11762"/>
    <cellStyle name="Output 3 2 5 4" xfId="11763"/>
    <cellStyle name="Output 3 2 5 4 2" xfId="11764"/>
    <cellStyle name="Output 3 2 5 4 3" xfId="11765"/>
    <cellStyle name="Output 3 2 5 4 4" xfId="11766"/>
    <cellStyle name="Output 3 2 5 4 5" xfId="11767"/>
    <cellStyle name="Output 3 2 5 4 6" xfId="11768"/>
    <cellStyle name="Output 3 2 5 4 7" xfId="11769"/>
    <cellStyle name="Output 3 2 5 5" xfId="11770"/>
    <cellStyle name="Output 3 2 5 5 2" xfId="11771"/>
    <cellStyle name="Output 3 2 5 5 3" xfId="11772"/>
    <cellStyle name="Output 3 2 5 5 4" xfId="11773"/>
    <cellStyle name="Output 3 2 5 5 5" xfId="11774"/>
    <cellStyle name="Output 3 2 5 5 6" xfId="11775"/>
    <cellStyle name="Output 3 2 5 5 7" xfId="11776"/>
    <cellStyle name="Output 3 2 5 6" xfId="11777"/>
    <cellStyle name="Output 3 2 5 6 2" xfId="11778"/>
    <cellStyle name="Output 3 2 5 6 3" xfId="11779"/>
    <cellStyle name="Output 3 2 5 6 4" xfId="11780"/>
    <cellStyle name="Output 3 2 5 6 5" xfId="11781"/>
    <cellStyle name="Output 3 2 5 6 6" xfId="11782"/>
    <cellStyle name="Output 3 2 5 6 7" xfId="11783"/>
    <cellStyle name="Output 3 2 5 7" xfId="11784"/>
    <cellStyle name="Output 3 2 5 7 2" xfId="11785"/>
    <cellStyle name="Output 3 2 5 7 3" xfId="11786"/>
    <cellStyle name="Output 3 2 5 7 4" xfId="11787"/>
    <cellStyle name="Output 3 2 5 7 5" xfId="11788"/>
    <cellStyle name="Output 3 2 5 7 6" xfId="11789"/>
    <cellStyle name="Output 3 2 5 7 7" xfId="11790"/>
    <cellStyle name="Output 3 2 5 8" xfId="11791"/>
    <cellStyle name="Output 3 2 5 8 2" xfId="11792"/>
    <cellStyle name="Output 3 2 5 8 3" xfId="11793"/>
    <cellStyle name="Output 3 2 5 8 4" xfId="11794"/>
    <cellStyle name="Output 3 2 5 8 5" xfId="11795"/>
    <cellStyle name="Output 3 2 5 8 6" xfId="11796"/>
    <cellStyle name="Output 3 2 5 8 7" xfId="11797"/>
    <cellStyle name="Output 3 2 5 9" xfId="11798"/>
    <cellStyle name="Output 3 2 5 9 2" xfId="11799"/>
    <cellStyle name="Output 3 2 5 9 3" xfId="11800"/>
    <cellStyle name="Output 3 2 5 9 4" xfId="11801"/>
    <cellStyle name="Output 3 2 5 9 5" xfId="11802"/>
    <cellStyle name="Output 3 2 5 9 6" xfId="11803"/>
    <cellStyle name="Output 3 2 5 9 7" xfId="11804"/>
    <cellStyle name="Output 3 2 6" xfId="11805"/>
    <cellStyle name="Output 3 2 6 2" xfId="11806"/>
    <cellStyle name="Output 3 2 6 3" xfId="11807"/>
    <cellStyle name="Output 3 2 6 4" xfId="11808"/>
    <cellStyle name="Output 3 2 6 5" xfId="11809"/>
    <cellStyle name="Output 3 2 6 6" xfId="11810"/>
    <cellStyle name="Output 3 2 6 7" xfId="11811"/>
    <cellStyle name="Output 3 2 7" xfId="11812"/>
    <cellStyle name="Output 3 2 7 2" xfId="11813"/>
    <cellStyle name="Output 3 2 7 3" xfId="11814"/>
    <cellStyle name="Output 3 2 7 4" xfId="11815"/>
    <cellStyle name="Output 3 2 7 5" xfId="11816"/>
    <cellStyle name="Output 3 2 7 6" xfId="11817"/>
    <cellStyle name="Output 3 2 7 7" xfId="11818"/>
    <cellStyle name="Output 3 2 8" xfId="11819"/>
    <cellStyle name="Output 3 2 8 2" xfId="11820"/>
    <cellStyle name="Output 3 2 8 3" xfId="11821"/>
    <cellStyle name="Output 3 2 8 4" xfId="11822"/>
    <cellStyle name="Output 3 2 8 5" xfId="11823"/>
    <cellStyle name="Output 3 2 8 6" xfId="11824"/>
    <cellStyle name="Output 3 2 8 7" xfId="11825"/>
    <cellStyle name="Output 3 2 9" xfId="11826"/>
    <cellStyle name="Output 3 2 9 2" xfId="11827"/>
    <cellStyle name="Output 3 2 9 3" xfId="11828"/>
    <cellStyle name="Output 3 2 9 4" xfId="11829"/>
    <cellStyle name="Output 3 2 9 5" xfId="11830"/>
    <cellStyle name="Output 3 2 9 6" xfId="11831"/>
    <cellStyle name="Output 3 2 9 7" xfId="11832"/>
    <cellStyle name="Output 3 3" xfId="11833"/>
    <cellStyle name="Output 3 3 10" xfId="11834"/>
    <cellStyle name="Output 3 3 10 2" xfId="11835"/>
    <cellStyle name="Output 3 3 10 3" xfId="11836"/>
    <cellStyle name="Output 3 3 10 4" xfId="11837"/>
    <cellStyle name="Output 3 3 10 5" xfId="11838"/>
    <cellStyle name="Output 3 3 10 6" xfId="11839"/>
    <cellStyle name="Output 3 3 10 7" xfId="11840"/>
    <cellStyle name="Output 3 3 11" xfId="11841"/>
    <cellStyle name="Output 3 3 12" xfId="11842"/>
    <cellStyle name="Output 3 3 13" xfId="11843"/>
    <cellStyle name="Output 3 3 14" xfId="11844"/>
    <cellStyle name="Output 3 3 2" xfId="11845"/>
    <cellStyle name="Output 3 3 2 2" xfId="11846"/>
    <cellStyle name="Output 3 3 2 3" xfId="11847"/>
    <cellStyle name="Output 3 3 2 4" xfId="11848"/>
    <cellStyle name="Output 3 3 2 5" xfId="11849"/>
    <cellStyle name="Output 3 3 2 6" xfId="11850"/>
    <cellStyle name="Output 3 3 2 7" xfId="11851"/>
    <cellStyle name="Output 3 3 3" xfId="11852"/>
    <cellStyle name="Output 3 3 3 2" xfId="11853"/>
    <cellStyle name="Output 3 3 3 3" xfId="11854"/>
    <cellStyle name="Output 3 3 3 4" xfId="11855"/>
    <cellStyle name="Output 3 3 3 5" xfId="11856"/>
    <cellStyle name="Output 3 3 3 6" xfId="11857"/>
    <cellStyle name="Output 3 3 3 7" xfId="11858"/>
    <cellStyle name="Output 3 3 4" xfId="11859"/>
    <cellStyle name="Output 3 3 4 2" xfId="11860"/>
    <cellStyle name="Output 3 3 4 3" xfId="11861"/>
    <cellStyle name="Output 3 3 4 4" xfId="11862"/>
    <cellStyle name="Output 3 3 4 5" xfId="11863"/>
    <cellStyle name="Output 3 3 4 6" xfId="11864"/>
    <cellStyle name="Output 3 3 4 7" xfId="11865"/>
    <cellStyle name="Output 3 3 5" xfId="11866"/>
    <cellStyle name="Output 3 3 5 2" xfId="11867"/>
    <cellStyle name="Output 3 3 5 3" xfId="11868"/>
    <cellStyle name="Output 3 3 5 4" xfId="11869"/>
    <cellStyle name="Output 3 3 5 5" xfId="11870"/>
    <cellStyle name="Output 3 3 5 6" xfId="11871"/>
    <cellStyle name="Output 3 3 5 7" xfId="11872"/>
    <cellStyle name="Output 3 3 6" xfId="11873"/>
    <cellStyle name="Output 3 3 6 2" xfId="11874"/>
    <cellStyle name="Output 3 3 6 3" xfId="11875"/>
    <cellStyle name="Output 3 3 6 4" xfId="11876"/>
    <cellStyle name="Output 3 3 6 5" xfId="11877"/>
    <cellStyle name="Output 3 3 6 6" xfId="11878"/>
    <cellStyle name="Output 3 3 6 7" xfId="11879"/>
    <cellStyle name="Output 3 3 7" xfId="11880"/>
    <cellStyle name="Output 3 3 7 2" xfId="11881"/>
    <cellStyle name="Output 3 3 7 3" xfId="11882"/>
    <cellStyle name="Output 3 3 7 4" xfId="11883"/>
    <cellStyle name="Output 3 3 7 5" xfId="11884"/>
    <cellStyle name="Output 3 3 7 6" xfId="11885"/>
    <cellStyle name="Output 3 3 7 7" xfId="11886"/>
    <cellStyle name="Output 3 3 8" xfId="11887"/>
    <cellStyle name="Output 3 3 8 2" xfId="11888"/>
    <cellStyle name="Output 3 3 8 3" xfId="11889"/>
    <cellStyle name="Output 3 3 8 4" xfId="11890"/>
    <cellStyle name="Output 3 3 8 5" xfId="11891"/>
    <cellStyle name="Output 3 3 8 6" xfId="11892"/>
    <cellStyle name="Output 3 3 8 7" xfId="11893"/>
    <cellStyle name="Output 3 3 9" xfId="11894"/>
    <cellStyle name="Output 3 3 9 2" xfId="11895"/>
    <cellStyle name="Output 3 3 9 3" xfId="11896"/>
    <cellStyle name="Output 3 3 9 4" xfId="11897"/>
    <cellStyle name="Output 3 3 9 5" xfId="11898"/>
    <cellStyle name="Output 3 3 9 6" xfId="11899"/>
    <cellStyle name="Output 3 3 9 7" xfId="11900"/>
    <cellStyle name="Output 3 4" xfId="11901"/>
    <cellStyle name="Output 3 4 10" xfId="11902"/>
    <cellStyle name="Output 3 4 10 2" xfId="11903"/>
    <cellStyle name="Output 3 4 10 3" xfId="11904"/>
    <cellStyle name="Output 3 4 10 4" xfId="11905"/>
    <cellStyle name="Output 3 4 10 5" xfId="11906"/>
    <cellStyle name="Output 3 4 10 6" xfId="11907"/>
    <cellStyle name="Output 3 4 10 7" xfId="11908"/>
    <cellStyle name="Output 3 4 11" xfId="11909"/>
    <cellStyle name="Output 3 4 12" xfId="11910"/>
    <cellStyle name="Output 3 4 13" xfId="11911"/>
    <cellStyle name="Output 3 4 14" xfId="11912"/>
    <cellStyle name="Output 3 4 2" xfId="11913"/>
    <cellStyle name="Output 3 4 2 2" xfId="11914"/>
    <cellStyle name="Output 3 4 2 3" xfId="11915"/>
    <cellStyle name="Output 3 4 2 4" xfId="11916"/>
    <cellStyle name="Output 3 4 2 5" xfId="11917"/>
    <cellStyle name="Output 3 4 2 6" xfId="11918"/>
    <cellStyle name="Output 3 4 2 7" xfId="11919"/>
    <cellStyle name="Output 3 4 3" xfId="11920"/>
    <cellStyle name="Output 3 4 3 2" xfId="11921"/>
    <cellStyle name="Output 3 4 3 3" xfId="11922"/>
    <cellStyle name="Output 3 4 3 4" xfId="11923"/>
    <cellStyle name="Output 3 4 3 5" xfId="11924"/>
    <cellStyle name="Output 3 4 3 6" xfId="11925"/>
    <cellStyle name="Output 3 4 3 7" xfId="11926"/>
    <cellStyle name="Output 3 4 4" xfId="11927"/>
    <cellStyle name="Output 3 4 4 2" xfId="11928"/>
    <cellStyle name="Output 3 4 4 3" xfId="11929"/>
    <cellStyle name="Output 3 4 4 4" xfId="11930"/>
    <cellStyle name="Output 3 4 4 5" xfId="11931"/>
    <cellStyle name="Output 3 4 4 6" xfId="11932"/>
    <cellStyle name="Output 3 4 4 7" xfId="11933"/>
    <cellStyle name="Output 3 4 5" xfId="11934"/>
    <cellStyle name="Output 3 4 5 2" xfId="11935"/>
    <cellStyle name="Output 3 4 5 3" xfId="11936"/>
    <cellStyle name="Output 3 4 5 4" xfId="11937"/>
    <cellStyle name="Output 3 4 5 5" xfId="11938"/>
    <cellStyle name="Output 3 4 5 6" xfId="11939"/>
    <cellStyle name="Output 3 4 5 7" xfId="11940"/>
    <cellStyle name="Output 3 4 6" xfId="11941"/>
    <cellStyle name="Output 3 4 6 2" xfId="11942"/>
    <cellStyle name="Output 3 4 6 3" xfId="11943"/>
    <cellStyle name="Output 3 4 6 4" xfId="11944"/>
    <cellStyle name="Output 3 4 6 5" xfId="11945"/>
    <cellStyle name="Output 3 4 6 6" xfId="11946"/>
    <cellStyle name="Output 3 4 6 7" xfId="11947"/>
    <cellStyle name="Output 3 4 7" xfId="11948"/>
    <cellStyle name="Output 3 4 7 2" xfId="11949"/>
    <cellStyle name="Output 3 4 7 3" xfId="11950"/>
    <cellStyle name="Output 3 4 7 4" xfId="11951"/>
    <cellStyle name="Output 3 4 7 5" xfId="11952"/>
    <cellStyle name="Output 3 4 7 6" xfId="11953"/>
    <cellStyle name="Output 3 4 7 7" xfId="11954"/>
    <cellStyle name="Output 3 4 8" xfId="11955"/>
    <cellStyle name="Output 3 4 8 2" xfId="11956"/>
    <cellStyle name="Output 3 4 8 3" xfId="11957"/>
    <cellStyle name="Output 3 4 8 4" xfId="11958"/>
    <cellStyle name="Output 3 4 8 5" xfId="11959"/>
    <cellStyle name="Output 3 4 8 6" xfId="11960"/>
    <cellStyle name="Output 3 4 8 7" xfId="11961"/>
    <cellStyle name="Output 3 4 9" xfId="11962"/>
    <cellStyle name="Output 3 4 9 2" xfId="11963"/>
    <cellStyle name="Output 3 4 9 3" xfId="11964"/>
    <cellStyle name="Output 3 4 9 4" xfId="11965"/>
    <cellStyle name="Output 3 4 9 5" xfId="11966"/>
    <cellStyle name="Output 3 4 9 6" xfId="11967"/>
    <cellStyle name="Output 3 4 9 7" xfId="11968"/>
    <cellStyle name="Output 3 5" xfId="11969"/>
    <cellStyle name="Output 3 5 10" xfId="11970"/>
    <cellStyle name="Output 3 5 10 2" xfId="11971"/>
    <cellStyle name="Output 3 5 10 3" xfId="11972"/>
    <cellStyle name="Output 3 5 10 4" xfId="11973"/>
    <cellStyle name="Output 3 5 10 5" xfId="11974"/>
    <cellStyle name="Output 3 5 10 6" xfId="11975"/>
    <cellStyle name="Output 3 5 10 7" xfId="11976"/>
    <cellStyle name="Output 3 5 11" xfId="11977"/>
    <cellStyle name="Output 3 5 12" xfId="11978"/>
    <cellStyle name="Output 3 5 13" xfId="11979"/>
    <cellStyle name="Output 3 5 14" xfId="11980"/>
    <cellStyle name="Output 3 5 2" xfId="11981"/>
    <cellStyle name="Output 3 5 2 2" xfId="11982"/>
    <cellStyle name="Output 3 5 2 3" xfId="11983"/>
    <cellStyle name="Output 3 5 2 4" xfId="11984"/>
    <cellStyle name="Output 3 5 2 5" xfId="11985"/>
    <cellStyle name="Output 3 5 2 6" xfId="11986"/>
    <cellStyle name="Output 3 5 2 7" xfId="11987"/>
    <cellStyle name="Output 3 5 3" xfId="11988"/>
    <cellStyle name="Output 3 5 3 2" xfId="11989"/>
    <cellStyle name="Output 3 5 3 3" xfId="11990"/>
    <cellStyle name="Output 3 5 3 4" xfId="11991"/>
    <cellStyle name="Output 3 5 3 5" xfId="11992"/>
    <cellStyle name="Output 3 5 3 6" xfId="11993"/>
    <cellStyle name="Output 3 5 3 7" xfId="11994"/>
    <cellStyle name="Output 3 5 4" xfId="11995"/>
    <cellStyle name="Output 3 5 4 2" xfId="11996"/>
    <cellStyle name="Output 3 5 4 3" xfId="11997"/>
    <cellStyle name="Output 3 5 4 4" xfId="11998"/>
    <cellStyle name="Output 3 5 4 5" xfId="11999"/>
    <cellStyle name="Output 3 5 4 6" xfId="12000"/>
    <cellStyle name="Output 3 5 4 7" xfId="12001"/>
    <cellStyle name="Output 3 5 5" xfId="12002"/>
    <cellStyle name="Output 3 5 5 2" xfId="12003"/>
    <cellStyle name="Output 3 5 5 3" xfId="12004"/>
    <cellStyle name="Output 3 5 5 4" xfId="12005"/>
    <cellStyle name="Output 3 5 5 5" xfId="12006"/>
    <cellStyle name="Output 3 5 5 6" xfId="12007"/>
    <cellStyle name="Output 3 5 5 7" xfId="12008"/>
    <cellStyle name="Output 3 5 6" xfId="12009"/>
    <cellStyle name="Output 3 5 6 2" xfId="12010"/>
    <cellStyle name="Output 3 5 6 3" xfId="12011"/>
    <cellStyle name="Output 3 5 6 4" xfId="12012"/>
    <cellStyle name="Output 3 5 6 5" xfId="12013"/>
    <cellStyle name="Output 3 5 6 6" xfId="12014"/>
    <cellStyle name="Output 3 5 6 7" xfId="12015"/>
    <cellStyle name="Output 3 5 7" xfId="12016"/>
    <cellStyle name="Output 3 5 7 2" xfId="12017"/>
    <cellStyle name="Output 3 5 7 3" xfId="12018"/>
    <cellStyle name="Output 3 5 7 4" xfId="12019"/>
    <cellStyle name="Output 3 5 7 5" xfId="12020"/>
    <cellStyle name="Output 3 5 7 6" xfId="12021"/>
    <cellStyle name="Output 3 5 7 7" xfId="12022"/>
    <cellStyle name="Output 3 5 8" xfId="12023"/>
    <cellStyle name="Output 3 5 8 2" xfId="12024"/>
    <cellStyle name="Output 3 5 8 3" xfId="12025"/>
    <cellStyle name="Output 3 5 8 4" xfId="12026"/>
    <cellStyle name="Output 3 5 8 5" xfId="12027"/>
    <cellStyle name="Output 3 5 8 6" xfId="12028"/>
    <cellStyle name="Output 3 5 8 7" xfId="12029"/>
    <cellStyle name="Output 3 5 9" xfId="12030"/>
    <cellStyle name="Output 3 5 9 2" xfId="12031"/>
    <cellStyle name="Output 3 5 9 3" xfId="12032"/>
    <cellStyle name="Output 3 5 9 4" xfId="12033"/>
    <cellStyle name="Output 3 5 9 5" xfId="12034"/>
    <cellStyle name="Output 3 5 9 6" xfId="12035"/>
    <cellStyle name="Output 3 5 9 7" xfId="12036"/>
    <cellStyle name="Output 3 6" xfId="12037"/>
    <cellStyle name="Output 3 6 10" xfId="12038"/>
    <cellStyle name="Output 3 6 10 2" xfId="12039"/>
    <cellStyle name="Output 3 6 10 3" xfId="12040"/>
    <cellStyle name="Output 3 6 10 4" xfId="12041"/>
    <cellStyle name="Output 3 6 10 5" xfId="12042"/>
    <cellStyle name="Output 3 6 10 6" xfId="12043"/>
    <cellStyle name="Output 3 6 10 7" xfId="12044"/>
    <cellStyle name="Output 3 6 11" xfId="12045"/>
    <cellStyle name="Output 3 6 12" xfId="12046"/>
    <cellStyle name="Output 3 6 13" xfId="12047"/>
    <cellStyle name="Output 3 6 14" xfId="12048"/>
    <cellStyle name="Output 3 6 2" xfId="12049"/>
    <cellStyle name="Output 3 6 2 2" xfId="12050"/>
    <cellStyle name="Output 3 6 2 3" xfId="12051"/>
    <cellStyle name="Output 3 6 2 4" xfId="12052"/>
    <cellStyle name="Output 3 6 2 5" xfId="12053"/>
    <cellStyle name="Output 3 6 2 6" xfId="12054"/>
    <cellStyle name="Output 3 6 2 7" xfId="12055"/>
    <cellStyle name="Output 3 6 3" xfId="12056"/>
    <cellStyle name="Output 3 6 3 2" xfId="12057"/>
    <cellStyle name="Output 3 6 3 3" xfId="12058"/>
    <cellStyle name="Output 3 6 3 4" xfId="12059"/>
    <cellStyle name="Output 3 6 3 5" xfId="12060"/>
    <cellStyle name="Output 3 6 3 6" xfId="12061"/>
    <cellStyle name="Output 3 6 3 7" xfId="12062"/>
    <cellStyle name="Output 3 6 4" xfId="12063"/>
    <cellStyle name="Output 3 6 4 2" xfId="12064"/>
    <cellStyle name="Output 3 6 4 3" xfId="12065"/>
    <cellStyle name="Output 3 6 4 4" xfId="12066"/>
    <cellStyle name="Output 3 6 4 5" xfId="12067"/>
    <cellStyle name="Output 3 6 4 6" xfId="12068"/>
    <cellStyle name="Output 3 6 4 7" xfId="12069"/>
    <cellStyle name="Output 3 6 5" xfId="12070"/>
    <cellStyle name="Output 3 6 5 2" xfId="12071"/>
    <cellStyle name="Output 3 6 5 3" xfId="12072"/>
    <cellStyle name="Output 3 6 5 4" xfId="12073"/>
    <cellStyle name="Output 3 6 5 5" xfId="12074"/>
    <cellStyle name="Output 3 6 5 6" xfId="12075"/>
    <cellStyle name="Output 3 6 5 7" xfId="12076"/>
    <cellStyle name="Output 3 6 6" xfId="12077"/>
    <cellStyle name="Output 3 6 6 2" xfId="12078"/>
    <cellStyle name="Output 3 6 6 3" xfId="12079"/>
    <cellStyle name="Output 3 6 6 4" xfId="12080"/>
    <cellStyle name="Output 3 6 6 5" xfId="12081"/>
    <cellStyle name="Output 3 6 6 6" xfId="12082"/>
    <cellStyle name="Output 3 6 6 7" xfId="12083"/>
    <cellStyle name="Output 3 6 7" xfId="12084"/>
    <cellStyle name="Output 3 6 7 2" xfId="12085"/>
    <cellStyle name="Output 3 6 7 3" xfId="12086"/>
    <cellStyle name="Output 3 6 7 4" xfId="12087"/>
    <cellStyle name="Output 3 6 7 5" xfId="12088"/>
    <cellStyle name="Output 3 6 7 6" xfId="12089"/>
    <cellStyle name="Output 3 6 7 7" xfId="12090"/>
    <cellStyle name="Output 3 6 8" xfId="12091"/>
    <cellStyle name="Output 3 6 8 2" xfId="12092"/>
    <cellStyle name="Output 3 6 8 3" xfId="12093"/>
    <cellStyle name="Output 3 6 8 4" xfId="12094"/>
    <cellStyle name="Output 3 6 8 5" xfId="12095"/>
    <cellStyle name="Output 3 6 8 6" xfId="12096"/>
    <cellStyle name="Output 3 6 8 7" xfId="12097"/>
    <cellStyle name="Output 3 6 9" xfId="12098"/>
    <cellStyle name="Output 3 6 9 2" xfId="12099"/>
    <cellStyle name="Output 3 6 9 3" xfId="12100"/>
    <cellStyle name="Output 3 6 9 4" xfId="12101"/>
    <cellStyle name="Output 3 6 9 5" xfId="12102"/>
    <cellStyle name="Output 3 6 9 6" xfId="12103"/>
    <cellStyle name="Output 3 6 9 7" xfId="12104"/>
    <cellStyle name="Output 3 7" xfId="12105"/>
    <cellStyle name="Output 3 7 2" xfId="12106"/>
    <cellStyle name="Output 3 7 3" xfId="12107"/>
    <cellStyle name="Output 3 7 4" xfId="12108"/>
    <cellStyle name="Output 3 7 5" xfId="12109"/>
    <cellStyle name="Output 3 7 6" xfId="12110"/>
    <cellStyle name="Output 3 7 7" xfId="12111"/>
    <cellStyle name="Output 3 8" xfId="12112"/>
    <cellStyle name="Output 3 8 2" xfId="12113"/>
    <cellStyle name="Output 3 8 3" xfId="12114"/>
    <cellStyle name="Output 3 8 4" xfId="12115"/>
    <cellStyle name="Output 3 8 5" xfId="12116"/>
    <cellStyle name="Output 3 8 6" xfId="12117"/>
    <cellStyle name="Output 3 8 7" xfId="12118"/>
    <cellStyle name="Output 3 9" xfId="12119"/>
    <cellStyle name="Output 3 9 2" xfId="12120"/>
    <cellStyle name="Output 3 9 3" xfId="12121"/>
    <cellStyle name="Output 3 9 4" xfId="12122"/>
    <cellStyle name="Output 3 9 5" xfId="12123"/>
    <cellStyle name="Output 3 9 6" xfId="12124"/>
    <cellStyle name="Output 3 9 7" xfId="12125"/>
    <cellStyle name="Output Amounts" xfId="363"/>
    <cellStyle name="Output Column Headings" xfId="183"/>
    <cellStyle name="Output Line Items" xfId="364"/>
    <cellStyle name="Output Line Items 2" xfId="376"/>
    <cellStyle name="Output Line Items 2 2" xfId="12126"/>
    <cellStyle name="Output Line Items 2 2 2" xfId="12127"/>
    <cellStyle name="Output Line Items 2 2 2 2" xfId="12128"/>
    <cellStyle name="Output Line Items 2 2 3" xfId="12129"/>
    <cellStyle name="Output Line Items 3" xfId="12130"/>
    <cellStyle name="Output Line Items 3 2" xfId="12131"/>
    <cellStyle name="Output Line Items 3 2 2" xfId="12132"/>
    <cellStyle name="Output Line Items 3 3" xfId="12133"/>
    <cellStyle name="Output Report Heading" xfId="365"/>
    <cellStyle name="Output Report Title" xfId="366"/>
    <cellStyle name="Percent" xfId="2" builtinId="5"/>
    <cellStyle name="Percent 2" xfId="184"/>
    <cellStyle name="Percent 2 2" xfId="8"/>
    <cellStyle name="Percent 2 3" xfId="185"/>
    <cellStyle name="Percent 2 3 2" xfId="361"/>
    <cellStyle name="Percent 2 4 2" xfId="186"/>
    <cellStyle name="Percent 2 5" xfId="187"/>
    <cellStyle name="Percent 3" xfId="188"/>
    <cellStyle name="Percent 3 2" xfId="189"/>
    <cellStyle name="Percent 3 2 2" xfId="367"/>
    <cellStyle name="Percent 4" xfId="190"/>
    <cellStyle name="Percent 4 2" xfId="358"/>
    <cellStyle name="Percent 4 2 2" xfId="12134"/>
    <cellStyle name="Percent 4 2 2 2" xfId="12135"/>
    <cellStyle name="Percent 4 2 2 2 2" xfId="19339"/>
    <cellStyle name="Percent 4 2 2 3" xfId="19338"/>
    <cellStyle name="Percent 4 2 3" xfId="12136"/>
    <cellStyle name="Percent 4 2 3 2" xfId="19340"/>
    <cellStyle name="Percent 4 2 4" xfId="18890"/>
    <cellStyle name="Percent 5" xfId="191"/>
    <cellStyle name="Percent 5 2" xfId="354"/>
    <cellStyle name="Percent 5 3" xfId="12137"/>
    <cellStyle name="Percent 6" xfId="12138"/>
    <cellStyle name="Percent 7" xfId="12139"/>
    <cellStyle name="Percent 8" xfId="19359"/>
    <cellStyle name="Protect" xfId="192"/>
    <cellStyle name="Protect blue" xfId="193"/>
    <cellStyle name="Protect blue 2" xfId="251"/>
    <cellStyle name="Protect blue 2 2" xfId="18814"/>
    <cellStyle name="Protect blue 3" xfId="18782"/>
    <cellStyle name="QIS Heading 3" xfId="194"/>
    <cellStyle name="STYL0 - Style1" xfId="195"/>
    <cellStyle name="STYL1 - Style2" xfId="196"/>
    <cellStyle name="STYL2 - Style3" xfId="197"/>
    <cellStyle name="STYL3 - Style4" xfId="198"/>
    <cellStyle name="STYL4 - Style5" xfId="199"/>
    <cellStyle name="STYL5 - Style6" xfId="200"/>
    <cellStyle name="STYL6 - Style7" xfId="201"/>
    <cellStyle name="STYL7 - Style8" xfId="202"/>
    <cellStyle name="subtotals" xfId="203"/>
    <cellStyle name="Title 2" xfId="204"/>
    <cellStyle name="Total 2" xfId="205"/>
    <cellStyle name="Total 2 10" xfId="12140"/>
    <cellStyle name="Total 2 10 2" xfId="12141"/>
    <cellStyle name="Total 2 10 3" xfId="12142"/>
    <cellStyle name="Total 2 10 4" xfId="12143"/>
    <cellStyle name="Total 2 10 5" xfId="12144"/>
    <cellStyle name="Total 2 10 6" xfId="12145"/>
    <cellStyle name="Total 2 10 7" xfId="12146"/>
    <cellStyle name="Total 2 11" xfId="12147"/>
    <cellStyle name="Total 2 11 2" xfId="12148"/>
    <cellStyle name="Total 2 11 3" xfId="12149"/>
    <cellStyle name="Total 2 11 4" xfId="12150"/>
    <cellStyle name="Total 2 11 5" xfId="12151"/>
    <cellStyle name="Total 2 11 6" xfId="12152"/>
    <cellStyle name="Total 2 11 7" xfId="12153"/>
    <cellStyle name="Total 2 12" xfId="12154"/>
    <cellStyle name="Total 2 12 2" xfId="12155"/>
    <cellStyle name="Total 2 12 3" xfId="12156"/>
    <cellStyle name="Total 2 12 4" xfId="12157"/>
    <cellStyle name="Total 2 12 5" xfId="12158"/>
    <cellStyle name="Total 2 12 6" xfId="12159"/>
    <cellStyle name="Total 2 12 7" xfId="12160"/>
    <cellStyle name="Total 2 13" xfId="12161"/>
    <cellStyle name="Total 2 13 2" xfId="12162"/>
    <cellStyle name="Total 2 13 3" xfId="12163"/>
    <cellStyle name="Total 2 13 4" xfId="12164"/>
    <cellStyle name="Total 2 13 5" xfId="12165"/>
    <cellStyle name="Total 2 13 6" xfId="12166"/>
    <cellStyle name="Total 2 13 7" xfId="12167"/>
    <cellStyle name="Total 2 14" xfId="12168"/>
    <cellStyle name="Total 2 14 2" xfId="12169"/>
    <cellStyle name="Total 2 14 3" xfId="12170"/>
    <cellStyle name="Total 2 14 4" xfId="12171"/>
    <cellStyle name="Total 2 14 5" xfId="12172"/>
    <cellStyle name="Total 2 14 6" xfId="12173"/>
    <cellStyle name="Total 2 14 7" xfId="12174"/>
    <cellStyle name="Total 2 15" xfId="12175"/>
    <cellStyle name="Total 2 15 2" xfId="12176"/>
    <cellStyle name="Total 2 15 3" xfId="12177"/>
    <cellStyle name="Total 2 15 4" xfId="12178"/>
    <cellStyle name="Total 2 15 5" xfId="12179"/>
    <cellStyle name="Total 2 15 6" xfId="12180"/>
    <cellStyle name="Total 2 15 7" xfId="12181"/>
    <cellStyle name="Total 2 16" xfId="12182"/>
    <cellStyle name="Total 2 17" xfId="12183"/>
    <cellStyle name="Total 2 18" xfId="12184"/>
    <cellStyle name="Total 2 2" xfId="206"/>
    <cellStyle name="Total 2 2 10" xfId="12185"/>
    <cellStyle name="Total 2 2 10 2" xfId="12186"/>
    <cellStyle name="Total 2 2 10 3" xfId="12187"/>
    <cellStyle name="Total 2 2 10 4" xfId="12188"/>
    <cellStyle name="Total 2 2 10 5" xfId="12189"/>
    <cellStyle name="Total 2 2 10 6" xfId="12190"/>
    <cellStyle name="Total 2 2 10 7" xfId="12191"/>
    <cellStyle name="Total 2 2 11" xfId="12192"/>
    <cellStyle name="Total 2 2 11 2" xfId="12193"/>
    <cellStyle name="Total 2 2 11 3" xfId="12194"/>
    <cellStyle name="Total 2 2 11 4" xfId="12195"/>
    <cellStyle name="Total 2 2 11 5" xfId="12196"/>
    <cellStyle name="Total 2 2 11 6" xfId="12197"/>
    <cellStyle name="Total 2 2 11 7" xfId="12198"/>
    <cellStyle name="Total 2 2 12" xfId="12199"/>
    <cellStyle name="Total 2 2 12 2" xfId="12200"/>
    <cellStyle name="Total 2 2 12 3" xfId="12201"/>
    <cellStyle name="Total 2 2 12 4" xfId="12202"/>
    <cellStyle name="Total 2 2 12 5" xfId="12203"/>
    <cellStyle name="Total 2 2 12 6" xfId="12204"/>
    <cellStyle name="Total 2 2 12 7" xfId="12205"/>
    <cellStyle name="Total 2 2 13" xfId="12206"/>
    <cellStyle name="Total 2 2 13 2" xfId="12207"/>
    <cellStyle name="Total 2 2 13 3" xfId="12208"/>
    <cellStyle name="Total 2 2 13 4" xfId="12209"/>
    <cellStyle name="Total 2 2 13 5" xfId="12210"/>
    <cellStyle name="Total 2 2 13 6" xfId="12211"/>
    <cellStyle name="Total 2 2 13 7" xfId="12212"/>
    <cellStyle name="Total 2 2 14" xfId="12213"/>
    <cellStyle name="Total 2 2 14 2" xfId="12214"/>
    <cellStyle name="Total 2 2 14 3" xfId="12215"/>
    <cellStyle name="Total 2 2 14 4" xfId="12216"/>
    <cellStyle name="Total 2 2 14 5" xfId="12217"/>
    <cellStyle name="Total 2 2 14 6" xfId="12218"/>
    <cellStyle name="Total 2 2 14 7" xfId="12219"/>
    <cellStyle name="Total 2 2 15" xfId="12220"/>
    <cellStyle name="Total 2 2 16" xfId="12221"/>
    <cellStyle name="Total 2 2 17" xfId="12222"/>
    <cellStyle name="Total 2 2 2" xfId="207"/>
    <cellStyle name="Total 2 2 2 10" xfId="12223"/>
    <cellStyle name="Total 2 2 2 10 2" xfId="12224"/>
    <cellStyle name="Total 2 2 2 10 3" xfId="12225"/>
    <cellStyle name="Total 2 2 2 10 4" xfId="12226"/>
    <cellStyle name="Total 2 2 2 10 5" xfId="12227"/>
    <cellStyle name="Total 2 2 2 10 6" xfId="12228"/>
    <cellStyle name="Total 2 2 2 10 7" xfId="12229"/>
    <cellStyle name="Total 2 2 2 11" xfId="12230"/>
    <cellStyle name="Total 2 2 2 11 2" xfId="12231"/>
    <cellStyle name="Total 2 2 2 11 3" xfId="12232"/>
    <cellStyle name="Total 2 2 2 11 4" xfId="12233"/>
    <cellStyle name="Total 2 2 2 11 5" xfId="12234"/>
    <cellStyle name="Total 2 2 2 11 6" xfId="12235"/>
    <cellStyle name="Total 2 2 2 11 7" xfId="12236"/>
    <cellStyle name="Total 2 2 2 12" xfId="12237"/>
    <cellStyle name="Total 2 2 2 12 2" xfId="12238"/>
    <cellStyle name="Total 2 2 2 12 3" xfId="12239"/>
    <cellStyle name="Total 2 2 2 12 4" xfId="12240"/>
    <cellStyle name="Total 2 2 2 12 5" xfId="12241"/>
    <cellStyle name="Total 2 2 2 12 6" xfId="12242"/>
    <cellStyle name="Total 2 2 2 12 7" xfId="12243"/>
    <cellStyle name="Total 2 2 2 13" xfId="12244"/>
    <cellStyle name="Total 2 2 2 13 2" xfId="12245"/>
    <cellStyle name="Total 2 2 2 13 3" xfId="12246"/>
    <cellStyle name="Total 2 2 2 13 4" xfId="12247"/>
    <cellStyle name="Total 2 2 2 13 5" xfId="12248"/>
    <cellStyle name="Total 2 2 2 13 6" xfId="12249"/>
    <cellStyle name="Total 2 2 2 13 7" xfId="12250"/>
    <cellStyle name="Total 2 2 2 14" xfId="12251"/>
    <cellStyle name="Total 2 2 2 15" xfId="12252"/>
    <cellStyle name="Total 2 2 2 16" xfId="12253"/>
    <cellStyle name="Total 2 2 2 2" xfId="312"/>
    <cellStyle name="Total 2 2 2 2 10" xfId="12254"/>
    <cellStyle name="Total 2 2 2 2 10 2" xfId="12255"/>
    <cellStyle name="Total 2 2 2 2 10 3" xfId="12256"/>
    <cellStyle name="Total 2 2 2 2 10 4" xfId="12257"/>
    <cellStyle name="Total 2 2 2 2 10 5" xfId="12258"/>
    <cellStyle name="Total 2 2 2 2 10 6" xfId="12259"/>
    <cellStyle name="Total 2 2 2 2 10 7" xfId="12260"/>
    <cellStyle name="Total 2 2 2 2 11" xfId="12261"/>
    <cellStyle name="Total 2 2 2 2 11 2" xfId="12262"/>
    <cellStyle name="Total 2 2 2 2 11 3" xfId="12263"/>
    <cellStyle name="Total 2 2 2 2 11 4" xfId="12264"/>
    <cellStyle name="Total 2 2 2 2 11 5" xfId="12265"/>
    <cellStyle name="Total 2 2 2 2 11 6" xfId="12266"/>
    <cellStyle name="Total 2 2 2 2 11 7" xfId="12267"/>
    <cellStyle name="Total 2 2 2 2 12" xfId="12268"/>
    <cellStyle name="Total 2 2 2 2 12 2" xfId="12269"/>
    <cellStyle name="Total 2 2 2 2 12 3" xfId="12270"/>
    <cellStyle name="Total 2 2 2 2 12 4" xfId="12271"/>
    <cellStyle name="Total 2 2 2 2 12 5" xfId="12272"/>
    <cellStyle name="Total 2 2 2 2 12 6" xfId="12273"/>
    <cellStyle name="Total 2 2 2 2 12 7" xfId="12274"/>
    <cellStyle name="Total 2 2 2 2 13" xfId="12275"/>
    <cellStyle name="Total 2 2 2 2 13 2" xfId="12276"/>
    <cellStyle name="Total 2 2 2 2 13 3" xfId="12277"/>
    <cellStyle name="Total 2 2 2 2 13 4" xfId="12278"/>
    <cellStyle name="Total 2 2 2 2 13 5" xfId="12279"/>
    <cellStyle name="Total 2 2 2 2 13 6" xfId="12280"/>
    <cellStyle name="Total 2 2 2 2 13 7" xfId="12281"/>
    <cellStyle name="Total 2 2 2 2 14" xfId="12282"/>
    <cellStyle name="Total 2 2 2 2 15" xfId="12283"/>
    <cellStyle name="Total 2 2 2 2 16" xfId="12284"/>
    <cellStyle name="Total 2 2 2 2 17" xfId="12285"/>
    <cellStyle name="Total 2 2 2 2 2" xfId="12286"/>
    <cellStyle name="Total 2 2 2 2 2 10" xfId="12287"/>
    <cellStyle name="Total 2 2 2 2 2 10 2" xfId="12288"/>
    <cellStyle name="Total 2 2 2 2 2 10 3" xfId="12289"/>
    <cellStyle name="Total 2 2 2 2 2 10 4" xfId="12290"/>
    <cellStyle name="Total 2 2 2 2 2 10 5" xfId="12291"/>
    <cellStyle name="Total 2 2 2 2 2 10 6" xfId="12292"/>
    <cellStyle name="Total 2 2 2 2 2 10 7" xfId="12293"/>
    <cellStyle name="Total 2 2 2 2 2 11" xfId="12294"/>
    <cellStyle name="Total 2 2 2 2 2 12" xfId="12295"/>
    <cellStyle name="Total 2 2 2 2 2 13" xfId="12296"/>
    <cellStyle name="Total 2 2 2 2 2 14" xfId="12297"/>
    <cellStyle name="Total 2 2 2 2 2 2" xfId="12298"/>
    <cellStyle name="Total 2 2 2 2 2 2 2" xfId="12299"/>
    <cellStyle name="Total 2 2 2 2 2 2 3" xfId="12300"/>
    <cellStyle name="Total 2 2 2 2 2 2 4" xfId="12301"/>
    <cellStyle name="Total 2 2 2 2 2 2 5" xfId="12302"/>
    <cellStyle name="Total 2 2 2 2 2 2 6" xfId="12303"/>
    <cellStyle name="Total 2 2 2 2 2 2 7" xfId="12304"/>
    <cellStyle name="Total 2 2 2 2 2 3" xfId="12305"/>
    <cellStyle name="Total 2 2 2 2 2 3 2" xfId="12306"/>
    <cellStyle name="Total 2 2 2 2 2 3 3" xfId="12307"/>
    <cellStyle name="Total 2 2 2 2 2 3 4" xfId="12308"/>
    <cellStyle name="Total 2 2 2 2 2 3 5" xfId="12309"/>
    <cellStyle name="Total 2 2 2 2 2 3 6" xfId="12310"/>
    <cellStyle name="Total 2 2 2 2 2 3 7" xfId="12311"/>
    <cellStyle name="Total 2 2 2 2 2 4" xfId="12312"/>
    <cellStyle name="Total 2 2 2 2 2 4 2" xfId="12313"/>
    <cellStyle name="Total 2 2 2 2 2 4 3" xfId="12314"/>
    <cellStyle name="Total 2 2 2 2 2 4 4" xfId="12315"/>
    <cellStyle name="Total 2 2 2 2 2 4 5" xfId="12316"/>
    <cellStyle name="Total 2 2 2 2 2 4 6" xfId="12317"/>
    <cellStyle name="Total 2 2 2 2 2 4 7" xfId="12318"/>
    <cellStyle name="Total 2 2 2 2 2 5" xfId="12319"/>
    <cellStyle name="Total 2 2 2 2 2 5 2" xfId="12320"/>
    <cellStyle name="Total 2 2 2 2 2 5 3" xfId="12321"/>
    <cellStyle name="Total 2 2 2 2 2 5 4" xfId="12322"/>
    <cellStyle name="Total 2 2 2 2 2 5 5" xfId="12323"/>
    <cellStyle name="Total 2 2 2 2 2 5 6" xfId="12324"/>
    <cellStyle name="Total 2 2 2 2 2 5 7" xfId="12325"/>
    <cellStyle name="Total 2 2 2 2 2 6" xfId="12326"/>
    <cellStyle name="Total 2 2 2 2 2 6 2" xfId="12327"/>
    <cellStyle name="Total 2 2 2 2 2 6 3" xfId="12328"/>
    <cellStyle name="Total 2 2 2 2 2 6 4" xfId="12329"/>
    <cellStyle name="Total 2 2 2 2 2 6 5" xfId="12330"/>
    <cellStyle name="Total 2 2 2 2 2 6 6" xfId="12331"/>
    <cellStyle name="Total 2 2 2 2 2 6 7" xfId="12332"/>
    <cellStyle name="Total 2 2 2 2 2 7" xfId="12333"/>
    <cellStyle name="Total 2 2 2 2 2 7 2" xfId="12334"/>
    <cellStyle name="Total 2 2 2 2 2 7 3" xfId="12335"/>
    <cellStyle name="Total 2 2 2 2 2 7 4" xfId="12336"/>
    <cellStyle name="Total 2 2 2 2 2 7 5" xfId="12337"/>
    <cellStyle name="Total 2 2 2 2 2 7 6" xfId="12338"/>
    <cellStyle name="Total 2 2 2 2 2 7 7" xfId="12339"/>
    <cellStyle name="Total 2 2 2 2 2 8" xfId="12340"/>
    <cellStyle name="Total 2 2 2 2 2 8 2" xfId="12341"/>
    <cellStyle name="Total 2 2 2 2 2 8 3" xfId="12342"/>
    <cellStyle name="Total 2 2 2 2 2 8 4" xfId="12343"/>
    <cellStyle name="Total 2 2 2 2 2 8 5" xfId="12344"/>
    <cellStyle name="Total 2 2 2 2 2 8 6" xfId="12345"/>
    <cellStyle name="Total 2 2 2 2 2 8 7" xfId="12346"/>
    <cellStyle name="Total 2 2 2 2 2 9" xfId="12347"/>
    <cellStyle name="Total 2 2 2 2 2 9 2" xfId="12348"/>
    <cellStyle name="Total 2 2 2 2 2 9 3" xfId="12349"/>
    <cellStyle name="Total 2 2 2 2 2 9 4" xfId="12350"/>
    <cellStyle name="Total 2 2 2 2 2 9 5" xfId="12351"/>
    <cellStyle name="Total 2 2 2 2 2 9 6" xfId="12352"/>
    <cellStyle name="Total 2 2 2 2 2 9 7" xfId="12353"/>
    <cellStyle name="Total 2 2 2 2 3" xfId="12354"/>
    <cellStyle name="Total 2 2 2 2 3 10" xfId="12355"/>
    <cellStyle name="Total 2 2 2 2 3 10 2" xfId="12356"/>
    <cellStyle name="Total 2 2 2 2 3 10 3" xfId="12357"/>
    <cellStyle name="Total 2 2 2 2 3 10 4" xfId="12358"/>
    <cellStyle name="Total 2 2 2 2 3 10 5" xfId="12359"/>
    <cellStyle name="Total 2 2 2 2 3 10 6" xfId="12360"/>
    <cellStyle name="Total 2 2 2 2 3 10 7" xfId="12361"/>
    <cellStyle name="Total 2 2 2 2 3 11" xfId="12362"/>
    <cellStyle name="Total 2 2 2 2 3 12" xfId="12363"/>
    <cellStyle name="Total 2 2 2 2 3 13" xfId="12364"/>
    <cellStyle name="Total 2 2 2 2 3 14" xfId="12365"/>
    <cellStyle name="Total 2 2 2 2 3 2" xfId="12366"/>
    <cellStyle name="Total 2 2 2 2 3 2 2" xfId="12367"/>
    <cellStyle name="Total 2 2 2 2 3 2 3" xfId="12368"/>
    <cellStyle name="Total 2 2 2 2 3 2 4" xfId="12369"/>
    <cellStyle name="Total 2 2 2 2 3 2 5" xfId="12370"/>
    <cellStyle name="Total 2 2 2 2 3 2 6" xfId="12371"/>
    <cellStyle name="Total 2 2 2 2 3 2 7" xfId="12372"/>
    <cellStyle name="Total 2 2 2 2 3 3" xfId="12373"/>
    <cellStyle name="Total 2 2 2 2 3 3 2" xfId="12374"/>
    <cellStyle name="Total 2 2 2 2 3 3 3" xfId="12375"/>
    <cellStyle name="Total 2 2 2 2 3 3 4" xfId="12376"/>
    <cellStyle name="Total 2 2 2 2 3 3 5" xfId="12377"/>
    <cellStyle name="Total 2 2 2 2 3 3 6" xfId="12378"/>
    <cellStyle name="Total 2 2 2 2 3 3 7" xfId="12379"/>
    <cellStyle name="Total 2 2 2 2 3 4" xfId="12380"/>
    <cellStyle name="Total 2 2 2 2 3 4 2" xfId="12381"/>
    <cellStyle name="Total 2 2 2 2 3 4 3" xfId="12382"/>
    <cellStyle name="Total 2 2 2 2 3 4 4" xfId="12383"/>
    <cellStyle name="Total 2 2 2 2 3 4 5" xfId="12384"/>
    <cellStyle name="Total 2 2 2 2 3 4 6" xfId="12385"/>
    <cellStyle name="Total 2 2 2 2 3 4 7" xfId="12386"/>
    <cellStyle name="Total 2 2 2 2 3 5" xfId="12387"/>
    <cellStyle name="Total 2 2 2 2 3 5 2" xfId="12388"/>
    <cellStyle name="Total 2 2 2 2 3 5 3" xfId="12389"/>
    <cellStyle name="Total 2 2 2 2 3 5 4" xfId="12390"/>
    <cellStyle name="Total 2 2 2 2 3 5 5" xfId="12391"/>
    <cellStyle name="Total 2 2 2 2 3 5 6" xfId="12392"/>
    <cellStyle name="Total 2 2 2 2 3 5 7" xfId="12393"/>
    <cellStyle name="Total 2 2 2 2 3 6" xfId="12394"/>
    <cellStyle name="Total 2 2 2 2 3 6 2" xfId="12395"/>
    <cellStyle name="Total 2 2 2 2 3 6 3" xfId="12396"/>
    <cellStyle name="Total 2 2 2 2 3 6 4" xfId="12397"/>
    <cellStyle name="Total 2 2 2 2 3 6 5" xfId="12398"/>
    <cellStyle name="Total 2 2 2 2 3 6 6" xfId="12399"/>
    <cellStyle name="Total 2 2 2 2 3 6 7" xfId="12400"/>
    <cellStyle name="Total 2 2 2 2 3 7" xfId="12401"/>
    <cellStyle name="Total 2 2 2 2 3 7 2" xfId="12402"/>
    <cellStyle name="Total 2 2 2 2 3 7 3" xfId="12403"/>
    <cellStyle name="Total 2 2 2 2 3 7 4" xfId="12404"/>
    <cellStyle name="Total 2 2 2 2 3 7 5" xfId="12405"/>
    <cellStyle name="Total 2 2 2 2 3 7 6" xfId="12406"/>
    <cellStyle name="Total 2 2 2 2 3 7 7" xfId="12407"/>
    <cellStyle name="Total 2 2 2 2 3 8" xfId="12408"/>
    <cellStyle name="Total 2 2 2 2 3 8 2" xfId="12409"/>
    <cellStyle name="Total 2 2 2 2 3 8 3" xfId="12410"/>
    <cellStyle name="Total 2 2 2 2 3 8 4" xfId="12411"/>
    <cellStyle name="Total 2 2 2 2 3 8 5" xfId="12412"/>
    <cellStyle name="Total 2 2 2 2 3 8 6" xfId="12413"/>
    <cellStyle name="Total 2 2 2 2 3 8 7" xfId="12414"/>
    <cellStyle name="Total 2 2 2 2 3 9" xfId="12415"/>
    <cellStyle name="Total 2 2 2 2 3 9 2" xfId="12416"/>
    <cellStyle name="Total 2 2 2 2 3 9 3" xfId="12417"/>
    <cellStyle name="Total 2 2 2 2 3 9 4" xfId="12418"/>
    <cellStyle name="Total 2 2 2 2 3 9 5" xfId="12419"/>
    <cellStyle name="Total 2 2 2 2 3 9 6" xfId="12420"/>
    <cellStyle name="Total 2 2 2 2 3 9 7" xfId="12421"/>
    <cellStyle name="Total 2 2 2 2 4" xfId="12422"/>
    <cellStyle name="Total 2 2 2 2 4 10" xfId="12423"/>
    <cellStyle name="Total 2 2 2 2 4 10 2" xfId="12424"/>
    <cellStyle name="Total 2 2 2 2 4 10 3" xfId="12425"/>
    <cellStyle name="Total 2 2 2 2 4 10 4" xfId="12426"/>
    <cellStyle name="Total 2 2 2 2 4 10 5" xfId="12427"/>
    <cellStyle name="Total 2 2 2 2 4 10 6" xfId="12428"/>
    <cellStyle name="Total 2 2 2 2 4 10 7" xfId="12429"/>
    <cellStyle name="Total 2 2 2 2 4 11" xfId="12430"/>
    <cellStyle name="Total 2 2 2 2 4 12" xfId="12431"/>
    <cellStyle name="Total 2 2 2 2 4 13" xfId="12432"/>
    <cellStyle name="Total 2 2 2 2 4 14" xfId="12433"/>
    <cellStyle name="Total 2 2 2 2 4 2" xfId="12434"/>
    <cellStyle name="Total 2 2 2 2 4 2 2" xfId="12435"/>
    <cellStyle name="Total 2 2 2 2 4 2 3" xfId="12436"/>
    <cellStyle name="Total 2 2 2 2 4 2 4" xfId="12437"/>
    <cellStyle name="Total 2 2 2 2 4 2 5" xfId="12438"/>
    <cellStyle name="Total 2 2 2 2 4 2 6" xfId="12439"/>
    <cellStyle name="Total 2 2 2 2 4 2 7" xfId="12440"/>
    <cellStyle name="Total 2 2 2 2 4 3" xfId="12441"/>
    <cellStyle name="Total 2 2 2 2 4 3 2" xfId="12442"/>
    <cellStyle name="Total 2 2 2 2 4 3 3" xfId="12443"/>
    <cellStyle name="Total 2 2 2 2 4 3 4" xfId="12444"/>
    <cellStyle name="Total 2 2 2 2 4 3 5" xfId="12445"/>
    <cellStyle name="Total 2 2 2 2 4 3 6" xfId="12446"/>
    <cellStyle name="Total 2 2 2 2 4 3 7" xfId="12447"/>
    <cellStyle name="Total 2 2 2 2 4 4" xfId="12448"/>
    <cellStyle name="Total 2 2 2 2 4 4 2" xfId="12449"/>
    <cellStyle name="Total 2 2 2 2 4 4 3" xfId="12450"/>
    <cellStyle name="Total 2 2 2 2 4 4 4" xfId="12451"/>
    <cellStyle name="Total 2 2 2 2 4 4 5" xfId="12452"/>
    <cellStyle name="Total 2 2 2 2 4 4 6" xfId="12453"/>
    <cellStyle name="Total 2 2 2 2 4 4 7" xfId="12454"/>
    <cellStyle name="Total 2 2 2 2 4 5" xfId="12455"/>
    <cellStyle name="Total 2 2 2 2 4 5 2" xfId="12456"/>
    <cellStyle name="Total 2 2 2 2 4 5 3" xfId="12457"/>
    <cellStyle name="Total 2 2 2 2 4 5 4" xfId="12458"/>
    <cellStyle name="Total 2 2 2 2 4 5 5" xfId="12459"/>
    <cellStyle name="Total 2 2 2 2 4 5 6" xfId="12460"/>
    <cellStyle name="Total 2 2 2 2 4 5 7" xfId="12461"/>
    <cellStyle name="Total 2 2 2 2 4 6" xfId="12462"/>
    <cellStyle name="Total 2 2 2 2 4 6 2" xfId="12463"/>
    <cellStyle name="Total 2 2 2 2 4 6 3" xfId="12464"/>
    <cellStyle name="Total 2 2 2 2 4 6 4" xfId="12465"/>
    <cellStyle name="Total 2 2 2 2 4 6 5" xfId="12466"/>
    <cellStyle name="Total 2 2 2 2 4 6 6" xfId="12467"/>
    <cellStyle name="Total 2 2 2 2 4 6 7" xfId="12468"/>
    <cellStyle name="Total 2 2 2 2 4 7" xfId="12469"/>
    <cellStyle name="Total 2 2 2 2 4 7 2" xfId="12470"/>
    <cellStyle name="Total 2 2 2 2 4 7 3" xfId="12471"/>
    <cellStyle name="Total 2 2 2 2 4 7 4" xfId="12472"/>
    <cellStyle name="Total 2 2 2 2 4 7 5" xfId="12473"/>
    <cellStyle name="Total 2 2 2 2 4 7 6" xfId="12474"/>
    <cellStyle name="Total 2 2 2 2 4 7 7" xfId="12475"/>
    <cellStyle name="Total 2 2 2 2 4 8" xfId="12476"/>
    <cellStyle name="Total 2 2 2 2 4 8 2" xfId="12477"/>
    <cellStyle name="Total 2 2 2 2 4 8 3" xfId="12478"/>
    <cellStyle name="Total 2 2 2 2 4 8 4" xfId="12479"/>
    <cellStyle name="Total 2 2 2 2 4 8 5" xfId="12480"/>
    <cellStyle name="Total 2 2 2 2 4 8 6" xfId="12481"/>
    <cellStyle name="Total 2 2 2 2 4 8 7" xfId="12482"/>
    <cellStyle name="Total 2 2 2 2 4 9" xfId="12483"/>
    <cellStyle name="Total 2 2 2 2 4 9 2" xfId="12484"/>
    <cellStyle name="Total 2 2 2 2 4 9 3" xfId="12485"/>
    <cellStyle name="Total 2 2 2 2 4 9 4" xfId="12486"/>
    <cellStyle name="Total 2 2 2 2 4 9 5" xfId="12487"/>
    <cellStyle name="Total 2 2 2 2 4 9 6" xfId="12488"/>
    <cellStyle name="Total 2 2 2 2 4 9 7" xfId="12489"/>
    <cellStyle name="Total 2 2 2 2 5" xfId="12490"/>
    <cellStyle name="Total 2 2 2 2 5 10" xfId="12491"/>
    <cellStyle name="Total 2 2 2 2 5 10 2" xfId="12492"/>
    <cellStyle name="Total 2 2 2 2 5 10 3" xfId="12493"/>
    <cellStyle name="Total 2 2 2 2 5 10 4" xfId="12494"/>
    <cellStyle name="Total 2 2 2 2 5 10 5" xfId="12495"/>
    <cellStyle name="Total 2 2 2 2 5 10 6" xfId="12496"/>
    <cellStyle name="Total 2 2 2 2 5 10 7" xfId="12497"/>
    <cellStyle name="Total 2 2 2 2 5 11" xfId="12498"/>
    <cellStyle name="Total 2 2 2 2 5 12" xfId="12499"/>
    <cellStyle name="Total 2 2 2 2 5 13" xfId="12500"/>
    <cellStyle name="Total 2 2 2 2 5 14" xfId="12501"/>
    <cellStyle name="Total 2 2 2 2 5 2" xfId="12502"/>
    <cellStyle name="Total 2 2 2 2 5 2 2" xfId="12503"/>
    <cellStyle name="Total 2 2 2 2 5 2 3" xfId="12504"/>
    <cellStyle name="Total 2 2 2 2 5 2 4" xfId="12505"/>
    <cellStyle name="Total 2 2 2 2 5 2 5" xfId="12506"/>
    <cellStyle name="Total 2 2 2 2 5 2 6" xfId="12507"/>
    <cellStyle name="Total 2 2 2 2 5 2 7" xfId="12508"/>
    <cellStyle name="Total 2 2 2 2 5 3" xfId="12509"/>
    <cellStyle name="Total 2 2 2 2 5 3 2" xfId="12510"/>
    <cellStyle name="Total 2 2 2 2 5 3 3" xfId="12511"/>
    <cellStyle name="Total 2 2 2 2 5 3 4" xfId="12512"/>
    <cellStyle name="Total 2 2 2 2 5 3 5" xfId="12513"/>
    <cellStyle name="Total 2 2 2 2 5 3 6" xfId="12514"/>
    <cellStyle name="Total 2 2 2 2 5 3 7" xfId="12515"/>
    <cellStyle name="Total 2 2 2 2 5 4" xfId="12516"/>
    <cellStyle name="Total 2 2 2 2 5 4 2" xfId="12517"/>
    <cellStyle name="Total 2 2 2 2 5 4 3" xfId="12518"/>
    <cellStyle name="Total 2 2 2 2 5 4 4" xfId="12519"/>
    <cellStyle name="Total 2 2 2 2 5 4 5" xfId="12520"/>
    <cellStyle name="Total 2 2 2 2 5 4 6" xfId="12521"/>
    <cellStyle name="Total 2 2 2 2 5 4 7" xfId="12522"/>
    <cellStyle name="Total 2 2 2 2 5 5" xfId="12523"/>
    <cellStyle name="Total 2 2 2 2 5 5 2" xfId="12524"/>
    <cellStyle name="Total 2 2 2 2 5 5 3" xfId="12525"/>
    <cellStyle name="Total 2 2 2 2 5 5 4" xfId="12526"/>
    <cellStyle name="Total 2 2 2 2 5 5 5" xfId="12527"/>
    <cellStyle name="Total 2 2 2 2 5 5 6" xfId="12528"/>
    <cellStyle name="Total 2 2 2 2 5 5 7" xfId="12529"/>
    <cellStyle name="Total 2 2 2 2 5 6" xfId="12530"/>
    <cellStyle name="Total 2 2 2 2 5 6 2" xfId="12531"/>
    <cellStyle name="Total 2 2 2 2 5 6 3" xfId="12532"/>
    <cellStyle name="Total 2 2 2 2 5 6 4" xfId="12533"/>
    <cellStyle name="Total 2 2 2 2 5 6 5" xfId="12534"/>
    <cellStyle name="Total 2 2 2 2 5 6 6" xfId="12535"/>
    <cellStyle name="Total 2 2 2 2 5 6 7" xfId="12536"/>
    <cellStyle name="Total 2 2 2 2 5 7" xfId="12537"/>
    <cellStyle name="Total 2 2 2 2 5 7 2" xfId="12538"/>
    <cellStyle name="Total 2 2 2 2 5 7 3" xfId="12539"/>
    <cellStyle name="Total 2 2 2 2 5 7 4" xfId="12540"/>
    <cellStyle name="Total 2 2 2 2 5 7 5" xfId="12541"/>
    <cellStyle name="Total 2 2 2 2 5 7 6" xfId="12542"/>
    <cellStyle name="Total 2 2 2 2 5 7 7" xfId="12543"/>
    <cellStyle name="Total 2 2 2 2 5 8" xfId="12544"/>
    <cellStyle name="Total 2 2 2 2 5 8 2" xfId="12545"/>
    <cellStyle name="Total 2 2 2 2 5 8 3" xfId="12546"/>
    <cellStyle name="Total 2 2 2 2 5 8 4" xfId="12547"/>
    <cellStyle name="Total 2 2 2 2 5 8 5" xfId="12548"/>
    <cellStyle name="Total 2 2 2 2 5 8 6" xfId="12549"/>
    <cellStyle name="Total 2 2 2 2 5 8 7" xfId="12550"/>
    <cellStyle name="Total 2 2 2 2 5 9" xfId="12551"/>
    <cellStyle name="Total 2 2 2 2 5 9 2" xfId="12552"/>
    <cellStyle name="Total 2 2 2 2 5 9 3" xfId="12553"/>
    <cellStyle name="Total 2 2 2 2 5 9 4" xfId="12554"/>
    <cellStyle name="Total 2 2 2 2 5 9 5" xfId="12555"/>
    <cellStyle name="Total 2 2 2 2 5 9 6" xfId="12556"/>
    <cellStyle name="Total 2 2 2 2 5 9 7" xfId="12557"/>
    <cellStyle name="Total 2 2 2 2 6" xfId="12558"/>
    <cellStyle name="Total 2 2 2 2 6 2" xfId="12559"/>
    <cellStyle name="Total 2 2 2 2 6 3" xfId="12560"/>
    <cellStyle name="Total 2 2 2 2 6 4" xfId="12561"/>
    <cellStyle name="Total 2 2 2 2 6 5" xfId="12562"/>
    <cellStyle name="Total 2 2 2 2 6 6" xfId="12563"/>
    <cellStyle name="Total 2 2 2 2 6 7" xfId="12564"/>
    <cellStyle name="Total 2 2 2 2 7" xfId="12565"/>
    <cellStyle name="Total 2 2 2 2 7 2" xfId="12566"/>
    <cellStyle name="Total 2 2 2 2 7 3" xfId="12567"/>
    <cellStyle name="Total 2 2 2 2 7 4" xfId="12568"/>
    <cellStyle name="Total 2 2 2 2 7 5" xfId="12569"/>
    <cellStyle name="Total 2 2 2 2 7 6" xfId="12570"/>
    <cellStyle name="Total 2 2 2 2 7 7" xfId="12571"/>
    <cellStyle name="Total 2 2 2 2 8" xfId="12572"/>
    <cellStyle name="Total 2 2 2 2 8 2" xfId="12573"/>
    <cellStyle name="Total 2 2 2 2 8 3" xfId="12574"/>
    <cellStyle name="Total 2 2 2 2 8 4" xfId="12575"/>
    <cellStyle name="Total 2 2 2 2 8 5" xfId="12576"/>
    <cellStyle name="Total 2 2 2 2 8 6" xfId="12577"/>
    <cellStyle name="Total 2 2 2 2 8 7" xfId="12578"/>
    <cellStyle name="Total 2 2 2 2 9" xfId="12579"/>
    <cellStyle name="Total 2 2 2 2 9 2" xfId="12580"/>
    <cellStyle name="Total 2 2 2 2 9 3" xfId="12581"/>
    <cellStyle name="Total 2 2 2 2 9 4" xfId="12582"/>
    <cellStyle name="Total 2 2 2 2 9 5" xfId="12583"/>
    <cellStyle name="Total 2 2 2 2 9 6" xfId="12584"/>
    <cellStyle name="Total 2 2 2 2 9 7" xfId="12585"/>
    <cellStyle name="Total 2 2 2 3" xfId="12586"/>
    <cellStyle name="Total 2 2 2 3 10" xfId="12587"/>
    <cellStyle name="Total 2 2 2 3 10 2" xfId="12588"/>
    <cellStyle name="Total 2 2 2 3 10 3" xfId="12589"/>
    <cellStyle name="Total 2 2 2 3 10 4" xfId="12590"/>
    <cellStyle name="Total 2 2 2 3 10 5" xfId="12591"/>
    <cellStyle name="Total 2 2 2 3 10 6" xfId="12592"/>
    <cellStyle name="Total 2 2 2 3 10 7" xfId="12593"/>
    <cellStyle name="Total 2 2 2 3 11" xfId="12594"/>
    <cellStyle name="Total 2 2 2 3 12" xfId="12595"/>
    <cellStyle name="Total 2 2 2 3 13" xfId="12596"/>
    <cellStyle name="Total 2 2 2 3 14" xfId="12597"/>
    <cellStyle name="Total 2 2 2 3 2" xfId="12598"/>
    <cellStyle name="Total 2 2 2 3 2 2" xfId="12599"/>
    <cellStyle name="Total 2 2 2 3 2 3" xfId="12600"/>
    <cellStyle name="Total 2 2 2 3 2 4" xfId="12601"/>
    <cellStyle name="Total 2 2 2 3 2 5" xfId="12602"/>
    <cellStyle name="Total 2 2 2 3 2 6" xfId="12603"/>
    <cellStyle name="Total 2 2 2 3 2 7" xfId="12604"/>
    <cellStyle name="Total 2 2 2 3 3" xfId="12605"/>
    <cellStyle name="Total 2 2 2 3 3 2" xfId="12606"/>
    <cellStyle name="Total 2 2 2 3 3 3" xfId="12607"/>
    <cellStyle name="Total 2 2 2 3 3 4" xfId="12608"/>
    <cellStyle name="Total 2 2 2 3 3 5" xfId="12609"/>
    <cellStyle name="Total 2 2 2 3 3 6" xfId="12610"/>
    <cellStyle name="Total 2 2 2 3 3 7" xfId="12611"/>
    <cellStyle name="Total 2 2 2 3 4" xfId="12612"/>
    <cellStyle name="Total 2 2 2 3 4 2" xfId="12613"/>
    <cellStyle name="Total 2 2 2 3 4 3" xfId="12614"/>
    <cellStyle name="Total 2 2 2 3 4 4" xfId="12615"/>
    <cellStyle name="Total 2 2 2 3 4 5" xfId="12616"/>
    <cellStyle name="Total 2 2 2 3 4 6" xfId="12617"/>
    <cellStyle name="Total 2 2 2 3 4 7" xfId="12618"/>
    <cellStyle name="Total 2 2 2 3 5" xfId="12619"/>
    <cellStyle name="Total 2 2 2 3 5 2" xfId="12620"/>
    <cellStyle name="Total 2 2 2 3 5 3" xfId="12621"/>
    <cellStyle name="Total 2 2 2 3 5 4" xfId="12622"/>
    <cellStyle name="Total 2 2 2 3 5 5" xfId="12623"/>
    <cellStyle name="Total 2 2 2 3 5 6" xfId="12624"/>
    <cellStyle name="Total 2 2 2 3 5 7" xfId="12625"/>
    <cellStyle name="Total 2 2 2 3 6" xfId="12626"/>
    <cellStyle name="Total 2 2 2 3 6 2" xfId="12627"/>
    <cellStyle name="Total 2 2 2 3 6 3" xfId="12628"/>
    <cellStyle name="Total 2 2 2 3 6 4" xfId="12629"/>
    <cellStyle name="Total 2 2 2 3 6 5" xfId="12630"/>
    <cellStyle name="Total 2 2 2 3 6 6" xfId="12631"/>
    <cellStyle name="Total 2 2 2 3 6 7" xfId="12632"/>
    <cellStyle name="Total 2 2 2 3 7" xfId="12633"/>
    <cellStyle name="Total 2 2 2 3 7 2" xfId="12634"/>
    <cellStyle name="Total 2 2 2 3 7 3" xfId="12635"/>
    <cellStyle name="Total 2 2 2 3 7 4" xfId="12636"/>
    <cellStyle name="Total 2 2 2 3 7 5" xfId="12637"/>
    <cellStyle name="Total 2 2 2 3 7 6" xfId="12638"/>
    <cellStyle name="Total 2 2 2 3 7 7" xfId="12639"/>
    <cellStyle name="Total 2 2 2 3 8" xfId="12640"/>
    <cellStyle name="Total 2 2 2 3 8 2" xfId="12641"/>
    <cellStyle name="Total 2 2 2 3 8 3" xfId="12642"/>
    <cellStyle name="Total 2 2 2 3 8 4" xfId="12643"/>
    <cellStyle name="Total 2 2 2 3 8 5" xfId="12644"/>
    <cellStyle name="Total 2 2 2 3 8 6" xfId="12645"/>
    <cellStyle name="Total 2 2 2 3 8 7" xfId="12646"/>
    <cellStyle name="Total 2 2 2 3 9" xfId="12647"/>
    <cellStyle name="Total 2 2 2 3 9 2" xfId="12648"/>
    <cellStyle name="Total 2 2 2 3 9 3" xfId="12649"/>
    <cellStyle name="Total 2 2 2 3 9 4" xfId="12650"/>
    <cellStyle name="Total 2 2 2 3 9 5" xfId="12651"/>
    <cellStyle name="Total 2 2 2 3 9 6" xfId="12652"/>
    <cellStyle name="Total 2 2 2 3 9 7" xfId="12653"/>
    <cellStyle name="Total 2 2 2 4" xfId="12654"/>
    <cellStyle name="Total 2 2 2 4 10" xfId="12655"/>
    <cellStyle name="Total 2 2 2 4 10 2" xfId="12656"/>
    <cellStyle name="Total 2 2 2 4 10 3" xfId="12657"/>
    <cellStyle name="Total 2 2 2 4 10 4" xfId="12658"/>
    <cellStyle name="Total 2 2 2 4 10 5" xfId="12659"/>
    <cellStyle name="Total 2 2 2 4 10 6" xfId="12660"/>
    <cellStyle name="Total 2 2 2 4 10 7" xfId="12661"/>
    <cellStyle name="Total 2 2 2 4 11" xfId="12662"/>
    <cellStyle name="Total 2 2 2 4 12" xfId="12663"/>
    <cellStyle name="Total 2 2 2 4 13" xfId="12664"/>
    <cellStyle name="Total 2 2 2 4 14" xfId="12665"/>
    <cellStyle name="Total 2 2 2 4 2" xfId="12666"/>
    <cellStyle name="Total 2 2 2 4 2 2" xfId="12667"/>
    <cellStyle name="Total 2 2 2 4 2 3" xfId="12668"/>
    <cellStyle name="Total 2 2 2 4 2 4" xfId="12669"/>
    <cellStyle name="Total 2 2 2 4 2 5" xfId="12670"/>
    <cellStyle name="Total 2 2 2 4 2 6" xfId="12671"/>
    <cellStyle name="Total 2 2 2 4 2 7" xfId="12672"/>
    <cellStyle name="Total 2 2 2 4 3" xfId="12673"/>
    <cellStyle name="Total 2 2 2 4 3 2" xfId="12674"/>
    <cellStyle name="Total 2 2 2 4 3 3" xfId="12675"/>
    <cellStyle name="Total 2 2 2 4 3 4" xfId="12676"/>
    <cellStyle name="Total 2 2 2 4 3 5" xfId="12677"/>
    <cellStyle name="Total 2 2 2 4 3 6" xfId="12678"/>
    <cellStyle name="Total 2 2 2 4 3 7" xfId="12679"/>
    <cellStyle name="Total 2 2 2 4 4" xfId="12680"/>
    <cellStyle name="Total 2 2 2 4 4 2" xfId="12681"/>
    <cellStyle name="Total 2 2 2 4 4 3" xfId="12682"/>
    <cellStyle name="Total 2 2 2 4 4 4" xfId="12683"/>
    <cellStyle name="Total 2 2 2 4 4 5" xfId="12684"/>
    <cellStyle name="Total 2 2 2 4 4 6" xfId="12685"/>
    <cellStyle name="Total 2 2 2 4 4 7" xfId="12686"/>
    <cellStyle name="Total 2 2 2 4 5" xfId="12687"/>
    <cellStyle name="Total 2 2 2 4 5 2" xfId="12688"/>
    <cellStyle name="Total 2 2 2 4 5 3" xfId="12689"/>
    <cellStyle name="Total 2 2 2 4 5 4" xfId="12690"/>
    <cellStyle name="Total 2 2 2 4 5 5" xfId="12691"/>
    <cellStyle name="Total 2 2 2 4 5 6" xfId="12692"/>
    <cellStyle name="Total 2 2 2 4 5 7" xfId="12693"/>
    <cellStyle name="Total 2 2 2 4 6" xfId="12694"/>
    <cellStyle name="Total 2 2 2 4 6 2" xfId="12695"/>
    <cellStyle name="Total 2 2 2 4 6 3" xfId="12696"/>
    <cellStyle name="Total 2 2 2 4 6 4" xfId="12697"/>
    <cellStyle name="Total 2 2 2 4 6 5" xfId="12698"/>
    <cellStyle name="Total 2 2 2 4 6 6" xfId="12699"/>
    <cellStyle name="Total 2 2 2 4 6 7" xfId="12700"/>
    <cellStyle name="Total 2 2 2 4 7" xfId="12701"/>
    <cellStyle name="Total 2 2 2 4 7 2" xfId="12702"/>
    <cellStyle name="Total 2 2 2 4 7 3" xfId="12703"/>
    <cellStyle name="Total 2 2 2 4 7 4" xfId="12704"/>
    <cellStyle name="Total 2 2 2 4 7 5" xfId="12705"/>
    <cellStyle name="Total 2 2 2 4 7 6" xfId="12706"/>
    <cellStyle name="Total 2 2 2 4 7 7" xfId="12707"/>
    <cellStyle name="Total 2 2 2 4 8" xfId="12708"/>
    <cellStyle name="Total 2 2 2 4 8 2" xfId="12709"/>
    <cellStyle name="Total 2 2 2 4 8 3" xfId="12710"/>
    <cellStyle name="Total 2 2 2 4 8 4" xfId="12711"/>
    <cellStyle name="Total 2 2 2 4 8 5" xfId="12712"/>
    <cellStyle name="Total 2 2 2 4 8 6" xfId="12713"/>
    <cellStyle name="Total 2 2 2 4 8 7" xfId="12714"/>
    <cellStyle name="Total 2 2 2 4 9" xfId="12715"/>
    <cellStyle name="Total 2 2 2 4 9 2" xfId="12716"/>
    <cellStyle name="Total 2 2 2 4 9 3" xfId="12717"/>
    <cellStyle name="Total 2 2 2 4 9 4" xfId="12718"/>
    <cellStyle name="Total 2 2 2 4 9 5" xfId="12719"/>
    <cellStyle name="Total 2 2 2 4 9 6" xfId="12720"/>
    <cellStyle name="Total 2 2 2 4 9 7" xfId="12721"/>
    <cellStyle name="Total 2 2 2 5" xfId="12722"/>
    <cellStyle name="Total 2 2 2 5 10" xfId="12723"/>
    <cellStyle name="Total 2 2 2 5 10 2" xfId="12724"/>
    <cellStyle name="Total 2 2 2 5 10 3" xfId="12725"/>
    <cellStyle name="Total 2 2 2 5 10 4" xfId="12726"/>
    <cellStyle name="Total 2 2 2 5 10 5" xfId="12727"/>
    <cellStyle name="Total 2 2 2 5 10 6" xfId="12728"/>
    <cellStyle name="Total 2 2 2 5 10 7" xfId="12729"/>
    <cellStyle name="Total 2 2 2 5 11" xfId="12730"/>
    <cellStyle name="Total 2 2 2 5 12" xfId="12731"/>
    <cellStyle name="Total 2 2 2 5 13" xfId="12732"/>
    <cellStyle name="Total 2 2 2 5 14" xfId="12733"/>
    <cellStyle name="Total 2 2 2 5 2" xfId="12734"/>
    <cellStyle name="Total 2 2 2 5 2 2" xfId="12735"/>
    <cellStyle name="Total 2 2 2 5 2 3" xfId="12736"/>
    <cellStyle name="Total 2 2 2 5 2 4" xfId="12737"/>
    <cellStyle name="Total 2 2 2 5 2 5" xfId="12738"/>
    <cellStyle name="Total 2 2 2 5 2 6" xfId="12739"/>
    <cellStyle name="Total 2 2 2 5 2 7" xfId="12740"/>
    <cellStyle name="Total 2 2 2 5 3" xfId="12741"/>
    <cellStyle name="Total 2 2 2 5 3 2" xfId="12742"/>
    <cellStyle name="Total 2 2 2 5 3 3" xfId="12743"/>
    <cellStyle name="Total 2 2 2 5 3 4" xfId="12744"/>
    <cellStyle name="Total 2 2 2 5 3 5" xfId="12745"/>
    <cellStyle name="Total 2 2 2 5 3 6" xfId="12746"/>
    <cellStyle name="Total 2 2 2 5 3 7" xfId="12747"/>
    <cellStyle name="Total 2 2 2 5 4" xfId="12748"/>
    <cellStyle name="Total 2 2 2 5 4 2" xfId="12749"/>
    <cellStyle name="Total 2 2 2 5 4 3" xfId="12750"/>
    <cellStyle name="Total 2 2 2 5 4 4" xfId="12751"/>
    <cellStyle name="Total 2 2 2 5 4 5" xfId="12752"/>
    <cellStyle name="Total 2 2 2 5 4 6" xfId="12753"/>
    <cellStyle name="Total 2 2 2 5 4 7" xfId="12754"/>
    <cellStyle name="Total 2 2 2 5 5" xfId="12755"/>
    <cellStyle name="Total 2 2 2 5 5 2" xfId="12756"/>
    <cellStyle name="Total 2 2 2 5 5 3" xfId="12757"/>
    <cellStyle name="Total 2 2 2 5 5 4" xfId="12758"/>
    <cellStyle name="Total 2 2 2 5 5 5" xfId="12759"/>
    <cellStyle name="Total 2 2 2 5 5 6" xfId="12760"/>
    <cellStyle name="Total 2 2 2 5 5 7" xfId="12761"/>
    <cellStyle name="Total 2 2 2 5 6" xfId="12762"/>
    <cellStyle name="Total 2 2 2 5 6 2" xfId="12763"/>
    <cellStyle name="Total 2 2 2 5 6 3" xfId="12764"/>
    <cellStyle name="Total 2 2 2 5 6 4" xfId="12765"/>
    <cellStyle name="Total 2 2 2 5 6 5" xfId="12766"/>
    <cellStyle name="Total 2 2 2 5 6 6" xfId="12767"/>
    <cellStyle name="Total 2 2 2 5 6 7" xfId="12768"/>
    <cellStyle name="Total 2 2 2 5 7" xfId="12769"/>
    <cellStyle name="Total 2 2 2 5 7 2" xfId="12770"/>
    <cellStyle name="Total 2 2 2 5 7 3" xfId="12771"/>
    <cellStyle name="Total 2 2 2 5 7 4" xfId="12772"/>
    <cellStyle name="Total 2 2 2 5 7 5" xfId="12773"/>
    <cellStyle name="Total 2 2 2 5 7 6" xfId="12774"/>
    <cellStyle name="Total 2 2 2 5 7 7" xfId="12775"/>
    <cellStyle name="Total 2 2 2 5 8" xfId="12776"/>
    <cellStyle name="Total 2 2 2 5 8 2" xfId="12777"/>
    <cellStyle name="Total 2 2 2 5 8 3" xfId="12778"/>
    <cellStyle name="Total 2 2 2 5 8 4" xfId="12779"/>
    <cellStyle name="Total 2 2 2 5 8 5" xfId="12780"/>
    <cellStyle name="Total 2 2 2 5 8 6" xfId="12781"/>
    <cellStyle name="Total 2 2 2 5 8 7" xfId="12782"/>
    <cellStyle name="Total 2 2 2 5 9" xfId="12783"/>
    <cellStyle name="Total 2 2 2 5 9 2" xfId="12784"/>
    <cellStyle name="Total 2 2 2 5 9 3" xfId="12785"/>
    <cellStyle name="Total 2 2 2 5 9 4" xfId="12786"/>
    <cellStyle name="Total 2 2 2 5 9 5" xfId="12787"/>
    <cellStyle name="Total 2 2 2 5 9 6" xfId="12788"/>
    <cellStyle name="Total 2 2 2 5 9 7" xfId="12789"/>
    <cellStyle name="Total 2 2 2 6" xfId="12790"/>
    <cellStyle name="Total 2 2 2 6 10" xfId="12791"/>
    <cellStyle name="Total 2 2 2 6 10 2" xfId="12792"/>
    <cellStyle name="Total 2 2 2 6 10 3" xfId="12793"/>
    <cellStyle name="Total 2 2 2 6 10 4" xfId="12794"/>
    <cellStyle name="Total 2 2 2 6 10 5" xfId="12795"/>
    <cellStyle name="Total 2 2 2 6 10 6" xfId="12796"/>
    <cellStyle name="Total 2 2 2 6 10 7" xfId="12797"/>
    <cellStyle name="Total 2 2 2 6 11" xfId="12798"/>
    <cellStyle name="Total 2 2 2 6 12" xfId="12799"/>
    <cellStyle name="Total 2 2 2 6 13" xfId="12800"/>
    <cellStyle name="Total 2 2 2 6 14" xfId="12801"/>
    <cellStyle name="Total 2 2 2 6 2" xfId="12802"/>
    <cellStyle name="Total 2 2 2 6 2 2" xfId="12803"/>
    <cellStyle name="Total 2 2 2 6 2 3" xfId="12804"/>
    <cellStyle name="Total 2 2 2 6 2 4" xfId="12805"/>
    <cellStyle name="Total 2 2 2 6 2 5" xfId="12806"/>
    <cellStyle name="Total 2 2 2 6 2 6" xfId="12807"/>
    <cellStyle name="Total 2 2 2 6 2 7" xfId="12808"/>
    <cellStyle name="Total 2 2 2 6 3" xfId="12809"/>
    <cellStyle name="Total 2 2 2 6 3 2" xfId="12810"/>
    <cellStyle name="Total 2 2 2 6 3 3" xfId="12811"/>
    <cellStyle name="Total 2 2 2 6 3 4" xfId="12812"/>
    <cellStyle name="Total 2 2 2 6 3 5" xfId="12813"/>
    <cellStyle name="Total 2 2 2 6 3 6" xfId="12814"/>
    <cellStyle name="Total 2 2 2 6 3 7" xfId="12815"/>
    <cellStyle name="Total 2 2 2 6 4" xfId="12816"/>
    <cellStyle name="Total 2 2 2 6 4 2" xfId="12817"/>
    <cellStyle name="Total 2 2 2 6 4 3" xfId="12818"/>
    <cellStyle name="Total 2 2 2 6 4 4" xfId="12819"/>
    <cellStyle name="Total 2 2 2 6 4 5" xfId="12820"/>
    <cellStyle name="Total 2 2 2 6 4 6" xfId="12821"/>
    <cellStyle name="Total 2 2 2 6 4 7" xfId="12822"/>
    <cellStyle name="Total 2 2 2 6 5" xfId="12823"/>
    <cellStyle name="Total 2 2 2 6 5 2" xfId="12824"/>
    <cellStyle name="Total 2 2 2 6 5 3" xfId="12825"/>
    <cellStyle name="Total 2 2 2 6 5 4" xfId="12826"/>
    <cellStyle name="Total 2 2 2 6 5 5" xfId="12827"/>
    <cellStyle name="Total 2 2 2 6 5 6" xfId="12828"/>
    <cellStyle name="Total 2 2 2 6 5 7" xfId="12829"/>
    <cellStyle name="Total 2 2 2 6 6" xfId="12830"/>
    <cellStyle name="Total 2 2 2 6 6 2" xfId="12831"/>
    <cellStyle name="Total 2 2 2 6 6 3" xfId="12832"/>
    <cellStyle name="Total 2 2 2 6 6 4" xfId="12833"/>
    <cellStyle name="Total 2 2 2 6 6 5" xfId="12834"/>
    <cellStyle name="Total 2 2 2 6 6 6" xfId="12835"/>
    <cellStyle name="Total 2 2 2 6 6 7" xfId="12836"/>
    <cellStyle name="Total 2 2 2 6 7" xfId="12837"/>
    <cellStyle name="Total 2 2 2 6 7 2" xfId="12838"/>
    <cellStyle name="Total 2 2 2 6 7 3" xfId="12839"/>
    <cellStyle name="Total 2 2 2 6 7 4" xfId="12840"/>
    <cellStyle name="Total 2 2 2 6 7 5" xfId="12841"/>
    <cellStyle name="Total 2 2 2 6 7 6" xfId="12842"/>
    <cellStyle name="Total 2 2 2 6 7 7" xfId="12843"/>
    <cellStyle name="Total 2 2 2 6 8" xfId="12844"/>
    <cellStyle name="Total 2 2 2 6 8 2" xfId="12845"/>
    <cellStyle name="Total 2 2 2 6 8 3" xfId="12846"/>
    <cellStyle name="Total 2 2 2 6 8 4" xfId="12847"/>
    <cellStyle name="Total 2 2 2 6 8 5" xfId="12848"/>
    <cellStyle name="Total 2 2 2 6 8 6" xfId="12849"/>
    <cellStyle name="Total 2 2 2 6 8 7" xfId="12850"/>
    <cellStyle name="Total 2 2 2 6 9" xfId="12851"/>
    <cellStyle name="Total 2 2 2 6 9 2" xfId="12852"/>
    <cellStyle name="Total 2 2 2 6 9 3" xfId="12853"/>
    <cellStyle name="Total 2 2 2 6 9 4" xfId="12854"/>
    <cellStyle name="Total 2 2 2 6 9 5" xfId="12855"/>
    <cellStyle name="Total 2 2 2 6 9 6" xfId="12856"/>
    <cellStyle name="Total 2 2 2 6 9 7" xfId="12857"/>
    <cellStyle name="Total 2 2 2 7" xfId="12858"/>
    <cellStyle name="Total 2 2 2 7 2" xfId="12859"/>
    <cellStyle name="Total 2 2 2 7 3" xfId="12860"/>
    <cellStyle name="Total 2 2 2 7 4" xfId="12861"/>
    <cellStyle name="Total 2 2 2 7 5" xfId="12862"/>
    <cellStyle name="Total 2 2 2 7 6" xfId="12863"/>
    <cellStyle name="Total 2 2 2 7 7" xfId="12864"/>
    <cellStyle name="Total 2 2 2 8" xfId="12865"/>
    <cellStyle name="Total 2 2 2 8 2" xfId="12866"/>
    <cellStyle name="Total 2 2 2 8 3" xfId="12867"/>
    <cellStyle name="Total 2 2 2 8 4" xfId="12868"/>
    <cellStyle name="Total 2 2 2 8 5" xfId="12869"/>
    <cellStyle name="Total 2 2 2 8 6" xfId="12870"/>
    <cellStyle name="Total 2 2 2 8 7" xfId="12871"/>
    <cellStyle name="Total 2 2 2 9" xfId="12872"/>
    <cellStyle name="Total 2 2 2 9 2" xfId="12873"/>
    <cellStyle name="Total 2 2 2 9 3" xfId="12874"/>
    <cellStyle name="Total 2 2 2 9 4" xfId="12875"/>
    <cellStyle name="Total 2 2 2 9 5" xfId="12876"/>
    <cellStyle name="Total 2 2 2 9 6" xfId="12877"/>
    <cellStyle name="Total 2 2 2 9 7" xfId="12878"/>
    <cellStyle name="Total 2 2 3" xfId="311"/>
    <cellStyle name="Total 2 2 3 10" xfId="12879"/>
    <cellStyle name="Total 2 2 3 10 2" xfId="12880"/>
    <cellStyle name="Total 2 2 3 10 3" xfId="12881"/>
    <cellStyle name="Total 2 2 3 10 4" xfId="12882"/>
    <cellStyle name="Total 2 2 3 10 5" xfId="12883"/>
    <cellStyle name="Total 2 2 3 10 6" xfId="12884"/>
    <cellStyle name="Total 2 2 3 10 7" xfId="12885"/>
    <cellStyle name="Total 2 2 3 11" xfId="12886"/>
    <cellStyle name="Total 2 2 3 11 2" xfId="12887"/>
    <cellStyle name="Total 2 2 3 11 3" xfId="12888"/>
    <cellStyle name="Total 2 2 3 11 4" xfId="12889"/>
    <cellStyle name="Total 2 2 3 11 5" xfId="12890"/>
    <cellStyle name="Total 2 2 3 11 6" xfId="12891"/>
    <cellStyle name="Total 2 2 3 11 7" xfId="12892"/>
    <cellStyle name="Total 2 2 3 12" xfId="12893"/>
    <cellStyle name="Total 2 2 3 12 2" xfId="12894"/>
    <cellStyle name="Total 2 2 3 12 3" xfId="12895"/>
    <cellStyle name="Total 2 2 3 12 4" xfId="12896"/>
    <cellStyle name="Total 2 2 3 12 5" xfId="12897"/>
    <cellStyle name="Total 2 2 3 12 6" xfId="12898"/>
    <cellStyle name="Total 2 2 3 12 7" xfId="12899"/>
    <cellStyle name="Total 2 2 3 13" xfId="12900"/>
    <cellStyle name="Total 2 2 3 13 2" xfId="12901"/>
    <cellStyle name="Total 2 2 3 13 3" xfId="12902"/>
    <cellStyle name="Total 2 2 3 13 4" xfId="12903"/>
    <cellStyle name="Total 2 2 3 13 5" xfId="12904"/>
    <cellStyle name="Total 2 2 3 13 6" xfId="12905"/>
    <cellStyle name="Total 2 2 3 13 7" xfId="12906"/>
    <cellStyle name="Total 2 2 3 14" xfId="12907"/>
    <cellStyle name="Total 2 2 3 15" xfId="12908"/>
    <cellStyle name="Total 2 2 3 16" xfId="12909"/>
    <cellStyle name="Total 2 2 3 17" xfId="12910"/>
    <cellStyle name="Total 2 2 3 2" xfId="12911"/>
    <cellStyle name="Total 2 2 3 2 10" xfId="12912"/>
    <cellStyle name="Total 2 2 3 2 10 2" xfId="12913"/>
    <cellStyle name="Total 2 2 3 2 10 3" xfId="12914"/>
    <cellStyle name="Total 2 2 3 2 10 4" xfId="12915"/>
    <cellStyle name="Total 2 2 3 2 10 5" xfId="12916"/>
    <cellStyle name="Total 2 2 3 2 10 6" xfId="12917"/>
    <cellStyle name="Total 2 2 3 2 10 7" xfId="12918"/>
    <cellStyle name="Total 2 2 3 2 11" xfId="12919"/>
    <cellStyle name="Total 2 2 3 2 12" xfId="12920"/>
    <cellStyle name="Total 2 2 3 2 13" xfId="12921"/>
    <cellStyle name="Total 2 2 3 2 14" xfId="12922"/>
    <cellStyle name="Total 2 2 3 2 2" xfId="12923"/>
    <cellStyle name="Total 2 2 3 2 2 2" xfId="12924"/>
    <cellStyle name="Total 2 2 3 2 2 3" xfId="12925"/>
    <cellStyle name="Total 2 2 3 2 2 4" xfId="12926"/>
    <cellStyle name="Total 2 2 3 2 2 5" xfId="12927"/>
    <cellStyle name="Total 2 2 3 2 2 6" xfId="12928"/>
    <cellStyle name="Total 2 2 3 2 2 7" xfId="12929"/>
    <cellStyle name="Total 2 2 3 2 3" xfId="12930"/>
    <cellStyle name="Total 2 2 3 2 3 2" xfId="12931"/>
    <cellStyle name="Total 2 2 3 2 3 3" xfId="12932"/>
    <cellStyle name="Total 2 2 3 2 3 4" xfId="12933"/>
    <cellStyle name="Total 2 2 3 2 3 5" xfId="12934"/>
    <cellStyle name="Total 2 2 3 2 3 6" xfId="12935"/>
    <cellStyle name="Total 2 2 3 2 3 7" xfId="12936"/>
    <cellStyle name="Total 2 2 3 2 4" xfId="12937"/>
    <cellStyle name="Total 2 2 3 2 4 2" xfId="12938"/>
    <cellStyle name="Total 2 2 3 2 4 3" xfId="12939"/>
    <cellStyle name="Total 2 2 3 2 4 4" xfId="12940"/>
    <cellStyle name="Total 2 2 3 2 4 5" xfId="12941"/>
    <cellStyle name="Total 2 2 3 2 4 6" xfId="12942"/>
    <cellStyle name="Total 2 2 3 2 4 7" xfId="12943"/>
    <cellStyle name="Total 2 2 3 2 5" xfId="12944"/>
    <cellStyle name="Total 2 2 3 2 5 2" xfId="12945"/>
    <cellStyle name="Total 2 2 3 2 5 3" xfId="12946"/>
    <cellStyle name="Total 2 2 3 2 5 4" xfId="12947"/>
    <cellStyle name="Total 2 2 3 2 5 5" xfId="12948"/>
    <cellStyle name="Total 2 2 3 2 5 6" xfId="12949"/>
    <cellStyle name="Total 2 2 3 2 5 7" xfId="12950"/>
    <cellStyle name="Total 2 2 3 2 6" xfId="12951"/>
    <cellStyle name="Total 2 2 3 2 6 2" xfId="12952"/>
    <cellStyle name="Total 2 2 3 2 6 3" xfId="12953"/>
    <cellStyle name="Total 2 2 3 2 6 4" xfId="12954"/>
    <cellStyle name="Total 2 2 3 2 6 5" xfId="12955"/>
    <cellStyle name="Total 2 2 3 2 6 6" xfId="12956"/>
    <cellStyle name="Total 2 2 3 2 6 7" xfId="12957"/>
    <cellStyle name="Total 2 2 3 2 7" xfId="12958"/>
    <cellStyle name="Total 2 2 3 2 7 2" xfId="12959"/>
    <cellStyle name="Total 2 2 3 2 7 3" xfId="12960"/>
    <cellStyle name="Total 2 2 3 2 7 4" xfId="12961"/>
    <cellStyle name="Total 2 2 3 2 7 5" xfId="12962"/>
    <cellStyle name="Total 2 2 3 2 7 6" xfId="12963"/>
    <cellStyle name="Total 2 2 3 2 7 7" xfId="12964"/>
    <cellStyle name="Total 2 2 3 2 8" xfId="12965"/>
    <cellStyle name="Total 2 2 3 2 8 2" xfId="12966"/>
    <cellStyle name="Total 2 2 3 2 8 3" xfId="12967"/>
    <cellStyle name="Total 2 2 3 2 8 4" xfId="12968"/>
    <cellStyle name="Total 2 2 3 2 8 5" xfId="12969"/>
    <cellStyle name="Total 2 2 3 2 8 6" xfId="12970"/>
    <cellStyle name="Total 2 2 3 2 8 7" xfId="12971"/>
    <cellStyle name="Total 2 2 3 2 9" xfId="12972"/>
    <cellStyle name="Total 2 2 3 2 9 2" xfId="12973"/>
    <cellStyle name="Total 2 2 3 2 9 3" xfId="12974"/>
    <cellStyle name="Total 2 2 3 2 9 4" xfId="12975"/>
    <cellStyle name="Total 2 2 3 2 9 5" xfId="12976"/>
    <cellStyle name="Total 2 2 3 2 9 6" xfId="12977"/>
    <cellStyle name="Total 2 2 3 2 9 7" xfId="12978"/>
    <cellStyle name="Total 2 2 3 3" xfId="12979"/>
    <cellStyle name="Total 2 2 3 3 10" xfId="12980"/>
    <cellStyle name="Total 2 2 3 3 10 2" xfId="12981"/>
    <cellStyle name="Total 2 2 3 3 10 3" xfId="12982"/>
    <cellStyle name="Total 2 2 3 3 10 4" xfId="12983"/>
    <cellStyle name="Total 2 2 3 3 10 5" xfId="12984"/>
    <cellStyle name="Total 2 2 3 3 10 6" xfId="12985"/>
    <cellStyle name="Total 2 2 3 3 10 7" xfId="12986"/>
    <cellStyle name="Total 2 2 3 3 11" xfId="12987"/>
    <cellStyle name="Total 2 2 3 3 12" xfId="12988"/>
    <cellStyle name="Total 2 2 3 3 13" xfId="12989"/>
    <cellStyle name="Total 2 2 3 3 14" xfId="12990"/>
    <cellStyle name="Total 2 2 3 3 2" xfId="12991"/>
    <cellStyle name="Total 2 2 3 3 2 2" xfId="12992"/>
    <cellStyle name="Total 2 2 3 3 2 3" xfId="12993"/>
    <cellStyle name="Total 2 2 3 3 2 4" xfId="12994"/>
    <cellStyle name="Total 2 2 3 3 2 5" xfId="12995"/>
    <cellStyle name="Total 2 2 3 3 2 6" xfId="12996"/>
    <cellStyle name="Total 2 2 3 3 2 7" xfId="12997"/>
    <cellStyle name="Total 2 2 3 3 3" xfId="12998"/>
    <cellStyle name="Total 2 2 3 3 3 2" xfId="12999"/>
    <cellStyle name="Total 2 2 3 3 3 3" xfId="13000"/>
    <cellStyle name="Total 2 2 3 3 3 4" xfId="13001"/>
    <cellStyle name="Total 2 2 3 3 3 5" xfId="13002"/>
    <cellStyle name="Total 2 2 3 3 3 6" xfId="13003"/>
    <cellStyle name="Total 2 2 3 3 3 7" xfId="13004"/>
    <cellStyle name="Total 2 2 3 3 4" xfId="13005"/>
    <cellStyle name="Total 2 2 3 3 4 2" xfId="13006"/>
    <cellStyle name="Total 2 2 3 3 4 3" xfId="13007"/>
    <cellStyle name="Total 2 2 3 3 4 4" xfId="13008"/>
    <cellStyle name="Total 2 2 3 3 4 5" xfId="13009"/>
    <cellStyle name="Total 2 2 3 3 4 6" xfId="13010"/>
    <cellStyle name="Total 2 2 3 3 4 7" xfId="13011"/>
    <cellStyle name="Total 2 2 3 3 5" xfId="13012"/>
    <cellStyle name="Total 2 2 3 3 5 2" xfId="13013"/>
    <cellStyle name="Total 2 2 3 3 5 3" xfId="13014"/>
    <cellStyle name="Total 2 2 3 3 5 4" xfId="13015"/>
    <cellStyle name="Total 2 2 3 3 5 5" xfId="13016"/>
    <cellStyle name="Total 2 2 3 3 5 6" xfId="13017"/>
    <cellStyle name="Total 2 2 3 3 5 7" xfId="13018"/>
    <cellStyle name="Total 2 2 3 3 6" xfId="13019"/>
    <cellStyle name="Total 2 2 3 3 6 2" xfId="13020"/>
    <cellStyle name="Total 2 2 3 3 6 3" xfId="13021"/>
    <cellStyle name="Total 2 2 3 3 6 4" xfId="13022"/>
    <cellStyle name="Total 2 2 3 3 6 5" xfId="13023"/>
    <cellStyle name="Total 2 2 3 3 6 6" xfId="13024"/>
    <cellStyle name="Total 2 2 3 3 6 7" xfId="13025"/>
    <cellStyle name="Total 2 2 3 3 7" xfId="13026"/>
    <cellStyle name="Total 2 2 3 3 7 2" xfId="13027"/>
    <cellStyle name="Total 2 2 3 3 7 3" xfId="13028"/>
    <cellStyle name="Total 2 2 3 3 7 4" xfId="13029"/>
    <cellStyle name="Total 2 2 3 3 7 5" xfId="13030"/>
    <cellStyle name="Total 2 2 3 3 7 6" xfId="13031"/>
    <cellStyle name="Total 2 2 3 3 7 7" xfId="13032"/>
    <cellStyle name="Total 2 2 3 3 8" xfId="13033"/>
    <cellStyle name="Total 2 2 3 3 8 2" xfId="13034"/>
    <cellStyle name="Total 2 2 3 3 8 3" xfId="13035"/>
    <cellStyle name="Total 2 2 3 3 8 4" xfId="13036"/>
    <cellStyle name="Total 2 2 3 3 8 5" xfId="13037"/>
    <cellStyle name="Total 2 2 3 3 8 6" xfId="13038"/>
    <cellStyle name="Total 2 2 3 3 8 7" xfId="13039"/>
    <cellStyle name="Total 2 2 3 3 9" xfId="13040"/>
    <cellStyle name="Total 2 2 3 3 9 2" xfId="13041"/>
    <cellStyle name="Total 2 2 3 3 9 3" xfId="13042"/>
    <cellStyle name="Total 2 2 3 3 9 4" xfId="13043"/>
    <cellStyle name="Total 2 2 3 3 9 5" xfId="13044"/>
    <cellStyle name="Total 2 2 3 3 9 6" xfId="13045"/>
    <cellStyle name="Total 2 2 3 3 9 7" xfId="13046"/>
    <cellStyle name="Total 2 2 3 4" xfId="13047"/>
    <cellStyle name="Total 2 2 3 4 10" xfId="13048"/>
    <cellStyle name="Total 2 2 3 4 10 2" xfId="13049"/>
    <cellStyle name="Total 2 2 3 4 10 3" xfId="13050"/>
    <cellStyle name="Total 2 2 3 4 10 4" xfId="13051"/>
    <cellStyle name="Total 2 2 3 4 10 5" xfId="13052"/>
    <cellStyle name="Total 2 2 3 4 10 6" xfId="13053"/>
    <cellStyle name="Total 2 2 3 4 10 7" xfId="13054"/>
    <cellStyle name="Total 2 2 3 4 11" xfId="13055"/>
    <cellStyle name="Total 2 2 3 4 12" xfId="13056"/>
    <cellStyle name="Total 2 2 3 4 13" xfId="13057"/>
    <cellStyle name="Total 2 2 3 4 14" xfId="13058"/>
    <cellStyle name="Total 2 2 3 4 2" xfId="13059"/>
    <cellStyle name="Total 2 2 3 4 2 2" xfId="13060"/>
    <cellStyle name="Total 2 2 3 4 2 3" xfId="13061"/>
    <cellStyle name="Total 2 2 3 4 2 4" xfId="13062"/>
    <cellStyle name="Total 2 2 3 4 2 5" xfId="13063"/>
    <cellStyle name="Total 2 2 3 4 2 6" xfId="13064"/>
    <cellStyle name="Total 2 2 3 4 2 7" xfId="13065"/>
    <cellStyle name="Total 2 2 3 4 3" xfId="13066"/>
    <cellStyle name="Total 2 2 3 4 3 2" xfId="13067"/>
    <cellStyle name="Total 2 2 3 4 3 3" xfId="13068"/>
    <cellStyle name="Total 2 2 3 4 3 4" xfId="13069"/>
    <cellStyle name="Total 2 2 3 4 3 5" xfId="13070"/>
    <cellStyle name="Total 2 2 3 4 3 6" xfId="13071"/>
    <cellStyle name="Total 2 2 3 4 3 7" xfId="13072"/>
    <cellStyle name="Total 2 2 3 4 4" xfId="13073"/>
    <cellStyle name="Total 2 2 3 4 4 2" xfId="13074"/>
    <cellStyle name="Total 2 2 3 4 4 3" xfId="13075"/>
    <cellStyle name="Total 2 2 3 4 4 4" xfId="13076"/>
    <cellStyle name="Total 2 2 3 4 4 5" xfId="13077"/>
    <cellStyle name="Total 2 2 3 4 4 6" xfId="13078"/>
    <cellStyle name="Total 2 2 3 4 4 7" xfId="13079"/>
    <cellStyle name="Total 2 2 3 4 5" xfId="13080"/>
    <cellStyle name="Total 2 2 3 4 5 2" xfId="13081"/>
    <cellStyle name="Total 2 2 3 4 5 3" xfId="13082"/>
    <cellStyle name="Total 2 2 3 4 5 4" xfId="13083"/>
    <cellStyle name="Total 2 2 3 4 5 5" xfId="13084"/>
    <cellStyle name="Total 2 2 3 4 5 6" xfId="13085"/>
    <cellStyle name="Total 2 2 3 4 5 7" xfId="13086"/>
    <cellStyle name="Total 2 2 3 4 6" xfId="13087"/>
    <cellStyle name="Total 2 2 3 4 6 2" xfId="13088"/>
    <cellStyle name="Total 2 2 3 4 6 3" xfId="13089"/>
    <cellStyle name="Total 2 2 3 4 6 4" xfId="13090"/>
    <cellStyle name="Total 2 2 3 4 6 5" xfId="13091"/>
    <cellStyle name="Total 2 2 3 4 6 6" xfId="13092"/>
    <cellStyle name="Total 2 2 3 4 6 7" xfId="13093"/>
    <cellStyle name="Total 2 2 3 4 7" xfId="13094"/>
    <cellStyle name="Total 2 2 3 4 7 2" xfId="13095"/>
    <cellStyle name="Total 2 2 3 4 7 3" xfId="13096"/>
    <cellStyle name="Total 2 2 3 4 7 4" xfId="13097"/>
    <cellStyle name="Total 2 2 3 4 7 5" xfId="13098"/>
    <cellStyle name="Total 2 2 3 4 7 6" xfId="13099"/>
    <cellStyle name="Total 2 2 3 4 7 7" xfId="13100"/>
    <cellStyle name="Total 2 2 3 4 8" xfId="13101"/>
    <cellStyle name="Total 2 2 3 4 8 2" xfId="13102"/>
    <cellStyle name="Total 2 2 3 4 8 3" xfId="13103"/>
    <cellStyle name="Total 2 2 3 4 8 4" xfId="13104"/>
    <cellStyle name="Total 2 2 3 4 8 5" xfId="13105"/>
    <cellStyle name="Total 2 2 3 4 8 6" xfId="13106"/>
    <cellStyle name="Total 2 2 3 4 8 7" xfId="13107"/>
    <cellStyle name="Total 2 2 3 4 9" xfId="13108"/>
    <cellStyle name="Total 2 2 3 4 9 2" xfId="13109"/>
    <cellStyle name="Total 2 2 3 4 9 3" xfId="13110"/>
    <cellStyle name="Total 2 2 3 4 9 4" xfId="13111"/>
    <cellStyle name="Total 2 2 3 4 9 5" xfId="13112"/>
    <cellStyle name="Total 2 2 3 4 9 6" xfId="13113"/>
    <cellStyle name="Total 2 2 3 4 9 7" xfId="13114"/>
    <cellStyle name="Total 2 2 3 5" xfId="13115"/>
    <cellStyle name="Total 2 2 3 5 10" xfId="13116"/>
    <cellStyle name="Total 2 2 3 5 10 2" xfId="13117"/>
    <cellStyle name="Total 2 2 3 5 10 3" xfId="13118"/>
    <cellStyle name="Total 2 2 3 5 10 4" xfId="13119"/>
    <cellStyle name="Total 2 2 3 5 10 5" xfId="13120"/>
    <cellStyle name="Total 2 2 3 5 10 6" xfId="13121"/>
    <cellStyle name="Total 2 2 3 5 10 7" xfId="13122"/>
    <cellStyle name="Total 2 2 3 5 11" xfId="13123"/>
    <cellStyle name="Total 2 2 3 5 12" xfId="13124"/>
    <cellStyle name="Total 2 2 3 5 13" xfId="13125"/>
    <cellStyle name="Total 2 2 3 5 14" xfId="13126"/>
    <cellStyle name="Total 2 2 3 5 2" xfId="13127"/>
    <cellStyle name="Total 2 2 3 5 2 2" xfId="13128"/>
    <cellStyle name="Total 2 2 3 5 2 3" xfId="13129"/>
    <cellStyle name="Total 2 2 3 5 2 4" xfId="13130"/>
    <cellStyle name="Total 2 2 3 5 2 5" xfId="13131"/>
    <cellStyle name="Total 2 2 3 5 2 6" xfId="13132"/>
    <cellStyle name="Total 2 2 3 5 2 7" xfId="13133"/>
    <cellStyle name="Total 2 2 3 5 3" xfId="13134"/>
    <cellStyle name="Total 2 2 3 5 3 2" xfId="13135"/>
    <cellStyle name="Total 2 2 3 5 3 3" xfId="13136"/>
    <cellStyle name="Total 2 2 3 5 3 4" xfId="13137"/>
    <cellStyle name="Total 2 2 3 5 3 5" xfId="13138"/>
    <cellStyle name="Total 2 2 3 5 3 6" xfId="13139"/>
    <cellStyle name="Total 2 2 3 5 3 7" xfId="13140"/>
    <cellStyle name="Total 2 2 3 5 4" xfId="13141"/>
    <cellStyle name="Total 2 2 3 5 4 2" xfId="13142"/>
    <cellStyle name="Total 2 2 3 5 4 3" xfId="13143"/>
    <cellStyle name="Total 2 2 3 5 4 4" xfId="13144"/>
    <cellStyle name="Total 2 2 3 5 4 5" xfId="13145"/>
    <cellStyle name="Total 2 2 3 5 4 6" xfId="13146"/>
    <cellStyle name="Total 2 2 3 5 4 7" xfId="13147"/>
    <cellStyle name="Total 2 2 3 5 5" xfId="13148"/>
    <cellStyle name="Total 2 2 3 5 5 2" xfId="13149"/>
    <cellStyle name="Total 2 2 3 5 5 3" xfId="13150"/>
    <cellStyle name="Total 2 2 3 5 5 4" xfId="13151"/>
    <cellStyle name="Total 2 2 3 5 5 5" xfId="13152"/>
    <cellStyle name="Total 2 2 3 5 5 6" xfId="13153"/>
    <cellStyle name="Total 2 2 3 5 5 7" xfId="13154"/>
    <cellStyle name="Total 2 2 3 5 6" xfId="13155"/>
    <cellStyle name="Total 2 2 3 5 6 2" xfId="13156"/>
    <cellStyle name="Total 2 2 3 5 6 3" xfId="13157"/>
    <cellStyle name="Total 2 2 3 5 6 4" xfId="13158"/>
    <cellStyle name="Total 2 2 3 5 6 5" xfId="13159"/>
    <cellStyle name="Total 2 2 3 5 6 6" xfId="13160"/>
    <cellStyle name="Total 2 2 3 5 6 7" xfId="13161"/>
    <cellStyle name="Total 2 2 3 5 7" xfId="13162"/>
    <cellStyle name="Total 2 2 3 5 7 2" xfId="13163"/>
    <cellStyle name="Total 2 2 3 5 7 3" xfId="13164"/>
    <cellStyle name="Total 2 2 3 5 7 4" xfId="13165"/>
    <cellStyle name="Total 2 2 3 5 7 5" xfId="13166"/>
    <cellStyle name="Total 2 2 3 5 7 6" xfId="13167"/>
    <cellStyle name="Total 2 2 3 5 7 7" xfId="13168"/>
    <cellStyle name="Total 2 2 3 5 8" xfId="13169"/>
    <cellStyle name="Total 2 2 3 5 8 2" xfId="13170"/>
    <cellStyle name="Total 2 2 3 5 8 3" xfId="13171"/>
    <cellStyle name="Total 2 2 3 5 8 4" xfId="13172"/>
    <cellStyle name="Total 2 2 3 5 8 5" xfId="13173"/>
    <cellStyle name="Total 2 2 3 5 8 6" xfId="13174"/>
    <cellStyle name="Total 2 2 3 5 8 7" xfId="13175"/>
    <cellStyle name="Total 2 2 3 5 9" xfId="13176"/>
    <cellStyle name="Total 2 2 3 5 9 2" xfId="13177"/>
    <cellStyle name="Total 2 2 3 5 9 3" xfId="13178"/>
    <cellStyle name="Total 2 2 3 5 9 4" xfId="13179"/>
    <cellStyle name="Total 2 2 3 5 9 5" xfId="13180"/>
    <cellStyle name="Total 2 2 3 5 9 6" xfId="13181"/>
    <cellStyle name="Total 2 2 3 5 9 7" xfId="13182"/>
    <cellStyle name="Total 2 2 3 6" xfId="13183"/>
    <cellStyle name="Total 2 2 3 6 2" xfId="13184"/>
    <cellStyle name="Total 2 2 3 6 3" xfId="13185"/>
    <cellStyle name="Total 2 2 3 6 4" xfId="13186"/>
    <cellStyle name="Total 2 2 3 6 5" xfId="13187"/>
    <cellStyle name="Total 2 2 3 6 6" xfId="13188"/>
    <cellStyle name="Total 2 2 3 6 7" xfId="13189"/>
    <cellStyle name="Total 2 2 3 7" xfId="13190"/>
    <cellStyle name="Total 2 2 3 7 2" xfId="13191"/>
    <cellStyle name="Total 2 2 3 7 3" xfId="13192"/>
    <cellStyle name="Total 2 2 3 7 4" xfId="13193"/>
    <cellStyle name="Total 2 2 3 7 5" xfId="13194"/>
    <cellStyle name="Total 2 2 3 7 6" xfId="13195"/>
    <cellStyle name="Total 2 2 3 7 7" xfId="13196"/>
    <cellStyle name="Total 2 2 3 8" xfId="13197"/>
    <cellStyle name="Total 2 2 3 8 2" xfId="13198"/>
    <cellStyle name="Total 2 2 3 8 3" xfId="13199"/>
    <cellStyle name="Total 2 2 3 8 4" xfId="13200"/>
    <cellStyle name="Total 2 2 3 8 5" xfId="13201"/>
    <cellStyle name="Total 2 2 3 8 6" xfId="13202"/>
    <cellStyle name="Total 2 2 3 8 7" xfId="13203"/>
    <cellStyle name="Total 2 2 3 9" xfId="13204"/>
    <cellStyle name="Total 2 2 3 9 2" xfId="13205"/>
    <cellStyle name="Total 2 2 3 9 3" xfId="13206"/>
    <cellStyle name="Total 2 2 3 9 4" xfId="13207"/>
    <cellStyle name="Total 2 2 3 9 5" xfId="13208"/>
    <cellStyle name="Total 2 2 3 9 6" xfId="13209"/>
    <cellStyle name="Total 2 2 3 9 7" xfId="13210"/>
    <cellStyle name="Total 2 2 4" xfId="13211"/>
    <cellStyle name="Total 2 2 4 10" xfId="13212"/>
    <cellStyle name="Total 2 2 4 10 2" xfId="13213"/>
    <cellStyle name="Total 2 2 4 10 3" xfId="13214"/>
    <cellStyle name="Total 2 2 4 10 4" xfId="13215"/>
    <cellStyle name="Total 2 2 4 10 5" xfId="13216"/>
    <cellStyle name="Total 2 2 4 10 6" xfId="13217"/>
    <cellStyle name="Total 2 2 4 10 7" xfId="13218"/>
    <cellStyle name="Total 2 2 4 11" xfId="13219"/>
    <cellStyle name="Total 2 2 4 12" xfId="13220"/>
    <cellStyle name="Total 2 2 4 13" xfId="13221"/>
    <cellStyle name="Total 2 2 4 14" xfId="13222"/>
    <cellStyle name="Total 2 2 4 2" xfId="13223"/>
    <cellStyle name="Total 2 2 4 2 2" xfId="13224"/>
    <cellStyle name="Total 2 2 4 2 3" xfId="13225"/>
    <cellStyle name="Total 2 2 4 2 4" xfId="13226"/>
    <cellStyle name="Total 2 2 4 2 5" xfId="13227"/>
    <cellStyle name="Total 2 2 4 2 6" xfId="13228"/>
    <cellStyle name="Total 2 2 4 2 7" xfId="13229"/>
    <cellStyle name="Total 2 2 4 3" xfId="13230"/>
    <cellStyle name="Total 2 2 4 3 2" xfId="13231"/>
    <cellStyle name="Total 2 2 4 3 3" xfId="13232"/>
    <cellStyle name="Total 2 2 4 3 4" xfId="13233"/>
    <cellStyle name="Total 2 2 4 3 5" xfId="13234"/>
    <cellStyle name="Total 2 2 4 3 6" xfId="13235"/>
    <cellStyle name="Total 2 2 4 3 7" xfId="13236"/>
    <cellStyle name="Total 2 2 4 4" xfId="13237"/>
    <cellStyle name="Total 2 2 4 4 2" xfId="13238"/>
    <cellStyle name="Total 2 2 4 4 3" xfId="13239"/>
    <cellStyle name="Total 2 2 4 4 4" xfId="13240"/>
    <cellStyle name="Total 2 2 4 4 5" xfId="13241"/>
    <cellStyle name="Total 2 2 4 4 6" xfId="13242"/>
    <cellStyle name="Total 2 2 4 4 7" xfId="13243"/>
    <cellStyle name="Total 2 2 4 5" xfId="13244"/>
    <cellStyle name="Total 2 2 4 5 2" xfId="13245"/>
    <cellStyle name="Total 2 2 4 5 3" xfId="13246"/>
    <cellStyle name="Total 2 2 4 5 4" xfId="13247"/>
    <cellStyle name="Total 2 2 4 5 5" xfId="13248"/>
    <cellStyle name="Total 2 2 4 5 6" xfId="13249"/>
    <cellStyle name="Total 2 2 4 5 7" xfId="13250"/>
    <cellStyle name="Total 2 2 4 6" xfId="13251"/>
    <cellStyle name="Total 2 2 4 6 2" xfId="13252"/>
    <cellStyle name="Total 2 2 4 6 3" xfId="13253"/>
    <cellStyle name="Total 2 2 4 6 4" xfId="13254"/>
    <cellStyle name="Total 2 2 4 6 5" xfId="13255"/>
    <cellStyle name="Total 2 2 4 6 6" xfId="13256"/>
    <cellStyle name="Total 2 2 4 6 7" xfId="13257"/>
    <cellStyle name="Total 2 2 4 7" xfId="13258"/>
    <cellStyle name="Total 2 2 4 7 2" xfId="13259"/>
    <cellStyle name="Total 2 2 4 7 3" xfId="13260"/>
    <cellStyle name="Total 2 2 4 7 4" xfId="13261"/>
    <cellStyle name="Total 2 2 4 7 5" xfId="13262"/>
    <cellStyle name="Total 2 2 4 7 6" xfId="13263"/>
    <cellStyle name="Total 2 2 4 7 7" xfId="13264"/>
    <cellStyle name="Total 2 2 4 8" xfId="13265"/>
    <cellStyle name="Total 2 2 4 8 2" xfId="13266"/>
    <cellStyle name="Total 2 2 4 8 3" xfId="13267"/>
    <cellStyle name="Total 2 2 4 8 4" xfId="13268"/>
    <cellStyle name="Total 2 2 4 8 5" xfId="13269"/>
    <cellStyle name="Total 2 2 4 8 6" xfId="13270"/>
    <cellStyle name="Total 2 2 4 8 7" xfId="13271"/>
    <cellStyle name="Total 2 2 4 9" xfId="13272"/>
    <cellStyle name="Total 2 2 4 9 2" xfId="13273"/>
    <cellStyle name="Total 2 2 4 9 3" xfId="13274"/>
    <cellStyle name="Total 2 2 4 9 4" xfId="13275"/>
    <cellStyle name="Total 2 2 4 9 5" xfId="13276"/>
    <cellStyle name="Total 2 2 4 9 6" xfId="13277"/>
    <cellStyle name="Total 2 2 4 9 7" xfId="13278"/>
    <cellStyle name="Total 2 2 5" xfId="13279"/>
    <cellStyle name="Total 2 2 5 10" xfId="13280"/>
    <cellStyle name="Total 2 2 5 10 2" xfId="13281"/>
    <cellStyle name="Total 2 2 5 10 3" xfId="13282"/>
    <cellStyle name="Total 2 2 5 10 4" xfId="13283"/>
    <cellStyle name="Total 2 2 5 10 5" xfId="13284"/>
    <cellStyle name="Total 2 2 5 10 6" xfId="13285"/>
    <cellStyle name="Total 2 2 5 10 7" xfId="13286"/>
    <cellStyle name="Total 2 2 5 11" xfId="13287"/>
    <cellStyle name="Total 2 2 5 12" xfId="13288"/>
    <cellStyle name="Total 2 2 5 13" xfId="13289"/>
    <cellStyle name="Total 2 2 5 14" xfId="13290"/>
    <cellStyle name="Total 2 2 5 2" xfId="13291"/>
    <cellStyle name="Total 2 2 5 2 2" xfId="13292"/>
    <cellStyle name="Total 2 2 5 2 3" xfId="13293"/>
    <cellStyle name="Total 2 2 5 2 4" xfId="13294"/>
    <cellStyle name="Total 2 2 5 2 5" xfId="13295"/>
    <cellStyle name="Total 2 2 5 2 6" xfId="13296"/>
    <cellStyle name="Total 2 2 5 2 7" xfId="13297"/>
    <cellStyle name="Total 2 2 5 3" xfId="13298"/>
    <cellStyle name="Total 2 2 5 3 2" xfId="13299"/>
    <cellStyle name="Total 2 2 5 3 3" xfId="13300"/>
    <cellStyle name="Total 2 2 5 3 4" xfId="13301"/>
    <cellStyle name="Total 2 2 5 3 5" xfId="13302"/>
    <cellStyle name="Total 2 2 5 3 6" xfId="13303"/>
    <cellStyle name="Total 2 2 5 3 7" xfId="13304"/>
    <cellStyle name="Total 2 2 5 4" xfId="13305"/>
    <cellStyle name="Total 2 2 5 4 2" xfId="13306"/>
    <cellStyle name="Total 2 2 5 4 3" xfId="13307"/>
    <cellStyle name="Total 2 2 5 4 4" xfId="13308"/>
    <cellStyle name="Total 2 2 5 4 5" xfId="13309"/>
    <cellStyle name="Total 2 2 5 4 6" xfId="13310"/>
    <cellStyle name="Total 2 2 5 4 7" xfId="13311"/>
    <cellStyle name="Total 2 2 5 5" xfId="13312"/>
    <cellStyle name="Total 2 2 5 5 2" xfId="13313"/>
    <cellStyle name="Total 2 2 5 5 3" xfId="13314"/>
    <cellStyle name="Total 2 2 5 5 4" xfId="13315"/>
    <cellStyle name="Total 2 2 5 5 5" xfId="13316"/>
    <cellStyle name="Total 2 2 5 5 6" xfId="13317"/>
    <cellStyle name="Total 2 2 5 5 7" xfId="13318"/>
    <cellStyle name="Total 2 2 5 6" xfId="13319"/>
    <cellStyle name="Total 2 2 5 6 2" xfId="13320"/>
    <cellStyle name="Total 2 2 5 6 3" xfId="13321"/>
    <cellStyle name="Total 2 2 5 6 4" xfId="13322"/>
    <cellStyle name="Total 2 2 5 6 5" xfId="13323"/>
    <cellStyle name="Total 2 2 5 6 6" xfId="13324"/>
    <cellStyle name="Total 2 2 5 6 7" xfId="13325"/>
    <cellStyle name="Total 2 2 5 7" xfId="13326"/>
    <cellStyle name="Total 2 2 5 7 2" xfId="13327"/>
    <cellStyle name="Total 2 2 5 7 3" xfId="13328"/>
    <cellStyle name="Total 2 2 5 7 4" xfId="13329"/>
    <cellStyle name="Total 2 2 5 7 5" xfId="13330"/>
    <cellStyle name="Total 2 2 5 7 6" xfId="13331"/>
    <cellStyle name="Total 2 2 5 7 7" xfId="13332"/>
    <cellStyle name="Total 2 2 5 8" xfId="13333"/>
    <cellStyle name="Total 2 2 5 8 2" xfId="13334"/>
    <cellStyle name="Total 2 2 5 8 3" xfId="13335"/>
    <cellStyle name="Total 2 2 5 8 4" xfId="13336"/>
    <cellStyle name="Total 2 2 5 8 5" xfId="13337"/>
    <cellStyle name="Total 2 2 5 8 6" xfId="13338"/>
    <cellStyle name="Total 2 2 5 8 7" xfId="13339"/>
    <cellStyle name="Total 2 2 5 9" xfId="13340"/>
    <cellStyle name="Total 2 2 5 9 2" xfId="13341"/>
    <cellStyle name="Total 2 2 5 9 3" xfId="13342"/>
    <cellStyle name="Total 2 2 5 9 4" xfId="13343"/>
    <cellStyle name="Total 2 2 5 9 5" xfId="13344"/>
    <cellStyle name="Total 2 2 5 9 6" xfId="13345"/>
    <cellStyle name="Total 2 2 5 9 7" xfId="13346"/>
    <cellStyle name="Total 2 2 6" xfId="13347"/>
    <cellStyle name="Total 2 2 6 10" xfId="13348"/>
    <cellStyle name="Total 2 2 6 10 2" xfId="13349"/>
    <cellStyle name="Total 2 2 6 10 3" xfId="13350"/>
    <cellStyle name="Total 2 2 6 10 4" xfId="13351"/>
    <cellStyle name="Total 2 2 6 10 5" xfId="13352"/>
    <cellStyle name="Total 2 2 6 10 6" xfId="13353"/>
    <cellStyle name="Total 2 2 6 10 7" xfId="13354"/>
    <cellStyle name="Total 2 2 6 11" xfId="13355"/>
    <cellStyle name="Total 2 2 6 12" xfId="13356"/>
    <cellStyle name="Total 2 2 6 13" xfId="13357"/>
    <cellStyle name="Total 2 2 6 14" xfId="13358"/>
    <cellStyle name="Total 2 2 6 2" xfId="13359"/>
    <cellStyle name="Total 2 2 6 2 2" xfId="13360"/>
    <cellStyle name="Total 2 2 6 2 3" xfId="13361"/>
    <cellStyle name="Total 2 2 6 2 4" xfId="13362"/>
    <cellStyle name="Total 2 2 6 2 5" xfId="13363"/>
    <cellStyle name="Total 2 2 6 2 6" xfId="13364"/>
    <cellStyle name="Total 2 2 6 2 7" xfId="13365"/>
    <cellStyle name="Total 2 2 6 3" xfId="13366"/>
    <cellStyle name="Total 2 2 6 3 2" xfId="13367"/>
    <cellStyle name="Total 2 2 6 3 3" xfId="13368"/>
    <cellStyle name="Total 2 2 6 3 4" xfId="13369"/>
    <cellStyle name="Total 2 2 6 3 5" xfId="13370"/>
    <cellStyle name="Total 2 2 6 3 6" xfId="13371"/>
    <cellStyle name="Total 2 2 6 3 7" xfId="13372"/>
    <cellStyle name="Total 2 2 6 4" xfId="13373"/>
    <cellStyle name="Total 2 2 6 4 2" xfId="13374"/>
    <cellStyle name="Total 2 2 6 4 3" xfId="13375"/>
    <cellStyle name="Total 2 2 6 4 4" xfId="13376"/>
    <cellStyle name="Total 2 2 6 4 5" xfId="13377"/>
    <cellStyle name="Total 2 2 6 4 6" xfId="13378"/>
    <cellStyle name="Total 2 2 6 4 7" xfId="13379"/>
    <cellStyle name="Total 2 2 6 5" xfId="13380"/>
    <cellStyle name="Total 2 2 6 5 2" xfId="13381"/>
    <cellStyle name="Total 2 2 6 5 3" xfId="13382"/>
    <cellStyle name="Total 2 2 6 5 4" xfId="13383"/>
    <cellStyle name="Total 2 2 6 5 5" xfId="13384"/>
    <cellStyle name="Total 2 2 6 5 6" xfId="13385"/>
    <cellStyle name="Total 2 2 6 5 7" xfId="13386"/>
    <cellStyle name="Total 2 2 6 6" xfId="13387"/>
    <cellStyle name="Total 2 2 6 6 2" xfId="13388"/>
    <cellStyle name="Total 2 2 6 6 3" xfId="13389"/>
    <cellStyle name="Total 2 2 6 6 4" xfId="13390"/>
    <cellStyle name="Total 2 2 6 6 5" xfId="13391"/>
    <cellStyle name="Total 2 2 6 6 6" xfId="13392"/>
    <cellStyle name="Total 2 2 6 6 7" xfId="13393"/>
    <cellStyle name="Total 2 2 6 7" xfId="13394"/>
    <cellStyle name="Total 2 2 6 7 2" xfId="13395"/>
    <cellStyle name="Total 2 2 6 7 3" xfId="13396"/>
    <cellStyle name="Total 2 2 6 7 4" xfId="13397"/>
    <cellStyle name="Total 2 2 6 7 5" xfId="13398"/>
    <cellStyle name="Total 2 2 6 7 6" xfId="13399"/>
    <cellStyle name="Total 2 2 6 7 7" xfId="13400"/>
    <cellStyle name="Total 2 2 6 8" xfId="13401"/>
    <cellStyle name="Total 2 2 6 8 2" xfId="13402"/>
    <cellStyle name="Total 2 2 6 8 3" xfId="13403"/>
    <cellStyle name="Total 2 2 6 8 4" xfId="13404"/>
    <cellStyle name="Total 2 2 6 8 5" xfId="13405"/>
    <cellStyle name="Total 2 2 6 8 6" xfId="13406"/>
    <cellStyle name="Total 2 2 6 8 7" xfId="13407"/>
    <cellStyle name="Total 2 2 6 9" xfId="13408"/>
    <cellStyle name="Total 2 2 6 9 2" xfId="13409"/>
    <cellStyle name="Total 2 2 6 9 3" xfId="13410"/>
    <cellStyle name="Total 2 2 6 9 4" xfId="13411"/>
    <cellStyle name="Total 2 2 6 9 5" xfId="13412"/>
    <cellStyle name="Total 2 2 6 9 6" xfId="13413"/>
    <cellStyle name="Total 2 2 6 9 7" xfId="13414"/>
    <cellStyle name="Total 2 2 7" xfId="13415"/>
    <cellStyle name="Total 2 2 7 10" xfId="13416"/>
    <cellStyle name="Total 2 2 7 10 2" xfId="13417"/>
    <cellStyle name="Total 2 2 7 10 3" xfId="13418"/>
    <cellStyle name="Total 2 2 7 10 4" xfId="13419"/>
    <cellStyle name="Total 2 2 7 10 5" xfId="13420"/>
    <cellStyle name="Total 2 2 7 10 6" xfId="13421"/>
    <cellStyle name="Total 2 2 7 10 7" xfId="13422"/>
    <cellStyle name="Total 2 2 7 11" xfId="13423"/>
    <cellStyle name="Total 2 2 7 12" xfId="13424"/>
    <cellStyle name="Total 2 2 7 13" xfId="13425"/>
    <cellStyle name="Total 2 2 7 14" xfId="13426"/>
    <cellStyle name="Total 2 2 7 2" xfId="13427"/>
    <cellStyle name="Total 2 2 7 2 2" xfId="13428"/>
    <cellStyle name="Total 2 2 7 2 3" xfId="13429"/>
    <cellStyle name="Total 2 2 7 2 4" xfId="13430"/>
    <cellStyle name="Total 2 2 7 2 5" xfId="13431"/>
    <cellStyle name="Total 2 2 7 2 6" xfId="13432"/>
    <cellStyle name="Total 2 2 7 2 7" xfId="13433"/>
    <cellStyle name="Total 2 2 7 3" xfId="13434"/>
    <cellStyle name="Total 2 2 7 3 2" xfId="13435"/>
    <cellStyle name="Total 2 2 7 3 3" xfId="13436"/>
    <cellStyle name="Total 2 2 7 3 4" xfId="13437"/>
    <cellStyle name="Total 2 2 7 3 5" xfId="13438"/>
    <cellStyle name="Total 2 2 7 3 6" xfId="13439"/>
    <cellStyle name="Total 2 2 7 3 7" xfId="13440"/>
    <cellStyle name="Total 2 2 7 4" xfId="13441"/>
    <cellStyle name="Total 2 2 7 4 2" xfId="13442"/>
    <cellStyle name="Total 2 2 7 4 3" xfId="13443"/>
    <cellStyle name="Total 2 2 7 4 4" xfId="13444"/>
    <cellStyle name="Total 2 2 7 4 5" xfId="13445"/>
    <cellStyle name="Total 2 2 7 4 6" xfId="13446"/>
    <cellStyle name="Total 2 2 7 4 7" xfId="13447"/>
    <cellStyle name="Total 2 2 7 5" xfId="13448"/>
    <cellStyle name="Total 2 2 7 5 2" xfId="13449"/>
    <cellStyle name="Total 2 2 7 5 3" xfId="13450"/>
    <cellStyle name="Total 2 2 7 5 4" xfId="13451"/>
    <cellStyle name="Total 2 2 7 5 5" xfId="13452"/>
    <cellStyle name="Total 2 2 7 5 6" xfId="13453"/>
    <cellStyle name="Total 2 2 7 5 7" xfId="13454"/>
    <cellStyle name="Total 2 2 7 6" xfId="13455"/>
    <cellStyle name="Total 2 2 7 6 2" xfId="13456"/>
    <cellStyle name="Total 2 2 7 6 3" xfId="13457"/>
    <cellStyle name="Total 2 2 7 6 4" xfId="13458"/>
    <cellStyle name="Total 2 2 7 6 5" xfId="13459"/>
    <cellStyle name="Total 2 2 7 6 6" xfId="13460"/>
    <cellStyle name="Total 2 2 7 6 7" xfId="13461"/>
    <cellStyle name="Total 2 2 7 7" xfId="13462"/>
    <cellStyle name="Total 2 2 7 7 2" xfId="13463"/>
    <cellStyle name="Total 2 2 7 7 3" xfId="13464"/>
    <cellStyle name="Total 2 2 7 7 4" xfId="13465"/>
    <cellStyle name="Total 2 2 7 7 5" xfId="13466"/>
    <cellStyle name="Total 2 2 7 7 6" xfId="13467"/>
    <cellStyle name="Total 2 2 7 7 7" xfId="13468"/>
    <cellStyle name="Total 2 2 7 8" xfId="13469"/>
    <cellStyle name="Total 2 2 7 8 2" xfId="13470"/>
    <cellStyle name="Total 2 2 7 8 3" xfId="13471"/>
    <cellStyle name="Total 2 2 7 8 4" xfId="13472"/>
    <cellStyle name="Total 2 2 7 8 5" xfId="13473"/>
    <cellStyle name="Total 2 2 7 8 6" xfId="13474"/>
    <cellStyle name="Total 2 2 7 8 7" xfId="13475"/>
    <cellStyle name="Total 2 2 7 9" xfId="13476"/>
    <cellStyle name="Total 2 2 7 9 2" xfId="13477"/>
    <cellStyle name="Total 2 2 7 9 3" xfId="13478"/>
    <cellStyle name="Total 2 2 7 9 4" xfId="13479"/>
    <cellStyle name="Total 2 2 7 9 5" xfId="13480"/>
    <cellStyle name="Total 2 2 7 9 6" xfId="13481"/>
    <cellStyle name="Total 2 2 7 9 7" xfId="13482"/>
    <cellStyle name="Total 2 2 8" xfId="13483"/>
    <cellStyle name="Total 2 2 8 2" xfId="13484"/>
    <cellStyle name="Total 2 2 8 3" xfId="13485"/>
    <cellStyle name="Total 2 2 8 4" xfId="13486"/>
    <cellStyle name="Total 2 2 8 5" xfId="13487"/>
    <cellStyle name="Total 2 2 8 6" xfId="13488"/>
    <cellStyle name="Total 2 2 8 7" xfId="13489"/>
    <cellStyle name="Total 2 2 9" xfId="13490"/>
    <cellStyle name="Total 2 2 9 2" xfId="13491"/>
    <cellStyle name="Total 2 2 9 3" xfId="13492"/>
    <cellStyle name="Total 2 2 9 4" xfId="13493"/>
    <cellStyle name="Total 2 2 9 5" xfId="13494"/>
    <cellStyle name="Total 2 2 9 6" xfId="13495"/>
    <cellStyle name="Total 2 2 9 7" xfId="13496"/>
    <cellStyle name="Total 2 3" xfId="208"/>
    <cellStyle name="Total 2 3 10" xfId="13497"/>
    <cellStyle name="Total 2 3 10 2" xfId="13498"/>
    <cellStyle name="Total 2 3 10 3" xfId="13499"/>
    <cellStyle name="Total 2 3 10 4" xfId="13500"/>
    <cellStyle name="Total 2 3 10 5" xfId="13501"/>
    <cellStyle name="Total 2 3 10 6" xfId="13502"/>
    <cellStyle name="Total 2 3 10 7" xfId="13503"/>
    <cellStyle name="Total 2 3 11" xfId="13504"/>
    <cellStyle name="Total 2 3 11 2" xfId="13505"/>
    <cellStyle name="Total 2 3 11 3" xfId="13506"/>
    <cellStyle name="Total 2 3 11 4" xfId="13507"/>
    <cellStyle name="Total 2 3 11 5" xfId="13508"/>
    <cellStyle name="Total 2 3 11 6" xfId="13509"/>
    <cellStyle name="Total 2 3 11 7" xfId="13510"/>
    <cellStyle name="Total 2 3 12" xfId="13511"/>
    <cellStyle name="Total 2 3 12 2" xfId="13512"/>
    <cellStyle name="Total 2 3 12 3" xfId="13513"/>
    <cellStyle name="Total 2 3 12 4" xfId="13514"/>
    <cellStyle name="Total 2 3 12 5" xfId="13515"/>
    <cellStyle name="Total 2 3 12 6" xfId="13516"/>
    <cellStyle name="Total 2 3 12 7" xfId="13517"/>
    <cellStyle name="Total 2 3 13" xfId="13518"/>
    <cellStyle name="Total 2 3 13 2" xfId="13519"/>
    <cellStyle name="Total 2 3 13 3" xfId="13520"/>
    <cellStyle name="Total 2 3 13 4" xfId="13521"/>
    <cellStyle name="Total 2 3 13 5" xfId="13522"/>
    <cellStyle name="Total 2 3 13 6" xfId="13523"/>
    <cellStyle name="Total 2 3 13 7" xfId="13524"/>
    <cellStyle name="Total 2 3 14" xfId="13525"/>
    <cellStyle name="Total 2 3 15" xfId="13526"/>
    <cellStyle name="Total 2 3 16" xfId="13527"/>
    <cellStyle name="Total 2 3 2" xfId="313"/>
    <cellStyle name="Total 2 3 2 10" xfId="13528"/>
    <cellStyle name="Total 2 3 2 10 2" xfId="13529"/>
    <cellStyle name="Total 2 3 2 10 3" xfId="13530"/>
    <cellStyle name="Total 2 3 2 10 4" xfId="13531"/>
    <cellStyle name="Total 2 3 2 10 5" xfId="13532"/>
    <cellStyle name="Total 2 3 2 10 6" xfId="13533"/>
    <cellStyle name="Total 2 3 2 10 7" xfId="13534"/>
    <cellStyle name="Total 2 3 2 11" xfId="13535"/>
    <cellStyle name="Total 2 3 2 11 2" xfId="13536"/>
    <cellStyle name="Total 2 3 2 11 3" xfId="13537"/>
    <cellStyle name="Total 2 3 2 11 4" xfId="13538"/>
    <cellStyle name="Total 2 3 2 11 5" xfId="13539"/>
    <cellStyle name="Total 2 3 2 11 6" xfId="13540"/>
    <cellStyle name="Total 2 3 2 11 7" xfId="13541"/>
    <cellStyle name="Total 2 3 2 12" xfId="13542"/>
    <cellStyle name="Total 2 3 2 12 2" xfId="13543"/>
    <cellStyle name="Total 2 3 2 12 3" xfId="13544"/>
    <cellStyle name="Total 2 3 2 12 4" xfId="13545"/>
    <cellStyle name="Total 2 3 2 12 5" xfId="13546"/>
    <cellStyle name="Total 2 3 2 12 6" xfId="13547"/>
    <cellStyle name="Total 2 3 2 12 7" xfId="13548"/>
    <cellStyle name="Total 2 3 2 13" xfId="13549"/>
    <cellStyle name="Total 2 3 2 13 2" xfId="13550"/>
    <cellStyle name="Total 2 3 2 13 3" xfId="13551"/>
    <cellStyle name="Total 2 3 2 13 4" xfId="13552"/>
    <cellStyle name="Total 2 3 2 13 5" xfId="13553"/>
    <cellStyle name="Total 2 3 2 13 6" xfId="13554"/>
    <cellStyle name="Total 2 3 2 13 7" xfId="13555"/>
    <cellStyle name="Total 2 3 2 14" xfId="13556"/>
    <cellStyle name="Total 2 3 2 15" xfId="13557"/>
    <cellStyle name="Total 2 3 2 16" xfId="13558"/>
    <cellStyle name="Total 2 3 2 17" xfId="13559"/>
    <cellStyle name="Total 2 3 2 2" xfId="13560"/>
    <cellStyle name="Total 2 3 2 2 10" xfId="13561"/>
    <cellStyle name="Total 2 3 2 2 10 2" xfId="13562"/>
    <cellStyle name="Total 2 3 2 2 10 3" xfId="13563"/>
    <cellStyle name="Total 2 3 2 2 10 4" xfId="13564"/>
    <cellStyle name="Total 2 3 2 2 10 5" xfId="13565"/>
    <cellStyle name="Total 2 3 2 2 10 6" xfId="13566"/>
    <cellStyle name="Total 2 3 2 2 10 7" xfId="13567"/>
    <cellStyle name="Total 2 3 2 2 11" xfId="13568"/>
    <cellStyle name="Total 2 3 2 2 12" xfId="13569"/>
    <cellStyle name="Total 2 3 2 2 13" xfId="13570"/>
    <cellStyle name="Total 2 3 2 2 14" xfId="13571"/>
    <cellStyle name="Total 2 3 2 2 2" xfId="13572"/>
    <cellStyle name="Total 2 3 2 2 2 2" xfId="13573"/>
    <cellStyle name="Total 2 3 2 2 2 3" xfId="13574"/>
    <cellStyle name="Total 2 3 2 2 2 4" xfId="13575"/>
    <cellStyle name="Total 2 3 2 2 2 5" xfId="13576"/>
    <cellStyle name="Total 2 3 2 2 2 6" xfId="13577"/>
    <cellStyle name="Total 2 3 2 2 2 7" xfId="13578"/>
    <cellStyle name="Total 2 3 2 2 3" xfId="13579"/>
    <cellStyle name="Total 2 3 2 2 3 2" xfId="13580"/>
    <cellStyle name="Total 2 3 2 2 3 3" xfId="13581"/>
    <cellStyle name="Total 2 3 2 2 3 4" xfId="13582"/>
    <cellStyle name="Total 2 3 2 2 3 5" xfId="13583"/>
    <cellStyle name="Total 2 3 2 2 3 6" xfId="13584"/>
    <cellStyle name="Total 2 3 2 2 3 7" xfId="13585"/>
    <cellStyle name="Total 2 3 2 2 4" xfId="13586"/>
    <cellStyle name="Total 2 3 2 2 4 2" xfId="13587"/>
    <cellStyle name="Total 2 3 2 2 4 3" xfId="13588"/>
    <cellStyle name="Total 2 3 2 2 4 4" xfId="13589"/>
    <cellStyle name="Total 2 3 2 2 4 5" xfId="13590"/>
    <cellStyle name="Total 2 3 2 2 4 6" xfId="13591"/>
    <cellStyle name="Total 2 3 2 2 4 7" xfId="13592"/>
    <cellStyle name="Total 2 3 2 2 5" xfId="13593"/>
    <cellStyle name="Total 2 3 2 2 5 2" xfId="13594"/>
    <cellStyle name="Total 2 3 2 2 5 3" xfId="13595"/>
    <cellStyle name="Total 2 3 2 2 5 4" xfId="13596"/>
    <cellStyle name="Total 2 3 2 2 5 5" xfId="13597"/>
    <cellStyle name="Total 2 3 2 2 5 6" xfId="13598"/>
    <cellStyle name="Total 2 3 2 2 5 7" xfId="13599"/>
    <cellStyle name="Total 2 3 2 2 6" xfId="13600"/>
    <cellStyle name="Total 2 3 2 2 6 2" xfId="13601"/>
    <cellStyle name="Total 2 3 2 2 6 3" xfId="13602"/>
    <cellStyle name="Total 2 3 2 2 6 4" xfId="13603"/>
    <cellStyle name="Total 2 3 2 2 6 5" xfId="13604"/>
    <cellStyle name="Total 2 3 2 2 6 6" xfId="13605"/>
    <cellStyle name="Total 2 3 2 2 6 7" xfId="13606"/>
    <cellStyle name="Total 2 3 2 2 7" xfId="13607"/>
    <cellStyle name="Total 2 3 2 2 7 2" xfId="13608"/>
    <cellStyle name="Total 2 3 2 2 7 3" xfId="13609"/>
    <cellStyle name="Total 2 3 2 2 7 4" xfId="13610"/>
    <cellStyle name="Total 2 3 2 2 7 5" xfId="13611"/>
    <cellStyle name="Total 2 3 2 2 7 6" xfId="13612"/>
    <cellStyle name="Total 2 3 2 2 7 7" xfId="13613"/>
    <cellStyle name="Total 2 3 2 2 8" xfId="13614"/>
    <cellStyle name="Total 2 3 2 2 8 2" xfId="13615"/>
    <cellStyle name="Total 2 3 2 2 8 3" xfId="13616"/>
    <cellStyle name="Total 2 3 2 2 8 4" xfId="13617"/>
    <cellStyle name="Total 2 3 2 2 8 5" xfId="13618"/>
    <cellStyle name="Total 2 3 2 2 8 6" xfId="13619"/>
    <cellStyle name="Total 2 3 2 2 8 7" xfId="13620"/>
    <cellStyle name="Total 2 3 2 2 9" xfId="13621"/>
    <cellStyle name="Total 2 3 2 2 9 2" xfId="13622"/>
    <cellStyle name="Total 2 3 2 2 9 3" xfId="13623"/>
    <cellStyle name="Total 2 3 2 2 9 4" xfId="13624"/>
    <cellStyle name="Total 2 3 2 2 9 5" xfId="13625"/>
    <cellStyle name="Total 2 3 2 2 9 6" xfId="13626"/>
    <cellStyle name="Total 2 3 2 2 9 7" xfId="13627"/>
    <cellStyle name="Total 2 3 2 3" xfId="13628"/>
    <cellStyle name="Total 2 3 2 3 10" xfId="13629"/>
    <cellStyle name="Total 2 3 2 3 10 2" xfId="13630"/>
    <cellStyle name="Total 2 3 2 3 10 3" xfId="13631"/>
    <cellStyle name="Total 2 3 2 3 10 4" xfId="13632"/>
    <cellStyle name="Total 2 3 2 3 10 5" xfId="13633"/>
    <cellStyle name="Total 2 3 2 3 10 6" xfId="13634"/>
    <cellStyle name="Total 2 3 2 3 10 7" xfId="13635"/>
    <cellStyle name="Total 2 3 2 3 11" xfId="13636"/>
    <cellStyle name="Total 2 3 2 3 12" xfId="13637"/>
    <cellStyle name="Total 2 3 2 3 13" xfId="13638"/>
    <cellStyle name="Total 2 3 2 3 14" xfId="13639"/>
    <cellStyle name="Total 2 3 2 3 2" xfId="13640"/>
    <cellStyle name="Total 2 3 2 3 2 2" xfId="13641"/>
    <cellStyle name="Total 2 3 2 3 2 3" xfId="13642"/>
    <cellStyle name="Total 2 3 2 3 2 4" xfId="13643"/>
    <cellStyle name="Total 2 3 2 3 2 5" xfId="13644"/>
    <cellStyle name="Total 2 3 2 3 2 6" xfId="13645"/>
    <cellStyle name="Total 2 3 2 3 2 7" xfId="13646"/>
    <cellStyle name="Total 2 3 2 3 3" xfId="13647"/>
    <cellStyle name="Total 2 3 2 3 3 2" xfId="13648"/>
    <cellStyle name="Total 2 3 2 3 3 3" xfId="13649"/>
    <cellStyle name="Total 2 3 2 3 3 4" xfId="13650"/>
    <cellStyle name="Total 2 3 2 3 3 5" xfId="13651"/>
    <cellStyle name="Total 2 3 2 3 3 6" xfId="13652"/>
    <cellStyle name="Total 2 3 2 3 3 7" xfId="13653"/>
    <cellStyle name="Total 2 3 2 3 4" xfId="13654"/>
    <cellStyle name="Total 2 3 2 3 4 2" xfId="13655"/>
    <cellStyle name="Total 2 3 2 3 4 3" xfId="13656"/>
    <cellStyle name="Total 2 3 2 3 4 4" xfId="13657"/>
    <cellStyle name="Total 2 3 2 3 4 5" xfId="13658"/>
    <cellStyle name="Total 2 3 2 3 4 6" xfId="13659"/>
    <cellStyle name="Total 2 3 2 3 4 7" xfId="13660"/>
    <cellStyle name="Total 2 3 2 3 5" xfId="13661"/>
    <cellStyle name="Total 2 3 2 3 5 2" xfId="13662"/>
    <cellStyle name="Total 2 3 2 3 5 3" xfId="13663"/>
    <cellStyle name="Total 2 3 2 3 5 4" xfId="13664"/>
    <cellStyle name="Total 2 3 2 3 5 5" xfId="13665"/>
    <cellStyle name="Total 2 3 2 3 5 6" xfId="13666"/>
    <cellStyle name="Total 2 3 2 3 5 7" xfId="13667"/>
    <cellStyle name="Total 2 3 2 3 6" xfId="13668"/>
    <cellStyle name="Total 2 3 2 3 6 2" xfId="13669"/>
    <cellStyle name="Total 2 3 2 3 6 3" xfId="13670"/>
    <cellStyle name="Total 2 3 2 3 6 4" xfId="13671"/>
    <cellStyle name="Total 2 3 2 3 6 5" xfId="13672"/>
    <cellStyle name="Total 2 3 2 3 6 6" xfId="13673"/>
    <cellStyle name="Total 2 3 2 3 6 7" xfId="13674"/>
    <cellStyle name="Total 2 3 2 3 7" xfId="13675"/>
    <cellStyle name="Total 2 3 2 3 7 2" xfId="13676"/>
    <cellStyle name="Total 2 3 2 3 7 3" xfId="13677"/>
    <cellStyle name="Total 2 3 2 3 7 4" xfId="13678"/>
    <cellStyle name="Total 2 3 2 3 7 5" xfId="13679"/>
    <cellStyle name="Total 2 3 2 3 7 6" xfId="13680"/>
    <cellStyle name="Total 2 3 2 3 7 7" xfId="13681"/>
    <cellStyle name="Total 2 3 2 3 8" xfId="13682"/>
    <cellStyle name="Total 2 3 2 3 8 2" xfId="13683"/>
    <cellStyle name="Total 2 3 2 3 8 3" xfId="13684"/>
    <cellStyle name="Total 2 3 2 3 8 4" xfId="13685"/>
    <cellStyle name="Total 2 3 2 3 8 5" xfId="13686"/>
    <cellStyle name="Total 2 3 2 3 8 6" xfId="13687"/>
    <cellStyle name="Total 2 3 2 3 8 7" xfId="13688"/>
    <cellStyle name="Total 2 3 2 3 9" xfId="13689"/>
    <cellStyle name="Total 2 3 2 3 9 2" xfId="13690"/>
    <cellStyle name="Total 2 3 2 3 9 3" xfId="13691"/>
    <cellStyle name="Total 2 3 2 3 9 4" xfId="13692"/>
    <cellStyle name="Total 2 3 2 3 9 5" xfId="13693"/>
    <cellStyle name="Total 2 3 2 3 9 6" xfId="13694"/>
    <cellStyle name="Total 2 3 2 3 9 7" xfId="13695"/>
    <cellStyle name="Total 2 3 2 4" xfId="13696"/>
    <cellStyle name="Total 2 3 2 4 10" xfId="13697"/>
    <cellStyle name="Total 2 3 2 4 10 2" xfId="13698"/>
    <cellStyle name="Total 2 3 2 4 10 3" xfId="13699"/>
    <cellStyle name="Total 2 3 2 4 10 4" xfId="13700"/>
    <cellStyle name="Total 2 3 2 4 10 5" xfId="13701"/>
    <cellStyle name="Total 2 3 2 4 10 6" xfId="13702"/>
    <cellStyle name="Total 2 3 2 4 10 7" xfId="13703"/>
    <cellStyle name="Total 2 3 2 4 11" xfId="13704"/>
    <cellStyle name="Total 2 3 2 4 12" xfId="13705"/>
    <cellStyle name="Total 2 3 2 4 13" xfId="13706"/>
    <cellStyle name="Total 2 3 2 4 14" xfId="13707"/>
    <cellStyle name="Total 2 3 2 4 2" xfId="13708"/>
    <cellStyle name="Total 2 3 2 4 2 2" xfId="13709"/>
    <cellStyle name="Total 2 3 2 4 2 3" xfId="13710"/>
    <cellStyle name="Total 2 3 2 4 2 4" xfId="13711"/>
    <cellStyle name="Total 2 3 2 4 2 5" xfId="13712"/>
    <cellStyle name="Total 2 3 2 4 2 6" xfId="13713"/>
    <cellStyle name="Total 2 3 2 4 2 7" xfId="13714"/>
    <cellStyle name="Total 2 3 2 4 3" xfId="13715"/>
    <cellStyle name="Total 2 3 2 4 3 2" xfId="13716"/>
    <cellStyle name="Total 2 3 2 4 3 3" xfId="13717"/>
    <cellStyle name="Total 2 3 2 4 3 4" xfId="13718"/>
    <cellStyle name="Total 2 3 2 4 3 5" xfId="13719"/>
    <cellStyle name="Total 2 3 2 4 3 6" xfId="13720"/>
    <cellStyle name="Total 2 3 2 4 3 7" xfId="13721"/>
    <cellStyle name="Total 2 3 2 4 4" xfId="13722"/>
    <cellStyle name="Total 2 3 2 4 4 2" xfId="13723"/>
    <cellStyle name="Total 2 3 2 4 4 3" xfId="13724"/>
    <cellStyle name="Total 2 3 2 4 4 4" xfId="13725"/>
    <cellStyle name="Total 2 3 2 4 4 5" xfId="13726"/>
    <cellStyle name="Total 2 3 2 4 4 6" xfId="13727"/>
    <cellStyle name="Total 2 3 2 4 4 7" xfId="13728"/>
    <cellStyle name="Total 2 3 2 4 5" xfId="13729"/>
    <cellStyle name="Total 2 3 2 4 5 2" xfId="13730"/>
    <cellStyle name="Total 2 3 2 4 5 3" xfId="13731"/>
    <cellStyle name="Total 2 3 2 4 5 4" xfId="13732"/>
    <cellStyle name="Total 2 3 2 4 5 5" xfId="13733"/>
    <cellStyle name="Total 2 3 2 4 5 6" xfId="13734"/>
    <cellStyle name="Total 2 3 2 4 5 7" xfId="13735"/>
    <cellStyle name="Total 2 3 2 4 6" xfId="13736"/>
    <cellStyle name="Total 2 3 2 4 6 2" xfId="13737"/>
    <cellStyle name="Total 2 3 2 4 6 3" xfId="13738"/>
    <cellStyle name="Total 2 3 2 4 6 4" xfId="13739"/>
    <cellStyle name="Total 2 3 2 4 6 5" xfId="13740"/>
    <cellStyle name="Total 2 3 2 4 6 6" xfId="13741"/>
    <cellStyle name="Total 2 3 2 4 6 7" xfId="13742"/>
    <cellStyle name="Total 2 3 2 4 7" xfId="13743"/>
    <cellStyle name="Total 2 3 2 4 7 2" xfId="13744"/>
    <cellStyle name="Total 2 3 2 4 7 3" xfId="13745"/>
    <cellStyle name="Total 2 3 2 4 7 4" xfId="13746"/>
    <cellStyle name="Total 2 3 2 4 7 5" xfId="13747"/>
    <cellStyle name="Total 2 3 2 4 7 6" xfId="13748"/>
    <cellStyle name="Total 2 3 2 4 7 7" xfId="13749"/>
    <cellStyle name="Total 2 3 2 4 8" xfId="13750"/>
    <cellStyle name="Total 2 3 2 4 8 2" xfId="13751"/>
    <cellStyle name="Total 2 3 2 4 8 3" xfId="13752"/>
    <cellStyle name="Total 2 3 2 4 8 4" xfId="13753"/>
    <cellStyle name="Total 2 3 2 4 8 5" xfId="13754"/>
    <cellStyle name="Total 2 3 2 4 8 6" xfId="13755"/>
    <cellStyle name="Total 2 3 2 4 8 7" xfId="13756"/>
    <cellStyle name="Total 2 3 2 4 9" xfId="13757"/>
    <cellStyle name="Total 2 3 2 4 9 2" xfId="13758"/>
    <cellStyle name="Total 2 3 2 4 9 3" xfId="13759"/>
    <cellStyle name="Total 2 3 2 4 9 4" xfId="13760"/>
    <cellStyle name="Total 2 3 2 4 9 5" xfId="13761"/>
    <cellStyle name="Total 2 3 2 4 9 6" xfId="13762"/>
    <cellStyle name="Total 2 3 2 4 9 7" xfId="13763"/>
    <cellStyle name="Total 2 3 2 5" xfId="13764"/>
    <cellStyle name="Total 2 3 2 5 10" xfId="13765"/>
    <cellStyle name="Total 2 3 2 5 10 2" xfId="13766"/>
    <cellStyle name="Total 2 3 2 5 10 3" xfId="13767"/>
    <cellStyle name="Total 2 3 2 5 10 4" xfId="13768"/>
    <cellStyle name="Total 2 3 2 5 10 5" xfId="13769"/>
    <cellStyle name="Total 2 3 2 5 10 6" xfId="13770"/>
    <cellStyle name="Total 2 3 2 5 10 7" xfId="13771"/>
    <cellStyle name="Total 2 3 2 5 11" xfId="13772"/>
    <cellStyle name="Total 2 3 2 5 12" xfId="13773"/>
    <cellStyle name="Total 2 3 2 5 13" xfId="13774"/>
    <cellStyle name="Total 2 3 2 5 14" xfId="13775"/>
    <cellStyle name="Total 2 3 2 5 2" xfId="13776"/>
    <cellStyle name="Total 2 3 2 5 2 2" xfId="13777"/>
    <cellStyle name="Total 2 3 2 5 2 3" xfId="13778"/>
    <cellStyle name="Total 2 3 2 5 2 4" xfId="13779"/>
    <cellStyle name="Total 2 3 2 5 2 5" xfId="13780"/>
    <cellStyle name="Total 2 3 2 5 2 6" xfId="13781"/>
    <cellStyle name="Total 2 3 2 5 2 7" xfId="13782"/>
    <cellStyle name="Total 2 3 2 5 3" xfId="13783"/>
    <cellStyle name="Total 2 3 2 5 3 2" xfId="13784"/>
    <cellStyle name="Total 2 3 2 5 3 3" xfId="13785"/>
    <cellStyle name="Total 2 3 2 5 3 4" xfId="13786"/>
    <cellStyle name="Total 2 3 2 5 3 5" xfId="13787"/>
    <cellStyle name="Total 2 3 2 5 3 6" xfId="13788"/>
    <cellStyle name="Total 2 3 2 5 3 7" xfId="13789"/>
    <cellStyle name="Total 2 3 2 5 4" xfId="13790"/>
    <cellStyle name="Total 2 3 2 5 4 2" xfId="13791"/>
    <cellStyle name="Total 2 3 2 5 4 3" xfId="13792"/>
    <cellStyle name="Total 2 3 2 5 4 4" xfId="13793"/>
    <cellStyle name="Total 2 3 2 5 4 5" xfId="13794"/>
    <cellStyle name="Total 2 3 2 5 4 6" xfId="13795"/>
    <cellStyle name="Total 2 3 2 5 4 7" xfId="13796"/>
    <cellStyle name="Total 2 3 2 5 5" xfId="13797"/>
    <cellStyle name="Total 2 3 2 5 5 2" xfId="13798"/>
    <cellStyle name="Total 2 3 2 5 5 3" xfId="13799"/>
    <cellStyle name="Total 2 3 2 5 5 4" xfId="13800"/>
    <cellStyle name="Total 2 3 2 5 5 5" xfId="13801"/>
    <cellStyle name="Total 2 3 2 5 5 6" xfId="13802"/>
    <cellStyle name="Total 2 3 2 5 5 7" xfId="13803"/>
    <cellStyle name="Total 2 3 2 5 6" xfId="13804"/>
    <cellStyle name="Total 2 3 2 5 6 2" xfId="13805"/>
    <cellStyle name="Total 2 3 2 5 6 3" xfId="13806"/>
    <cellStyle name="Total 2 3 2 5 6 4" xfId="13807"/>
    <cellStyle name="Total 2 3 2 5 6 5" xfId="13808"/>
    <cellStyle name="Total 2 3 2 5 6 6" xfId="13809"/>
    <cellStyle name="Total 2 3 2 5 6 7" xfId="13810"/>
    <cellStyle name="Total 2 3 2 5 7" xfId="13811"/>
    <cellStyle name="Total 2 3 2 5 7 2" xfId="13812"/>
    <cellStyle name="Total 2 3 2 5 7 3" xfId="13813"/>
    <cellStyle name="Total 2 3 2 5 7 4" xfId="13814"/>
    <cellStyle name="Total 2 3 2 5 7 5" xfId="13815"/>
    <cellStyle name="Total 2 3 2 5 7 6" xfId="13816"/>
    <cellStyle name="Total 2 3 2 5 7 7" xfId="13817"/>
    <cellStyle name="Total 2 3 2 5 8" xfId="13818"/>
    <cellStyle name="Total 2 3 2 5 8 2" xfId="13819"/>
    <cellStyle name="Total 2 3 2 5 8 3" xfId="13820"/>
    <cellStyle name="Total 2 3 2 5 8 4" xfId="13821"/>
    <cellStyle name="Total 2 3 2 5 8 5" xfId="13822"/>
    <cellStyle name="Total 2 3 2 5 8 6" xfId="13823"/>
    <cellStyle name="Total 2 3 2 5 8 7" xfId="13824"/>
    <cellStyle name="Total 2 3 2 5 9" xfId="13825"/>
    <cellStyle name="Total 2 3 2 5 9 2" xfId="13826"/>
    <cellStyle name="Total 2 3 2 5 9 3" xfId="13827"/>
    <cellStyle name="Total 2 3 2 5 9 4" xfId="13828"/>
    <cellStyle name="Total 2 3 2 5 9 5" xfId="13829"/>
    <cellStyle name="Total 2 3 2 5 9 6" xfId="13830"/>
    <cellStyle name="Total 2 3 2 5 9 7" xfId="13831"/>
    <cellStyle name="Total 2 3 2 6" xfId="13832"/>
    <cellStyle name="Total 2 3 2 6 2" xfId="13833"/>
    <cellStyle name="Total 2 3 2 6 3" xfId="13834"/>
    <cellStyle name="Total 2 3 2 6 4" xfId="13835"/>
    <cellStyle name="Total 2 3 2 6 5" xfId="13836"/>
    <cellStyle name="Total 2 3 2 6 6" xfId="13837"/>
    <cellStyle name="Total 2 3 2 6 7" xfId="13838"/>
    <cellStyle name="Total 2 3 2 7" xfId="13839"/>
    <cellStyle name="Total 2 3 2 7 2" xfId="13840"/>
    <cellStyle name="Total 2 3 2 7 3" xfId="13841"/>
    <cellStyle name="Total 2 3 2 7 4" xfId="13842"/>
    <cellStyle name="Total 2 3 2 7 5" xfId="13843"/>
    <cellStyle name="Total 2 3 2 7 6" xfId="13844"/>
    <cellStyle name="Total 2 3 2 7 7" xfId="13845"/>
    <cellStyle name="Total 2 3 2 8" xfId="13846"/>
    <cellStyle name="Total 2 3 2 8 2" xfId="13847"/>
    <cellStyle name="Total 2 3 2 8 3" xfId="13848"/>
    <cellStyle name="Total 2 3 2 8 4" xfId="13849"/>
    <cellStyle name="Total 2 3 2 8 5" xfId="13850"/>
    <cellStyle name="Total 2 3 2 8 6" xfId="13851"/>
    <cellStyle name="Total 2 3 2 8 7" xfId="13852"/>
    <cellStyle name="Total 2 3 2 9" xfId="13853"/>
    <cellStyle name="Total 2 3 2 9 2" xfId="13854"/>
    <cellStyle name="Total 2 3 2 9 3" xfId="13855"/>
    <cellStyle name="Total 2 3 2 9 4" xfId="13856"/>
    <cellStyle name="Total 2 3 2 9 5" xfId="13857"/>
    <cellStyle name="Total 2 3 2 9 6" xfId="13858"/>
    <cellStyle name="Total 2 3 2 9 7" xfId="13859"/>
    <cellStyle name="Total 2 3 3" xfId="13860"/>
    <cellStyle name="Total 2 3 3 10" xfId="13861"/>
    <cellStyle name="Total 2 3 3 10 2" xfId="13862"/>
    <cellStyle name="Total 2 3 3 10 3" xfId="13863"/>
    <cellStyle name="Total 2 3 3 10 4" xfId="13864"/>
    <cellStyle name="Total 2 3 3 10 5" xfId="13865"/>
    <cellStyle name="Total 2 3 3 10 6" xfId="13866"/>
    <cellStyle name="Total 2 3 3 10 7" xfId="13867"/>
    <cellStyle name="Total 2 3 3 11" xfId="13868"/>
    <cellStyle name="Total 2 3 3 12" xfId="13869"/>
    <cellStyle name="Total 2 3 3 13" xfId="13870"/>
    <cellStyle name="Total 2 3 3 14" xfId="13871"/>
    <cellStyle name="Total 2 3 3 2" xfId="13872"/>
    <cellStyle name="Total 2 3 3 2 2" xfId="13873"/>
    <cellStyle name="Total 2 3 3 2 3" xfId="13874"/>
    <cellStyle name="Total 2 3 3 2 4" xfId="13875"/>
    <cellStyle name="Total 2 3 3 2 5" xfId="13876"/>
    <cellStyle name="Total 2 3 3 2 6" xfId="13877"/>
    <cellStyle name="Total 2 3 3 2 7" xfId="13878"/>
    <cellStyle name="Total 2 3 3 3" xfId="13879"/>
    <cellStyle name="Total 2 3 3 3 2" xfId="13880"/>
    <cellStyle name="Total 2 3 3 3 3" xfId="13881"/>
    <cellStyle name="Total 2 3 3 3 4" xfId="13882"/>
    <cellStyle name="Total 2 3 3 3 5" xfId="13883"/>
    <cellStyle name="Total 2 3 3 3 6" xfId="13884"/>
    <cellStyle name="Total 2 3 3 3 7" xfId="13885"/>
    <cellStyle name="Total 2 3 3 4" xfId="13886"/>
    <cellStyle name="Total 2 3 3 4 2" xfId="13887"/>
    <cellStyle name="Total 2 3 3 4 3" xfId="13888"/>
    <cellStyle name="Total 2 3 3 4 4" xfId="13889"/>
    <cellStyle name="Total 2 3 3 4 5" xfId="13890"/>
    <cellStyle name="Total 2 3 3 4 6" xfId="13891"/>
    <cellStyle name="Total 2 3 3 4 7" xfId="13892"/>
    <cellStyle name="Total 2 3 3 5" xfId="13893"/>
    <cellStyle name="Total 2 3 3 5 2" xfId="13894"/>
    <cellStyle name="Total 2 3 3 5 3" xfId="13895"/>
    <cellStyle name="Total 2 3 3 5 4" xfId="13896"/>
    <cellStyle name="Total 2 3 3 5 5" xfId="13897"/>
    <cellStyle name="Total 2 3 3 5 6" xfId="13898"/>
    <cellStyle name="Total 2 3 3 5 7" xfId="13899"/>
    <cellStyle name="Total 2 3 3 6" xfId="13900"/>
    <cellStyle name="Total 2 3 3 6 2" xfId="13901"/>
    <cellStyle name="Total 2 3 3 6 3" xfId="13902"/>
    <cellStyle name="Total 2 3 3 6 4" xfId="13903"/>
    <cellStyle name="Total 2 3 3 6 5" xfId="13904"/>
    <cellStyle name="Total 2 3 3 6 6" xfId="13905"/>
    <cellStyle name="Total 2 3 3 6 7" xfId="13906"/>
    <cellStyle name="Total 2 3 3 7" xfId="13907"/>
    <cellStyle name="Total 2 3 3 7 2" xfId="13908"/>
    <cellStyle name="Total 2 3 3 7 3" xfId="13909"/>
    <cellStyle name="Total 2 3 3 7 4" xfId="13910"/>
    <cellStyle name="Total 2 3 3 7 5" xfId="13911"/>
    <cellStyle name="Total 2 3 3 7 6" xfId="13912"/>
    <cellStyle name="Total 2 3 3 7 7" xfId="13913"/>
    <cellStyle name="Total 2 3 3 8" xfId="13914"/>
    <cellStyle name="Total 2 3 3 8 2" xfId="13915"/>
    <cellStyle name="Total 2 3 3 8 3" xfId="13916"/>
    <cellStyle name="Total 2 3 3 8 4" xfId="13917"/>
    <cellStyle name="Total 2 3 3 8 5" xfId="13918"/>
    <cellStyle name="Total 2 3 3 8 6" xfId="13919"/>
    <cellStyle name="Total 2 3 3 8 7" xfId="13920"/>
    <cellStyle name="Total 2 3 3 9" xfId="13921"/>
    <cellStyle name="Total 2 3 3 9 2" xfId="13922"/>
    <cellStyle name="Total 2 3 3 9 3" xfId="13923"/>
    <cellStyle name="Total 2 3 3 9 4" xfId="13924"/>
    <cellStyle name="Total 2 3 3 9 5" xfId="13925"/>
    <cellStyle name="Total 2 3 3 9 6" xfId="13926"/>
    <cellStyle name="Total 2 3 3 9 7" xfId="13927"/>
    <cellStyle name="Total 2 3 4" xfId="13928"/>
    <cellStyle name="Total 2 3 4 10" xfId="13929"/>
    <cellStyle name="Total 2 3 4 10 2" xfId="13930"/>
    <cellStyle name="Total 2 3 4 10 3" xfId="13931"/>
    <cellStyle name="Total 2 3 4 10 4" xfId="13932"/>
    <cellStyle name="Total 2 3 4 10 5" xfId="13933"/>
    <cellStyle name="Total 2 3 4 10 6" xfId="13934"/>
    <cellStyle name="Total 2 3 4 10 7" xfId="13935"/>
    <cellStyle name="Total 2 3 4 11" xfId="13936"/>
    <cellStyle name="Total 2 3 4 12" xfId="13937"/>
    <cellStyle name="Total 2 3 4 13" xfId="13938"/>
    <cellStyle name="Total 2 3 4 14" xfId="13939"/>
    <cellStyle name="Total 2 3 4 2" xfId="13940"/>
    <cellStyle name="Total 2 3 4 2 2" xfId="13941"/>
    <cellStyle name="Total 2 3 4 2 3" xfId="13942"/>
    <cellStyle name="Total 2 3 4 2 4" xfId="13943"/>
    <cellStyle name="Total 2 3 4 2 5" xfId="13944"/>
    <cellStyle name="Total 2 3 4 2 6" xfId="13945"/>
    <cellStyle name="Total 2 3 4 2 7" xfId="13946"/>
    <cellStyle name="Total 2 3 4 3" xfId="13947"/>
    <cellStyle name="Total 2 3 4 3 2" xfId="13948"/>
    <cellStyle name="Total 2 3 4 3 3" xfId="13949"/>
    <cellStyle name="Total 2 3 4 3 4" xfId="13950"/>
    <cellStyle name="Total 2 3 4 3 5" xfId="13951"/>
    <cellStyle name="Total 2 3 4 3 6" xfId="13952"/>
    <cellStyle name="Total 2 3 4 3 7" xfId="13953"/>
    <cellStyle name="Total 2 3 4 4" xfId="13954"/>
    <cellStyle name="Total 2 3 4 4 2" xfId="13955"/>
    <cellStyle name="Total 2 3 4 4 3" xfId="13956"/>
    <cellStyle name="Total 2 3 4 4 4" xfId="13957"/>
    <cellStyle name="Total 2 3 4 4 5" xfId="13958"/>
    <cellStyle name="Total 2 3 4 4 6" xfId="13959"/>
    <cellStyle name="Total 2 3 4 4 7" xfId="13960"/>
    <cellStyle name="Total 2 3 4 5" xfId="13961"/>
    <cellStyle name="Total 2 3 4 5 2" xfId="13962"/>
    <cellStyle name="Total 2 3 4 5 3" xfId="13963"/>
    <cellStyle name="Total 2 3 4 5 4" xfId="13964"/>
    <cellStyle name="Total 2 3 4 5 5" xfId="13965"/>
    <cellStyle name="Total 2 3 4 5 6" xfId="13966"/>
    <cellStyle name="Total 2 3 4 5 7" xfId="13967"/>
    <cellStyle name="Total 2 3 4 6" xfId="13968"/>
    <cellStyle name="Total 2 3 4 6 2" xfId="13969"/>
    <cellStyle name="Total 2 3 4 6 3" xfId="13970"/>
    <cellStyle name="Total 2 3 4 6 4" xfId="13971"/>
    <cellStyle name="Total 2 3 4 6 5" xfId="13972"/>
    <cellStyle name="Total 2 3 4 6 6" xfId="13973"/>
    <cellStyle name="Total 2 3 4 6 7" xfId="13974"/>
    <cellStyle name="Total 2 3 4 7" xfId="13975"/>
    <cellStyle name="Total 2 3 4 7 2" xfId="13976"/>
    <cellStyle name="Total 2 3 4 7 3" xfId="13977"/>
    <cellStyle name="Total 2 3 4 7 4" xfId="13978"/>
    <cellStyle name="Total 2 3 4 7 5" xfId="13979"/>
    <cellStyle name="Total 2 3 4 7 6" xfId="13980"/>
    <cellStyle name="Total 2 3 4 7 7" xfId="13981"/>
    <cellStyle name="Total 2 3 4 8" xfId="13982"/>
    <cellStyle name="Total 2 3 4 8 2" xfId="13983"/>
    <cellStyle name="Total 2 3 4 8 3" xfId="13984"/>
    <cellStyle name="Total 2 3 4 8 4" xfId="13985"/>
    <cellStyle name="Total 2 3 4 8 5" xfId="13986"/>
    <cellStyle name="Total 2 3 4 8 6" xfId="13987"/>
    <cellStyle name="Total 2 3 4 8 7" xfId="13988"/>
    <cellStyle name="Total 2 3 4 9" xfId="13989"/>
    <cellStyle name="Total 2 3 4 9 2" xfId="13990"/>
    <cellStyle name="Total 2 3 4 9 3" xfId="13991"/>
    <cellStyle name="Total 2 3 4 9 4" xfId="13992"/>
    <cellStyle name="Total 2 3 4 9 5" xfId="13993"/>
    <cellStyle name="Total 2 3 4 9 6" xfId="13994"/>
    <cellStyle name="Total 2 3 4 9 7" xfId="13995"/>
    <cellStyle name="Total 2 3 5" xfId="13996"/>
    <cellStyle name="Total 2 3 5 10" xfId="13997"/>
    <cellStyle name="Total 2 3 5 10 2" xfId="13998"/>
    <cellStyle name="Total 2 3 5 10 3" xfId="13999"/>
    <cellStyle name="Total 2 3 5 10 4" xfId="14000"/>
    <cellStyle name="Total 2 3 5 10 5" xfId="14001"/>
    <cellStyle name="Total 2 3 5 10 6" xfId="14002"/>
    <cellStyle name="Total 2 3 5 10 7" xfId="14003"/>
    <cellStyle name="Total 2 3 5 11" xfId="14004"/>
    <cellStyle name="Total 2 3 5 12" xfId="14005"/>
    <cellStyle name="Total 2 3 5 13" xfId="14006"/>
    <cellStyle name="Total 2 3 5 14" xfId="14007"/>
    <cellStyle name="Total 2 3 5 2" xfId="14008"/>
    <cellStyle name="Total 2 3 5 2 2" xfId="14009"/>
    <cellStyle name="Total 2 3 5 2 3" xfId="14010"/>
    <cellStyle name="Total 2 3 5 2 4" xfId="14011"/>
    <cellStyle name="Total 2 3 5 2 5" xfId="14012"/>
    <cellStyle name="Total 2 3 5 2 6" xfId="14013"/>
    <cellStyle name="Total 2 3 5 2 7" xfId="14014"/>
    <cellStyle name="Total 2 3 5 3" xfId="14015"/>
    <cellStyle name="Total 2 3 5 3 2" xfId="14016"/>
    <cellStyle name="Total 2 3 5 3 3" xfId="14017"/>
    <cellStyle name="Total 2 3 5 3 4" xfId="14018"/>
    <cellStyle name="Total 2 3 5 3 5" xfId="14019"/>
    <cellStyle name="Total 2 3 5 3 6" xfId="14020"/>
    <cellStyle name="Total 2 3 5 3 7" xfId="14021"/>
    <cellStyle name="Total 2 3 5 4" xfId="14022"/>
    <cellStyle name="Total 2 3 5 4 2" xfId="14023"/>
    <cellStyle name="Total 2 3 5 4 3" xfId="14024"/>
    <cellStyle name="Total 2 3 5 4 4" xfId="14025"/>
    <cellStyle name="Total 2 3 5 4 5" xfId="14026"/>
    <cellStyle name="Total 2 3 5 4 6" xfId="14027"/>
    <cellStyle name="Total 2 3 5 4 7" xfId="14028"/>
    <cellStyle name="Total 2 3 5 5" xfId="14029"/>
    <cellStyle name="Total 2 3 5 5 2" xfId="14030"/>
    <cellStyle name="Total 2 3 5 5 3" xfId="14031"/>
    <cellStyle name="Total 2 3 5 5 4" xfId="14032"/>
    <cellStyle name="Total 2 3 5 5 5" xfId="14033"/>
    <cellStyle name="Total 2 3 5 5 6" xfId="14034"/>
    <cellStyle name="Total 2 3 5 5 7" xfId="14035"/>
    <cellStyle name="Total 2 3 5 6" xfId="14036"/>
    <cellStyle name="Total 2 3 5 6 2" xfId="14037"/>
    <cellStyle name="Total 2 3 5 6 3" xfId="14038"/>
    <cellStyle name="Total 2 3 5 6 4" xfId="14039"/>
    <cellStyle name="Total 2 3 5 6 5" xfId="14040"/>
    <cellStyle name="Total 2 3 5 6 6" xfId="14041"/>
    <cellStyle name="Total 2 3 5 6 7" xfId="14042"/>
    <cellStyle name="Total 2 3 5 7" xfId="14043"/>
    <cellStyle name="Total 2 3 5 7 2" xfId="14044"/>
    <cellStyle name="Total 2 3 5 7 3" xfId="14045"/>
    <cellStyle name="Total 2 3 5 7 4" xfId="14046"/>
    <cellStyle name="Total 2 3 5 7 5" xfId="14047"/>
    <cellStyle name="Total 2 3 5 7 6" xfId="14048"/>
    <cellStyle name="Total 2 3 5 7 7" xfId="14049"/>
    <cellStyle name="Total 2 3 5 8" xfId="14050"/>
    <cellStyle name="Total 2 3 5 8 2" xfId="14051"/>
    <cellStyle name="Total 2 3 5 8 3" xfId="14052"/>
    <cellStyle name="Total 2 3 5 8 4" xfId="14053"/>
    <cellStyle name="Total 2 3 5 8 5" xfId="14054"/>
    <cellStyle name="Total 2 3 5 8 6" xfId="14055"/>
    <cellStyle name="Total 2 3 5 8 7" xfId="14056"/>
    <cellStyle name="Total 2 3 5 9" xfId="14057"/>
    <cellStyle name="Total 2 3 5 9 2" xfId="14058"/>
    <cellStyle name="Total 2 3 5 9 3" xfId="14059"/>
    <cellStyle name="Total 2 3 5 9 4" xfId="14060"/>
    <cellStyle name="Total 2 3 5 9 5" xfId="14061"/>
    <cellStyle name="Total 2 3 5 9 6" xfId="14062"/>
    <cellStyle name="Total 2 3 5 9 7" xfId="14063"/>
    <cellStyle name="Total 2 3 6" xfId="14064"/>
    <cellStyle name="Total 2 3 6 10" xfId="14065"/>
    <cellStyle name="Total 2 3 6 10 2" xfId="14066"/>
    <cellStyle name="Total 2 3 6 10 3" xfId="14067"/>
    <cellStyle name="Total 2 3 6 10 4" xfId="14068"/>
    <cellStyle name="Total 2 3 6 10 5" xfId="14069"/>
    <cellStyle name="Total 2 3 6 10 6" xfId="14070"/>
    <cellStyle name="Total 2 3 6 10 7" xfId="14071"/>
    <cellStyle name="Total 2 3 6 11" xfId="14072"/>
    <cellStyle name="Total 2 3 6 12" xfId="14073"/>
    <cellStyle name="Total 2 3 6 13" xfId="14074"/>
    <cellStyle name="Total 2 3 6 14" xfId="14075"/>
    <cellStyle name="Total 2 3 6 2" xfId="14076"/>
    <cellStyle name="Total 2 3 6 2 2" xfId="14077"/>
    <cellStyle name="Total 2 3 6 2 3" xfId="14078"/>
    <cellStyle name="Total 2 3 6 2 4" xfId="14079"/>
    <cellStyle name="Total 2 3 6 2 5" xfId="14080"/>
    <cellStyle name="Total 2 3 6 2 6" xfId="14081"/>
    <cellStyle name="Total 2 3 6 2 7" xfId="14082"/>
    <cellStyle name="Total 2 3 6 3" xfId="14083"/>
    <cellStyle name="Total 2 3 6 3 2" xfId="14084"/>
    <cellStyle name="Total 2 3 6 3 3" xfId="14085"/>
    <cellStyle name="Total 2 3 6 3 4" xfId="14086"/>
    <cellStyle name="Total 2 3 6 3 5" xfId="14087"/>
    <cellStyle name="Total 2 3 6 3 6" xfId="14088"/>
    <cellStyle name="Total 2 3 6 3 7" xfId="14089"/>
    <cellStyle name="Total 2 3 6 4" xfId="14090"/>
    <cellStyle name="Total 2 3 6 4 2" xfId="14091"/>
    <cellStyle name="Total 2 3 6 4 3" xfId="14092"/>
    <cellStyle name="Total 2 3 6 4 4" xfId="14093"/>
    <cellStyle name="Total 2 3 6 4 5" xfId="14094"/>
    <cellStyle name="Total 2 3 6 4 6" xfId="14095"/>
    <cellStyle name="Total 2 3 6 4 7" xfId="14096"/>
    <cellStyle name="Total 2 3 6 5" xfId="14097"/>
    <cellStyle name="Total 2 3 6 5 2" xfId="14098"/>
    <cellStyle name="Total 2 3 6 5 3" xfId="14099"/>
    <cellStyle name="Total 2 3 6 5 4" xfId="14100"/>
    <cellStyle name="Total 2 3 6 5 5" xfId="14101"/>
    <cellStyle name="Total 2 3 6 5 6" xfId="14102"/>
    <cellStyle name="Total 2 3 6 5 7" xfId="14103"/>
    <cellStyle name="Total 2 3 6 6" xfId="14104"/>
    <cellStyle name="Total 2 3 6 6 2" xfId="14105"/>
    <cellStyle name="Total 2 3 6 6 3" xfId="14106"/>
    <cellStyle name="Total 2 3 6 6 4" xfId="14107"/>
    <cellStyle name="Total 2 3 6 6 5" xfId="14108"/>
    <cellStyle name="Total 2 3 6 6 6" xfId="14109"/>
    <cellStyle name="Total 2 3 6 6 7" xfId="14110"/>
    <cellStyle name="Total 2 3 6 7" xfId="14111"/>
    <cellStyle name="Total 2 3 6 7 2" xfId="14112"/>
    <cellStyle name="Total 2 3 6 7 3" xfId="14113"/>
    <cellStyle name="Total 2 3 6 7 4" xfId="14114"/>
    <cellStyle name="Total 2 3 6 7 5" xfId="14115"/>
    <cellStyle name="Total 2 3 6 7 6" xfId="14116"/>
    <cellStyle name="Total 2 3 6 7 7" xfId="14117"/>
    <cellStyle name="Total 2 3 6 8" xfId="14118"/>
    <cellStyle name="Total 2 3 6 8 2" xfId="14119"/>
    <cellStyle name="Total 2 3 6 8 3" xfId="14120"/>
    <cellStyle name="Total 2 3 6 8 4" xfId="14121"/>
    <cellStyle name="Total 2 3 6 8 5" xfId="14122"/>
    <cellStyle name="Total 2 3 6 8 6" xfId="14123"/>
    <cellStyle name="Total 2 3 6 8 7" xfId="14124"/>
    <cellStyle name="Total 2 3 6 9" xfId="14125"/>
    <cellStyle name="Total 2 3 6 9 2" xfId="14126"/>
    <cellStyle name="Total 2 3 6 9 3" xfId="14127"/>
    <cellStyle name="Total 2 3 6 9 4" xfId="14128"/>
    <cellStyle name="Total 2 3 6 9 5" xfId="14129"/>
    <cellStyle name="Total 2 3 6 9 6" xfId="14130"/>
    <cellStyle name="Total 2 3 6 9 7" xfId="14131"/>
    <cellStyle name="Total 2 3 7" xfId="14132"/>
    <cellStyle name="Total 2 3 7 2" xfId="14133"/>
    <cellStyle name="Total 2 3 7 3" xfId="14134"/>
    <cellStyle name="Total 2 3 7 4" xfId="14135"/>
    <cellStyle name="Total 2 3 7 5" xfId="14136"/>
    <cellStyle name="Total 2 3 7 6" xfId="14137"/>
    <cellStyle name="Total 2 3 7 7" xfId="14138"/>
    <cellStyle name="Total 2 3 8" xfId="14139"/>
    <cellStyle name="Total 2 3 8 2" xfId="14140"/>
    <cellStyle name="Total 2 3 8 3" xfId="14141"/>
    <cellStyle name="Total 2 3 8 4" xfId="14142"/>
    <cellStyle name="Total 2 3 8 5" xfId="14143"/>
    <cellStyle name="Total 2 3 8 6" xfId="14144"/>
    <cellStyle name="Total 2 3 8 7" xfId="14145"/>
    <cellStyle name="Total 2 3 9" xfId="14146"/>
    <cellStyle name="Total 2 3 9 2" xfId="14147"/>
    <cellStyle name="Total 2 3 9 3" xfId="14148"/>
    <cellStyle name="Total 2 3 9 4" xfId="14149"/>
    <cellStyle name="Total 2 3 9 5" xfId="14150"/>
    <cellStyle name="Total 2 3 9 6" xfId="14151"/>
    <cellStyle name="Total 2 3 9 7" xfId="14152"/>
    <cellStyle name="Total 2 4" xfId="310"/>
    <cellStyle name="Total 2 4 10" xfId="14153"/>
    <cellStyle name="Total 2 4 10 2" xfId="14154"/>
    <cellStyle name="Total 2 4 10 3" xfId="14155"/>
    <cellStyle name="Total 2 4 10 4" xfId="14156"/>
    <cellStyle name="Total 2 4 10 5" xfId="14157"/>
    <cellStyle name="Total 2 4 10 6" xfId="14158"/>
    <cellStyle name="Total 2 4 10 7" xfId="14159"/>
    <cellStyle name="Total 2 4 11" xfId="14160"/>
    <cellStyle name="Total 2 4 11 2" xfId="14161"/>
    <cellStyle name="Total 2 4 11 3" xfId="14162"/>
    <cellStyle name="Total 2 4 11 4" xfId="14163"/>
    <cellStyle name="Total 2 4 11 5" xfId="14164"/>
    <cellStyle name="Total 2 4 11 6" xfId="14165"/>
    <cellStyle name="Total 2 4 11 7" xfId="14166"/>
    <cellStyle name="Total 2 4 12" xfId="14167"/>
    <cellStyle name="Total 2 4 12 2" xfId="14168"/>
    <cellStyle name="Total 2 4 12 3" xfId="14169"/>
    <cellStyle name="Total 2 4 12 4" xfId="14170"/>
    <cellStyle name="Total 2 4 12 5" xfId="14171"/>
    <cellStyle name="Total 2 4 12 6" xfId="14172"/>
    <cellStyle name="Total 2 4 12 7" xfId="14173"/>
    <cellStyle name="Total 2 4 13" xfId="14174"/>
    <cellStyle name="Total 2 4 13 2" xfId="14175"/>
    <cellStyle name="Total 2 4 13 3" xfId="14176"/>
    <cellStyle name="Total 2 4 13 4" xfId="14177"/>
    <cellStyle name="Total 2 4 13 5" xfId="14178"/>
    <cellStyle name="Total 2 4 13 6" xfId="14179"/>
    <cellStyle name="Total 2 4 13 7" xfId="14180"/>
    <cellStyle name="Total 2 4 14" xfId="14181"/>
    <cellStyle name="Total 2 4 15" xfId="14182"/>
    <cellStyle name="Total 2 4 16" xfId="14183"/>
    <cellStyle name="Total 2 4 17" xfId="14184"/>
    <cellStyle name="Total 2 4 2" xfId="14185"/>
    <cellStyle name="Total 2 4 2 10" xfId="14186"/>
    <cellStyle name="Total 2 4 2 10 2" xfId="14187"/>
    <cellStyle name="Total 2 4 2 10 3" xfId="14188"/>
    <cellStyle name="Total 2 4 2 10 4" xfId="14189"/>
    <cellStyle name="Total 2 4 2 10 5" xfId="14190"/>
    <cellStyle name="Total 2 4 2 10 6" xfId="14191"/>
    <cellStyle name="Total 2 4 2 10 7" xfId="14192"/>
    <cellStyle name="Total 2 4 2 11" xfId="14193"/>
    <cellStyle name="Total 2 4 2 12" xfId="14194"/>
    <cellStyle name="Total 2 4 2 13" xfId="14195"/>
    <cellStyle name="Total 2 4 2 14" xfId="14196"/>
    <cellStyle name="Total 2 4 2 2" xfId="14197"/>
    <cellStyle name="Total 2 4 2 2 2" xfId="14198"/>
    <cellStyle name="Total 2 4 2 2 3" xfId="14199"/>
    <cellStyle name="Total 2 4 2 2 4" xfId="14200"/>
    <cellStyle name="Total 2 4 2 2 5" xfId="14201"/>
    <cellStyle name="Total 2 4 2 2 6" xfId="14202"/>
    <cellStyle name="Total 2 4 2 2 7" xfId="14203"/>
    <cellStyle name="Total 2 4 2 3" xfId="14204"/>
    <cellStyle name="Total 2 4 2 3 2" xfId="14205"/>
    <cellStyle name="Total 2 4 2 3 3" xfId="14206"/>
    <cellStyle name="Total 2 4 2 3 4" xfId="14207"/>
    <cellStyle name="Total 2 4 2 3 5" xfId="14208"/>
    <cellStyle name="Total 2 4 2 3 6" xfId="14209"/>
    <cellStyle name="Total 2 4 2 3 7" xfId="14210"/>
    <cellStyle name="Total 2 4 2 4" xfId="14211"/>
    <cellStyle name="Total 2 4 2 4 2" xfId="14212"/>
    <cellStyle name="Total 2 4 2 4 3" xfId="14213"/>
    <cellStyle name="Total 2 4 2 4 4" xfId="14214"/>
    <cellStyle name="Total 2 4 2 4 5" xfId="14215"/>
    <cellStyle name="Total 2 4 2 4 6" xfId="14216"/>
    <cellStyle name="Total 2 4 2 4 7" xfId="14217"/>
    <cellStyle name="Total 2 4 2 5" xfId="14218"/>
    <cellStyle name="Total 2 4 2 5 2" xfId="14219"/>
    <cellStyle name="Total 2 4 2 5 3" xfId="14220"/>
    <cellStyle name="Total 2 4 2 5 4" xfId="14221"/>
    <cellStyle name="Total 2 4 2 5 5" xfId="14222"/>
    <cellStyle name="Total 2 4 2 5 6" xfId="14223"/>
    <cellStyle name="Total 2 4 2 5 7" xfId="14224"/>
    <cellStyle name="Total 2 4 2 6" xfId="14225"/>
    <cellStyle name="Total 2 4 2 6 2" xfId="14226"/>
    <cellStyle name="Total 2 4 2 6 3" xfId="14227"/>
    <cellStyle name="Total 2 4 2 6 4" xfId="14228"/>
    <cellStyle name="Total 2 4 2 6 5" xfId="14229"/>
    <cellStyle name="Total 2 4 2 6 6" xfId="14230"/>
    <cellStyle name="Total 2 4 2 6 7" xfId="14231"/>
    <cellStyle name="Total 2 4 2 7" xfId="14232"/>
    <cellStyle name="Total 2 4 2 7 2" xfId="14233"/>
    <cellStyle name="Total 2 4 2 7 3" xfId="14234"/>
    <cellStyle name="Total 2 4 2 7 4" xfId="14235"/>
    <cellStyle name="Total 2 4 2 7 5" xfId="14236"/>
    <cellStyle name="Total 2 4 2 7 6" xfId="14237"/>
    <cellStyle name="Total 2 4 2 7 7" xfId="14238"/>
    <cellStyle name="Total 2 4 2 8" xfId="14239"/>
    <cellStyle name="Total 2 4 2 8 2" xfId="14240"/>
    <cellStyle name="Total 2 4 2 8 3" xfId="14241"/>
    <cellStyle name="Total 2 4 2 8 4" xfId="14242"/>
    <cellStyle name="Total 2 4 2 8 5" xfId="14243"/>
    <cellStyle name="Total 2 4 2 8 6" xfId="14244"/>
    <cellStyle name="Total 2 4 2 8 7" xfId="14245"/>
    <cellStyle name="Total 2 4 2 9" xfId="14246"/>
    <cellStyle name="Total 2 4 2 9 2" xfId="14247"/>
    <cellStyle name="Total 2 4 2 9 3" xfId="14248"/>
    <cellStyle name="Total 2 4 2 9 4" xfId="14249"/>
    <cellStyle name="Total 2 4 2 9 5" xfId="14250"/>
    <cellStyle name="Total 2 4 2 9 6" xfId="14251"/>
    <cellStyle name="Total 2 4 2 9 7" xfId="14252"/>
    <cellStyle name="Total 2 4 3" xfId="14253"/>
    <cellStyle name="Total 2 4 3 10" xfId="14254"/>
    <cellStyle name="Total 2 4 3 10 2" xfId="14255"/>
    <cellStyle name="Total 2 4 3 10 3" xfId="14256"/>
    <cellStyle name="Total 2 4 3 10 4" xfId="14257"/>
    <cellStyle name="Total 2 4 3 10 5" xfId="14258"/>
    <cellStyle name="Total 2 4 3 10 6" xfId="14259"/>
    <cellStyle name="Total 2 4 3 10 7" xfId="14260"/>
    <cellStyle name="Total 2 4 3 11" xfId="14261"/>
    <cellStyle name="Total 2 4 3 12" xfId="14262"/>
    <cellStyle name="Total 2 4 3 13" xfId="14263"/>
    <cellStyle name="Total 2 4 3 14" xfId="14264"/>
    <cellStyle name="Total 2 4 3 2" xfId="14265"/>
    <cellStyle name="Total 2 4 3 2 2" xfId="14266"/>
    <cellStyle name="Total 2 4 3 2 3" xfId="14267"/>
    <cellStyle name="Total 2 4 3 2 4" xfId="14268"/>
    <cellStyle name="Total 2 4 3 2 5" xfId="14269"/>
    <cellStyle name="Total 2 4 3 2 6" xfId="14270"/>
    <cellStyle name="Total 2 4 3 2 7" xfId="14271"/>
    <cellStyle name="Total 2 4 3 3" xfId="14272"/>
    <cellStyle name="Total 2 4 3 3 2" xfId="14273"/>
    <cellStyle name="Total 2 4 3 3 3" xfId="14274"/>
    <cellStyle name="Total 2 4 3 3 4" xfId="14275"/>
    <cellStyle name="Total 2 4 3 3 5" xfId="14276"/>
    <cellStyle name="Total 2 4 3 3 6" xfId="14277"/>
    <cellStyle name="Total 2 4 3 3 7" xfId="14278"/>
    <cellStyle name="Total 2 4 3 4" xfId="14279"/>
    <cellStyle name="Total 2 4 3 4 2" xfId="14280"/>
    <cellStyle name="Total 2 4 3 4 3" xfId="14281"/>
    <cellStyle name="Total 2 4 3 4 4" xfId="14282"/>
    <cellStyle name="Total 2 4 3 4 5" xfId="14283"/>
    <cellStyle name="Total 2 4 3 4 6" xfId="14284"/>
    <cellStyle name="Total 2 4 3 4 7" xfId="14285"/>
    <cellStyle name="Total 2 4 3 5" xfId="14286"/>
    <cellStyle name="Total 2 4 3 5 2" xfId="14287"/>
    <cellStyle name="Total 2 4 3 5 3" xfId="14288"/>
    <cellStyle name="Total 2 4 3 5 4" xfId="14289"/>
    <cellStyle name="Total 2 4 3 5 5" xfId="14290"/>
    <cellStyle name="Total 2 4 3 5 6" xfId="14291"/>
    <cellStyle name="Total 2 4 3 5 7" xfId="14292"/>
    <cellStyle name="Total 2 4 3 6" xfId="14293"/>
    <cellStyle name="Total 2 4 3 6 2" xfId="14294"/>
    <cellStyle name="Total 2 4 3 6 3" xfId="14295"/>
    <cellStyle name="Total 2 4 3 6 4" xfId="14296"/>
    <cellStyle name="Total 2 4 3 6 5" xfId="14297"/>
    <cellStyle name="Total 2 4 3 6 6" xfId="14298"/>
    <cellStyle name="Total 2 4 3 6 7" xfId="14299"/>
    <cellStyle name="Total 2 4 3 7" xfId="14300"/>
    <cellStyle name="Total 2 4 3 7 2" xfId="14301"/>
    <cellStyle name="Total 2 4 3 7 3" xfId="14302"/>
    <cellStyle name="Total 2 4 3 7 4" xfId="14303"/>
    <cellStyle name="Total 2 4 3 7 5" xfId="14304"/>
    <cellStyle name="Total 2 4 3 7 6" xfId="14305"/>
    <cellStyle name="Total 2 4 3 7 7" xfId="14306"/>
    <cellStyle name="Total 2 4 3 8" xfId="14307"/>
    <cellStyle name="Total 2 4 3 8 2" xfId="14308"/>
    <cellStyle name="Total 2 4 3 8 3" xfId="14309"/>
    <cellStyle name="Total 2 4 3 8 4" xfId="14310"/>
    <cellStyle name="Total 2 4 3 8 5" xfId="14311"/>
    <cellStyle name="Total 2 4 3 8 6" xfId="14312"/>
    <cellStyle name="Total 2 4 3 8 7" xfId="14313"/>
    <cellStyle name="Total 2 4 3 9" xfId="14314"/>
    <cellStyle name="Total 2 4 3 9 2" xfId="14315"/>
    <cellStyle name="Total 2 4 3 9 3" xfId="14316"/>
    <cellStyle name="Total 2 4 3 9 4" xfId="14317"/>
    <cellStyle name="Total 2 4 3 9 5" xfId="14318"/>
    <cellStyle name="Total 2 4 3 9 6" xfId="14319"/>
    <cellStyle name="Total 2 4 3 9 7" xfId="14320"/>
    <cellStyle name="Total 2 4 4" xfId="14321"/>
    <cellStyle name="Total 2 4 4 10" xfId="14322"/>
    <cellStyle name="Total 2 4 4 10 2" xfId="14323"/>
    <cellStyle name="Total 2 4 4 10 3" xfId="14324"/>
    <cellStyle name="Total 2 4 4 10 4" xfId="14325"/>
    <cellStyle name="Total 2 4 4 10 5" xfId="14326"/>
    <cellStyle name="Total 2 4 4 10 6" xfId="14327"/>
    <cellStyle name="Total 2 4 4 10 7" xfId="14328"/>
    <cellStyle name="Total 2 4 4 11" xfId="14329"/>
    <cellStyle name="Total 2 4 4 12" xfId="14330"/>
    <cellStyle name="Total 2 4 4 13" xfId="14331"/>
    <cellStyle name="Total 2 4 4 14" xfId="14332"/>
    <cellStyle name="Total 2 4 4 2" xfId="14333"/>
    <cellStyle name="Total 2 4 4 2 2" xfId="14334"/>
    <cellStyle name="Total 2 4 4 2 3" xfId="14335"/>
    <cellStyle name="Total 2 4 4 2 4" xfId="14336"/>
    <cellStyle name="Total 2 4 4 2 5" xfId="14337"/>
    <cellStyle name="Total 2 4 4 2 6" xfId="14338"/>
    <cellStyle name="Total 2 4 4 2 7" xfId="14339"/>
    <cellStyle name="Total 2 4 4 3" xfId="14340"/>
    <cellStyle name="Total 2 4 4 3 2" xfId="14341"/>
    <cellStyle name="Total 2 4 4 3 3" xfId="14342"/>
    <cellStyle name="Total 2 4 4 3 4" xfId="14343"/>
    <cellStyle name="Total 2 4 4 3 5" xfId="14344"/>
    <cellStyle name="Total 2 4 4 3 6" xfId="14345"/>
    <cellStyle name="Total 2 4 4 3 7" xfId="14346"/>
    <cellStyle name="Total 2 4 4 4" xfId="14347"/>
    <cellStyle name="Total 2 4 4 4 2" xfId="14348"/>
    <cellStyle name="Total 2 4 4 4 3" xfId="14349"/>
    <cellStyle name="Total 2 4 4 4 4" xfId="14350"/>
    <cellStyle name="Total 2 4 4 4 5" xfId="14351"/>
    <cellStyle name="Total 2 4 4 4 6" xfId="14352"/>
    <cellStyle name="Total 2 4 4 4 7" xfId="14353"/>
    <cellStyle name="Total 2 4 4 5" xfId="14354"/>
    <cellStyle name="Total 2 4 4 5 2" xfId="14355"/>
    <cellStyle name="Total 2 4 4 5 3" xfId="14356"/>
    <cellStyle name="Total 2 4 4 5 4" xfId="14357"/>
    <cellStyle name="Total 2 4 4 5 5" xfId="14358"/>
    <cellStyle name="Total 2 4 4 5 6" xfId="14359"/>
    <cellStyle name="Total 2 4 4 5 7" xfId="14360"/>
    <cellStyle name="Total 2 4 4 6" xfId="14361"/>
    <cellStyle name="Total 2 4 4 6 2" xfId="14362"/>
    <cellStyle name="Total 2 4 4 6 3" xfId="14363"/>
    <cellStyle name="Total 2 4 4 6 4" xfId="14364"/>
    <cellStyle name="Total 2 4 4 6 5" xfId="14365"/>
    <cellStyle name="Total 2 4 4 6 6" xfId="14366"/>
    <cellStyle name="Total 2 4 4 6 7" xfId="14367"/>
    <cellStyle name="Total 2 4 4 7" xfId="14368"/>
    <cellStyle name="Total 2 4 4 7 2" xfId="14369"/>
    <cellStyle name="Total 2 4 4 7 3" xfId="14370"/>
    <cellStyle name="Total 2 4 4 7 4" xfId="14371"/>
    <cellStyle name="Total 2 4 4 7 5" xfId="14372"/>
    <cellStyle name="Total 2 4 4 7 6" xfId="14373"/>
    <cellStyle name="Total 2 4 4 7 7" xfId="14374"/>
    <cellStyle name="Total 2 4 4 8" xfId="14375"/>
    <cellStyle name="Total 2 4 4 8 2" xfId="14376"/>
    <cellStyle name="Total 2 4 4 8 3" xfId="14377"/>
    <cellStyle name="Total 2 4 4 8 4" xfId="14378"/>
    <cellStyle name="Total 2 4 4 8 5" xfId="14379"/>
    <cellStyle name="Total 2 4 4 8 6" xfId="14380"/>
    <cellStyle name="Total 2 4 4 8 7" xfId="14381"/>
    <cellStyle name="Total 2 4 4 9" xfId="14382"/>
    <cellStyle name="Total 2 4 4 9 2" xfId="14383"/>
    <cellStyle name="Total 2 4 4 9 3" xfId="14384"/>
    <cellStyle name="Total 2 4 4 9 4" xfId="14385"/>
    <cellStyle name="Total 2 4 4 9 5" xfId="14386"/>
    <cellStyle name="Total 2 4 4 9 6" xfId="14387"/>
    <cellStyle name="Total 2 4 4 9 7" xfId="14388"/>
    <cellStyle name="Total 2 4 5" xfId="14389"/>
    <cellStyle name="Total 2 4 5 10" xfId="14390"/>
    <cellStyle name="Total 2 4 5 10 2" xfId="14391"/>
    <cellStyle name="Total 2 4 5 10 3" xfId="14392"/>
    <cellStyle name="Total 2 4 5 10 4" xfId="14393"/>
    <cellStyle name="Total 2 4 5 10 5" xfId="14394"/>
    <cellStyle name="Total 2 4 5 10 6" xfId="14395"/>
    <cellStyle name="Total 2 4 5 10 7" xfId="14396"/>
    <cellStyle name="Total 2 4 5 11" xfId="14397"/>
    <cellStyle name="Total 2 4 5 12" xfId="14398"/>
    <cellStyle name="Total 2 4 5 13" xfId="14399"/>
    <cellStyle name="Total 2 4 5 14" xfId="14400"/>
    <cellStyle name="Total 2 4 5 2" xfId="14401"/>
    <cellStyle name="Total 2 4 5 2 2" xfId="14402"/>
    <cellStyle name="Total 2 4 5 2 3" xfId="14403"/>
    <cellStyle name="Total 2 4 5 2 4" xfId="14404"/>
    <cellStyle name="Total 2 4 5 2 5" xfId="14405"/>
    <cellStyle name="Total 2 4 5 2 6" xfId="14406"/>
    <cellStyle name="Total 2 4 5 2 7" xfId="14407"/>
    <cellStyle name="Total 2 4 5 3" xfId="14408"/>
    <cellStyle name="Total 2 4 5 3 2" xfId="14409"/>
    <cellStyle name="Total 2 4 5 3 3" xfId="14410"/>
    <cellStyle name="Total 2 4 5 3 4" xfId="14411"/>
    <cellStyle name="Total 2 4 5 3 5" xfId="14412"/>
    <cellStyle name="Total 2 4 5 3 6" xfId="14413"/>
    <cellStyle name="Total 2 4 5 3 7" xfId="14414"/>
    <cellStyle name="Total 2 4 5 4" xfId="14415"/>
    <cellStyle name="Total 2 4 5 4 2" xfId="14416"/>
    <cellStyle name="Total 2 4 5 4 3" xfId="14417"/>
    <cellStyle name="Total 2 4 5 4 4" xfId="14418"/>
    <cellStyle name="Total 2 4 5 4 5" xfId="14419"/>
    <cellStyle name="Total 2 4 5 4 6" xfId="14420"/>
    <cellStyle name="Total 2 4 5 4 7" xfId="14421"/>
    <cellStyle name="Total 2 4 5 5" xfId="14422"/>
    <cellStyle name="Total 2 4 5 5 2" xfId="14423"/>
    <cellStyle name="Total 2 4 5 5 3" xfId="14424"/>
    <cellStyle name="Total 2 4 5 5 4" xfId="14425"/>
    <cellStyle name="Total 2 4 5 5 5" xfId="14426"/>
    <cellStyle name="Total 2 4 5 5 6" xfId="14427"/>
    <cellStyle name="Total 2 4 5 5 7" xfId="14428"/>
    <cellStyle name="Total 2 4 5 6" xfId="14429"/>
    <cellStyle name="Total 2 4 5 6 2" xfId="14430"/>
    <cellStyle name="Total 2 4 5 6 3" xfId="14431"/>
    <cellStyle name="Total 2 4 5 6 4" xfId="14432"/>
    <cellStyle name="Total 2 4 5 6 5" xfId="14433"/>
    <cellStyle name="Total 2 4 5 6 6" xfId="14434"/>
    <cellStyle name="Total 2 4 5 6 7" xfId="14435"/>
    <cellStyle name="Total 2 4 5 7" xfId="14436"/>
    <cellStyle name="Total 2 4 5 7 2" xfId="14437"/>
    <cellStyle name="Total 2 4 5 7 3" xfId="14438"/>
    <cellStyle name="Total 2 4 5 7 4" xfId="14439"/>
    <cellStyle name="Total 2 4 5 7 5" xfId="14440"/>
    <cellStyle name="Total 2 4 5 7 6" xfId="14441"/>
    <cellStyle name="Total 2 4 5 7 7" xfId="14442"/>
    <cellStyle name="Total 2 4 5 8" xfId="14443"/>
    <cellStyle name="Total 2 4 5 8 2" xfId="14444"/>
    <cellStyle name="Total 2 4 5 8 3" xfId="14445"/>
    <cellStyle name="Total 2 4 5 8 4" xfId="14446"/>
    <cellStyle name="Total 2 4 5 8 5" xfId="14447"/>
    <cellStyle name="Total 2 4 5 8 6" xfId="14448"/>
    <cellStyle name="Total 2 4 5 8 7" xfId="14449"/>
    <cellStyle name="Total 2 4 5 9" xfId="14450"/>
    <cellStyle name="Total 2 4 5 9 2" xfId="14451"/>
    <cellStyle name="Total 2 4 5 9 3" xfId="14452"/>
    <cellStyle name="Total 2 4 5 9 4" xfId="14453"/>
    <cellStyle name="Total 2 4 5 9 5" xfId="14454"/>
    <cellStyle name="Total 2 4 5 9 6" xfId="14455"/>
    <cellStyle name="Total 2 4 5 9 7" xfId="14456"/>
    <cellStyle name="Total 2 4 6" xfId="14457"/>
    <cellStyle name="Total 2 4 6 2" xfId="14458"/>
    <cellStyle name="Total 2 4 6 3" xfId="14459"/>
    <cellStyle name="Total 2 4 6 4" xfId="14460"/>
    <cellStyle name="Total 2 4 6 5" xfId="14461"/>
    <cellStyle name="Total 2 4 6 6" xfId="14462"/>
    <cellStyle name="Total 2 4 6 7" xfId="14463"/>
    <cellStyle name="Total 2 4 7" xfId="14464"/>
    <cellStyle name="Total 2 4 7 2" xfId="14465"/>
    <cellStyle name="Total 2 4 7 3" xfId="14466"/>
    <cellStyle name="Total 2 4 7 4" xfId="14467"/>
    <cellStyle name="Total 2 4 7 5" xfId="14468"/>
    <cellStyle name="Total 2 4 7 6" xfId="14469"/>
    <cellStyle name="Total 2 4 7 7" xfId="14470"/>
    <cellStyle name="Total 2 4 8" xfId="14471"/>
    <cellStyle name="Total 2 4 8 2" xfId="14472"/>
    <cellStyle name="Total 2 4 8 3" xfId="14473"/>
    <cellStyle name="Total 2 4 8 4" xfId="14474"/>
    <cellStyle name="Total 2 4 8 5" xfId="14475"/>
    <cellStyle name="Total 2 4 8 6" xfId="14476"/>
    <cellStyle name="Total 2 4 8 7" xfId="14477"/>
    <cellStyle name="Total 2 4 9" xfId="14478"/>
    <cellStyle name="Total 2 4 9 2" xfId="14479"/>
    <cellStyle name="Total 2 4 9 3" xfId="14480"/>
    <cellStyle name="Total 2 4 9 4" xfId="14481"/>
    <cellStyle name="Total 2 4 9 5" xfId="14482"/>
    <cellStyle name="Total 2 4 9 6" xfId="14483"/>
    <cellStyle name="Total 2 4 9 7" xfId="14484"/>
    <cellStyle name="Total 2 5" xfId="14485"/>
    <cellStyle name="Total 2 5 10" xfId="14486"/>
    <cellStyle name="Total 2 5 10 2" xfId="14487"/>
    <cellStyle name="Total 2 5 10 3" xfId="14488"/>
    <cellStyle name="Total 2 5 10 4" xfId="14489"/>
    <cellStyle name="Total 2 5 10 5" xfId="14490"/>
    <cellStyle name="Total 2 5 10 6" xfId="14491"/>
    <cellStyle name="Total 2 5 10 7" xfId="14492"/>
    <cellStyle name="Total 2 5 11" xfId="14493"/>
    <cellStyle name="Total 2 5 12" xfId="14494"/>
    <cellStyle name="Total 2 5 13" xfId="14495"/>
    <cellStyle name="Total 2 5 14" xfId="14496"/>
    <cellStyle name="Total 2 5 2" xfId="14497"/>
    <cellStyle name="Total 2 5 2 2" xfId="14498"/>
    <cellStyle name="Total 2 5 2 3" xfId="14499"/>
    <cellStyle name="Total 2 5 2 4" xfId="14500"/>
    <cellStyle name="Total 2 5 2 5" xfId="14501"/>
    <cellStyle name="Total 2 5 2 6" xfId="14502"/>
    <cellStyle name="Total 2 5 2 7" xfId="14503"/>
    <cellStyle name="Total 2 5 3" xfId="14504"/>
    <cellStyle name="Total 2 5 3 2" xfId="14505"/>
    <cellStyle name="Total 2 5 3 3" xfId="14506"/>
    <cellStyle name="Total 2 5 3 4" xfId="14507"/>
    <cellStyle name="Total 2 5 3 5" xfId="14508"/>
    <cellStyle name="Total 2 5 3 6" xfId="14509"/>
    <cellStyle name="Total 2 5 3 7" xfId="14510"/>
    <cellStyle name="Total 2 5 4" xfId="14511"/>
    <cellStyle name="Total 2 5 4 2" xfId="14512"/>
    <cellStyle name="Total 2 5 4 3" xfId="14513"/>
    <cellStyle name="Total 2 5 4 4" xfId="14514"/>
    <cellStyle name="Total 2 5 4 5" xfId="14515"/>
    <cellStyle name="Total 2 5 4 6" xfId="14516"/>
    <cellStyle name="Total 2 5 4 7" xfId="14517"/>
    <cellStyle name="Total 2 5 5" xfId="14518"/>
    <cellStyle name="Total 2 5 5 2" xfId="14519"/>
    <cellStyle name="Total 2 5 5 3" xfId="14520"/>
    <cellStyle name="Total 2 5 5 4" xfId="14521"/>
    <cellStyle name="Total 2 5 5 5" xfId="14522"/>
    <cellStyle name="Total 2 5 5 6" xfId="14523"/>
    <cellStyle name="Total 2 5 5 7" xfId="14524"/>
    <cellStyle name="Total 2 5 6" xfId="14525"/>
    <cellStyle name="Total 2 5 6 2" xfId="14526"/>
    <cellStyle name="Total 2 5 6 3" xfId="14527"/>
    <cellStyle name="Total 2 5 6 4" xfId="14528"/>
    <cellStyle name="Total 2 5 6 5" xfId="14529"/>
    <cellStyle name="Total 2 5 6 6" xfId="14530"/>
    <cellStyle name="Total 2 5 6 7" xfId="14531"/>
    <cellStyle name="Total 2 5 7" xfId="14532"/>
    <cellStyle name="Total 2 5 7 2" xfId="14533"/>
    <cellStyle name="Total 2 5 7 3" xfId="14534"/>
    <cellStyle name="Total 2 5 7 4" xfId="14535"/>
    <cellStyle name="Total 2 5 7 5" xfId="14536"/>
    <cellStyle name="Total 2 5 7 6" xfId="14537"/>
    <cellStyle name="Total 2 5 7 7" xfId="14538"/>
    <cellStyle name="Total 2 5 8" xfId="14539"/>
    <cellStyle name="Total 2 5 8 2" xfId="14540"/>
    <cellStyle name="Total 2 5 8 3" xfId="14541"/>
    <cellStyle name="Total 2 5 8 4" xfId="14542"/>
    <cellStyle name="Total 2 5 8 5" xfId="14543"/>
    <cellStyle name="Total 2 5 8 6" xfId="14544"/>
    <cellStyle name="Total 2 5 8 7" xfId="14545"/>
    <cellStyle name="Total 2 5 9" xfId="14546"/>
    <cellStyle name="Total 2 5 9 2" xfId="14547"/>
    <cellStyle name="Total 2 5 9 3" xfId="14548"/>
    <cellStyle name="Total 2 5 9 4" xfId="14549"/>
    <cellStyle name="Total 2 5 9 5" xfId="14550"/>
    <cellStyle name="Total 2 5 9 6" xfId="14551"/>
    <cellStyle name="Total 2 5 9 7" xfId="14552"/>
    <cellStyle name="Total 2 6" xfId="14553"/>
    <cellStyle name="Total 2 6 10" xfId="14554"/>
    <cellStyle name="Total 2 6 10 2" xfId="14555"/>
    <cellStyle name="Total 2 6 10 3" xfId="14556"/>
    <cellStyle name="Total 2 6 10 4" xfId="14557"/>
    <cellStyle name="Total 2 6 10 5" xfId="14558"/>
    <cellStyle name="Total 2 6 10 6" xfId="14559"/>
    <cellStyle name="Total 2 6 10 7" xfId="14560"/>
    <cellStyle name="Total 2 6 11" xfId="14561"/>
    <cellStyle name="Total 2 6 12" xfId="14562"/>
    <cellStyle name="Total 2 6 13" xfId="14563"/>
    <cellStyle name="Total 2 6 14" xfId="14564"/>
    <cellStyle name="Total 2 6 2" xfId="14565"/>
    <cellStyle name="Total 2 6 2 2" xfId="14566"/>
    <cellStyle name="Total 2 6 2 3" xfId="14567"/>
    <cellStyle name="Total 2 6 2 4" xfId="14568"/>
    <cellStyle name="Total 2 6 2 5" xfId="14569"/>
    <cellStyle name="Total 2 6 2 6" xfId="14570"/>
    <cellStyle name="Total 2 6 2 7" xfId="14571"/>
    <cellStyle name="Total 2 6 3" xfId="14572"/>
    <cellStyle name="Total 2 6 3 2" xfId="14573"/>
    <cellStyle name="Total 2 6 3 3" xfId="14574"/>
    <cellStyle name="Total 2 6 3 4" xfId="14575"/>
    <cellStyle name="Total 2 6 3 5" xfId="14576"/>
    <cellStyle name="Total 2 6 3 6" xfId="14577"/>
    <cellStyle name="Total 2 6 3 7" xfId="14578"/>
    <cellStyle name="Total 2 6 4" xfId="14579"/>
    <cellStyle name="Total 2 6 4 2" xfId="14580"/>
    <cellStyle name="Total 2 6 4 3" xfId="14581"/>
    <cellStyle name="Total 2 6 4 4" xfId="14582"/>
    <cellStyle name="Total 2 6 4 5" xfId="14583"/>
    <cellStyle name="Total 2 6 4 6" xfId="14584"/>
    <cellStyle name="Total 2 6 4 7" xfId="14585"/>
    <cellStyle name="Total 2 6 5" xfId="14586"/>
    <cellStyle name="Total 2 6 5 2" xfId="14587"/>
    <cellStyle name="Total 2 6 5 3" xfId="14588"/>
    <cellStyle name="Total 2 6 5 4" xfId="14589"/>
    <cellStyle name="Total 2 6 5 5" xfId="14590"/>
    <cellStyle name="Total 2 6 5 6" xfId="14591"/>
    <cellStyle name="Total 2 6 5 7" xfId="14592"/>
    <cellStyle name="Total 2 6 6" xfId="14593"/>
    <cellStyle name="Total 2 6 6 2" xfId="14594"/>
    <cellStyle name="Total 2 6 6 3" xfId="14595"/>
    <cellStyle name="Total 2 6 6 4" xfId="14596"/>
    <cellStyle name="Total 2 6 6 5" xfId="14597"/>
    <cellStyle name="Total 2 6 6 6" xfId="14598"/>
    <cellStyle name="Total 2 6 6 7" xfId="14599"/>
    <cellStyle name="Total 2 6 7" xfId="14600"/>
    <cellStyle name="Total 2 6 7 2" xfId="14601"/>
    <cellStyle name="Total 2 6 7 3" xfId="14602"/>
    <cellStyle name="Total 2 6 7 4" xfId="14603"/>
    <cellStyle name="Total 2 6 7 5" xfId="14604"/>
    <cellStyle name="Total 2 6 7 6" xfId="14605"/>
    <cellStyle name="Total 2 6 7 7" xfId="14606"/>
    <cellStyle name="Total 2 6 8" xfId="14607"/>
    <cellStyle name="Total 2 6 8 2" xfId="14608"/>
    <cellStyle name="Total 2 6 8 3" xfId="14609"/>
    <cellStyle name="Total 2 6 8 4" xfId="14610"/>
    <cellStyle name="Total 2 6 8 5" xfId="14611"/>
    <cellStyle name="Total 2 6 8 6" xfId="14612"/>
    <cellStyle name="Total 2 6 8 7" xfId="14613"/>
    <cellStyle name="Total 2 6 9" xfId="14614"/>
    <cellStyle name="Total 2 6 9 2" xfId="14615"/>
    <cellStyle name="Total 2 6 9 3" xfId="14616"/>
    <cellStyle name="Total 2 6 9 4" xfId="14617"/>
    <cellStyle name="Total 2 6 9 5" xfId="14618"/>
    <cellStyle name="Total 2 6 9 6" xfId="14619"/>
    <cellStyle name="Total 2 6 9 7" xfId="14620"/>
    <cellStyle name="Total 2 7" xfId="14621"/>
    <cellStyle name="Total 2 7 10" xfId="14622"/>
    <cellStyle name="Total 2 7 10 2" xfId="14623"/>
    <cellStyle name="Total 2 7 10 3" xfId="14624"/>
    <cellStyle name="Total 2 7 10 4" xfId="14625"/>
    <cellStyle name="Total 2 7 10 5" xfId="14626"/>
    <cellStyle name="Total 2 7 10 6" xfId="14627"/>
    <cellStyle name="Total 2 7 10 7" xfId="14628"/>
    <cellStyle name="Total 2 7 11" xfId="14629"/>
    <cellStyle name="Total 2 7 12" xfId="14630"/>
    <cellStyle name="Total 2 7 13" xfId="14631"/>
    <cellStyle name="Total 2 7 14" xfId="14632"/>
    <cellStyle name="Total 2 7 2" xfId="14633"/>
    <cellStyle name="Total 2 7 2 2" xfId="14634"/>
    <cellStyle name="Total 2 7 2 3" xfId="14635"/>
    <cellStyle name="Total 2 7 2 4" xfId="14636"/>
    <cellStyle name="Total 2 7 2 5" xfId="14637"/>
    <cellStyle name="Total 2 7 2 6" xfId="14638"/>
    <cellStyle name="Total 2 7 2 7" xfId="14639"/>
    <cellStyle name="Total 2 7 3" xfId="14640"/>
    <cellStyle name="Total 2 7 3 2" xfId="14641"/>
    <cellStyle name="Total 2 7 3 3" xfId="14642"/>
    <cellStyle name="Total 2 7 3 4" xfId="14643"/>
    <cellStyle name="Total 2 7 3 5" xfId="14644"/>
    <cellStyle name="Total 2 7 3 6" xfId="14645"/>
    <cellStyle name="Total 2 7 3 7" xfId="14646"/>
    <cellStyle name="Total 2 7 4" xfId="14647"/>
    <cellStyle name="Total 2 7 4 2" xfId="14648"/>
    <cellStyle name="Total 2 7 4 3" xfId="14649"/>
    <cellStyle name="Total 2 7 4 4" xfId="14650"/>
    <cellStyle name="Total 2 7 4 5" xfId="14651"/>
    <cellStyle name="Total 2 7 4 6" xfId="14652"/>
    <cellStyle name="Total 2 7 4 7" xfId="14653"/>
    <cellStyle name="Total 2 7 5" xfId="14654"/>
    <cellStyle name="Total 2 7 5 2" xfId="14655"/>
    <cellStyle name="Total 2 7 5 3" xfId="14656"/>
    <cellStyle name="Total 2 7 5 4" xfId="14657"/>
    <cellStyle name="Total 2 7 5 5" xfId="14658"/>
    <cellStyle name="Total 2 7 5 6" xfId="14659"/>
    <cellStyle name="Total 2 7 5 7" xfId="14660"/>
    <cellStyle name="Total 2 7 6" xfId="14661"/>
    <cellStyle name="Total 2 7 6 2" xfId="14662"/>
    <cellStyle name="Total 2 7 6 3" xfId="14663"/>
    <cellStyle name="Total 2 7 6 4" xfId="14664"/>
    <cellStyle name="Total 2 7 6 5" xfId="14665"/>
    <cellStyle name="Total 2 7 6 6" xfId="14666"/>
    <cellStyle name="Total 2 7 6 7" xfId="14667"/>
    <cellStyle name="Total 2 7 7" xfId="14668"/>
    <cellStyle name="Total 2 7 7 2" xfId="14669"/>
    <cellStyle name="Total 2 7 7 3" xfId="14670"/>
    <cellStyle name="Total 2 7 7 4" xfId="14671"/>
    <cellStyle name="Total 2 7 7 5" xfId="14672"/>
    <cellStyle name="Total 2 7 7 6" xfId="14673"/>
    <cellStyle name="Total 2 7 7 7" xfId="14674"/>
    <cellStyle name="Total 2 7 8" xfId="14675"/>
    <cellStyle name="Total 2 7 8 2" xfId="14676"/>
    <cellStyle name="Total 2 7 8 3" xfId="14677"/>
    <cellStyle name="Total 2 7 8 4" xfId="14678"/>
    <cellStyle name="Total 2 7 8 5" xfId="14679"/>
    <cellStyle name="Total 2 7 8 6" xfId="14680"/>
    <cellStyle name="Total 2 7 8 7" xfId="14681"/>
    <cellStyle name="Total 2 7 9" xfId="14682"/>
    <cellStyle name="Total 2 7 9 2" xfId="14683"/>
    <cellStyle name="Total 2 7 9 3" xfId="14684"/>
    <cellStyle name="Total 2 7 9 4" xfId="14685"/>
    <cellStyle name="Total 2 7 9 5" xfId="14686"/>
    <cellStyle name="Total 2 7 9 6" xfId="14687"/>
    <cellStyle name="Total 2 7 9 7" xfId="14688"/>
    <cellStyle name="Total 2 8" xfId="14689"/>
    <cellStyle name="Total 2 8 10" xfId="14690"/>
    <cellStyle name="Total 2 8 10 2" xfId="14691"/>
    <cellStyle name="Total 2 8 10 3" xfId="14692"/>
    <cellStyle name="Total 2 8 10 4" xfId="14693"/>
    <cellStyle name="Total 2 8 10 5" xfId="14694"/>
    <cellStyle name="Total 2 8 10 6" xfId="14695"/>
    <cellStyle name="Total 2 8 10 7" xfId="14696"/>
    <cellStyle name="Total 2 8 11" xfId="14697"/>
    <cellStyle name="Total 2 8 12" xfId="14698"/>
    <cellStyle name="Total 2 8 13" xfId="14699"/>
    <cellStyle name="Total 2 8 14" xfId="14700"/>
    <cellStyle name="Total 2 8 2" xfId="14701"/>
    <cellStyle name="Total 2 8 2 2" xfId="14702"/>
    <cellStyle name="Total 2 8 2 3" xfId="14703"/>
    <cellStyle name="Total 2 8 2 4" xfId="14704"/>
    <cellStyle name="Total 2 8 2 5" xfId="14705"/>
    <cellStyle name="Total 2 8 2 6" xfId="14706"/>
    <cellStyle name="Total 2 8 2 7" xfId="14707"/>
    <cellStyle name="Total 2 8 3" xfId="14708"/>
    <cellStyle name="Total 2 8 3 2" xfId="14709"/>
    <cellStyle name="Total 2 8 3 3" xfId="14710"/>
    <cellStyle name="Total 2 8 3 4" xfId="14711"/>
    <cellStyle name="Total 2 8 3 5" xfId="14712"/>
    <cellStyle name="Total 2 8 3 6" xfId="14713"/>
    <cellStyle name="Total 2 8 3 7" xfId="14714"/>
    <cellStyle name="Total 2 8 4" xfId="14715"/>
    <cellStyle name="Total 2 8 4 2" xfId="14716"/>
    <cellStyle name="Total 2 8 4 3" xfId="14717"/>
    <cellStyle name="Total 2 8 4 4" xfId="14718"/>
    <cellStyle name="Total 2 8 4 5" xfId="14719"/>
    <cellStyle name="Total 2 8 4 6" xfId="14720"/>
    <cellStyle name="Total 2 8 4 7" xfId="14721"/>
    <cellStyle name="Total 2 8 5" xfId="14722"/>
    <cellStyle name="Total 2 8 5 2" xfId="14723"/>
    <cellStyle name="Total 2 8 5 3" xfId="14724"/>
    <cellStyle name="Total 2 8 5 4" xfId="14725"/>
    <cellStyle name="Total 2 8 5 5" xfId="14726"/>
    <cellStyle name="Total 2 8 5 6" xfId="14727"/>
    <cellStyle name="Total 2 8 5 7" xfId="14728"/>
    <cellStyle name="Total 2 8 6" xfId="14729"/>
    <cellStyle name="Total 2 8 6 2" xfId="14730"/>
    <cellStyle name="Total 2 8 6 3" xfId="14731"/>
    <cellStyle name="Total 2 8 6 4" xfId="14732"/>
    <cellStyle name="Total 2 8 6 5" xfId="14733"/>
    <cellStyle name="Total 2 8 6 6" xfId="14734"/>
    <cellStyle name="Total 2 8 6 7" xfId="14735"/>
    <cellStyle name="Total 2 8 7" xfId="14736"/>
    <cellStyle name="Total 2 8 7 2" xfId="14737"/>
    <cellStyle name="Total 2 8 7 3" xfId="14738"/>
    <cellStyle name="Total 2 8 7 4" xfId="14739"/>
    <cellStyle name="Total 2 8 7 5" xfId="14740"/>
    <cellStyle name="Total 2 8 7 6" xfId="14741"/>
    <cellStyle name="Total 2 8 7 7" xfId="14742"/>
    <cellStyle name="Total 2 8 8" xfId="14743"/>
    <cellStyle name="Total 2 8 8 2" xfId="14744"/>
    <cellStyle name="Total 2 8 8 3" xfId="14745"/>
    <cellStyle name="Total 2 8 8 4" xfId="14746"/>
    <cellStyle name="Total 2 8 8 5" xfId="14747"/>
    <cellStyle name="Total 2 8 8 6" xfId="14748"/>
    <cellStyle name="Total 2 8 8 7" xfId="14749"/>
    <cellStyle name="Total 2 8 9" xfId="14750"/>
    <cellStyle name="Total 2 8 9 2" xfId="14751"/>
    <cellStyle name="Total 2 8 9 3" xfId="14752"/>
    <cellStyle name="Total 2 8 9 4" xfId="14753"/>
    <cellStyle name="Total 2 8 9 5" xfId="14754"/>
    <cellStyle name="Total 2 8 9 6" xfId="14755"/>
    <cellStyle name="Total 2 8 9 7" xfId="14756"/>
    <cellStyle name="Total 2 9" xfId="14757"/>
    <cellStyle name="Total 2 9 2" xfId="14758"/>
    <cellStyle name="Total 2 9 3" xfId="14759"/>
    <cellStyle name="Total 2 9 4" xfId="14760"/>
    <cellStyle name="Total 2 9 5" xfId="14761"/>
    <cellStyle name="Total 2 9 6" xfId="14762"/>
    <cellStyle name="Total 2 9 7" xfId="14763"/>
    <cellStyle name="Total 3" xfId="209"/>
    <cellStyle name="Total 3 10" xfId="14764"/>
    <cellStyle name="Total 3 10 2" xfId="14765"/>
    <cellStyle name="Total 3 10 3" xfId="14766"/>
    <cellStyle name="Total 3 10 4" xfId="14767"/>
    <cellStyle name="Total 3 10 5" xfId="14768"/>
    <cellStyle name="Total 3 10 6" xfId="14769"/>
    <cellStyle name="Total 3 10 7" xfId="14770"/>
    <cellStyle name="Total 3 11" xfId="14771"/>
    <cellStyle name="Total 3 11 2" xfId="14772"/>
    <cellStyle name="Total 3 11 3" xfId="14773"/>
    <cellStyle name="Total 3 11 4" xfId="14774"/>
    <cellStyle name="Total 3 11 5" xfId="14775"/>
    <cellStyle name="Total 3 11 6" xfId="14776"/>
    <cellStyle name="Total 3 11 7" xfId="14777"/>
    <cellStyle name="Total 3 12" xfId="14778"/>
    <cellStyle name="Total 3 12 2" xfId="14779"/>
    <cellStyle name="Total 3 12 3" xfId="14780"/>
    <cellStyle name="Total 3 12 4" xfId="14781"/>
    <cellStyle name="Total 3 12 5" xfId="14782"/>
    <cellStyle name="Total 3 12 6" xfId="14783"/>
    <cellStyle name="Total 3 12 7" xfId="14784"/>
    <cellStyle name="Total 3 13" xfId="14785"/>
    <cellStyle name="Total 3 13 2" xfId="14786"/>
    <cellStyle name="Total 3 13 3" xfId="14787"/>
    <cellStyle name="Total 3 13 4" xfId="14788"/>
    <cellStyle name="Total 3 13 5" xfId="14789"/>
    <cellStyle name="Total 3 13 6" xfId="14790"/>
    <cellStyle name="Total 3 13 7" xfId="14791"/>
    <cellStyle name="Total 3 14" xfId="14792"/>
    <cellStyle name="Total 3 14 2" xfId="14793"/>
    <cellStyle name="Total 3 14 3" xfId="14794"/>
    <cellStyle name="Total 3 14 4" xfId="14795"/>
    <cellStyle name="Total 3 14 5" xfId="14796"/>
    <cellStyle name="Total 3 14 6" xfId="14797"/>
    <cellStyle name="Total 3 14 7" xfId="14798"/>
    <cellStyle name="Total 3 15" xfId="14799"/>
    <cellStyle name="Total 3 15 2" xfId="14800"/>
    <cellStyle name="Total 3 15 3" xfId="14801"/>
    <cellStyle name="Total 3 15 4" xfId="14802"/>
    <cellStyle name="Total 3 15 5" xfId="14803"/>
    <cellStyle name="Total 3 15 6" xfId="14804"/>
    <cellStyle name="Total 3 15 7" xfId="14805"/>
    <cellStyle name="Total 3 16" xfId="14806"/>
    <cellStyle name="Total 3 16 2" xfId="14807"/>
    <cellStyle name="Total 3 16 3" xfId="14808"/>
    <cellStyle name="Total 3 16 4" xfId="14809"/>
    <cellStyle name="Total 3 16 5" xfId="14810"/>
    <cellStyle name="Total 3 16 6" xfId="14811"/>
    <cellStyle name="Total 3 16 7" xfId="14812"/>
    <cellStyle name="Total 3 17" xfId="14813"/>
    <cellStyle name="Total 3 18" xfId="14814"/>
    <cellStyle name="Total 3 19" xfId="14815"/>
    <cellStyle name="Total 3 2" xfId="210"/>
    <cellStyle name="Total 3 2 10" xfId="14816"/>
    <cellStyle name="Total 3 2 10 2" xfId="14817"/>
    <cellStyle name="Total 3 2 10 3" xfId="14818"/>
    <cellStyle name="Total 3 2 10 4" xfId="14819"/>
    <cellStyle name="Total 3 2 10 5" xfId="14820"/>
    <cellStyle name="Total 3 2 10 6" xfId="14821"/>
    <cellStyle name="Total 3 2 10 7" xfId="14822"/>
    <cellStyle name="Total 3 2 11" xfId="14823"/>
    <cellStyle name="Total 3 2 11 2" xfId="14824"/>
    <cellStyle name="Total 3 2 11 3" xfId="14825"/>
    <cellStyle name="Total 3 2 11 4" xfId="14826"/>
    <cellStyle name="Total 3 2 11 5" xfId="14827"/>
    <cellStyle name="Total 3 2 11 6" xfId="14828"/>
    <cellStyle name="Total 3 2 11 7" xfId="14829"/>
    <cellStyle name="Total 3 2 12" xfId="14830"/>
    <cellStyle name="Total 3 2 12 2" xfId="14831"/>
    <cellStyle name="Total 3 2 12 3" xfId="14832"/>
    <cellStyle name="Total 3 2 12 4" xfId="14833"/>
    <cellStyle name="Total 3 2 12 5" xfId="14834"/>
    <cellStyle name="Total 3 2 12 6" xfId="14835"/>
    <cellStyle name="Total 3 2 12 7" xfId="14836"/>
    <cellStyle name="Total 3 2 13" xfId="14837"/>
    <cellStyle name="Total 3 2 13 2" xfId="14838"/>
    <cellStyle name="Total 3 2 13 3" xfId="14839"/>
    <cellStyle name="Total 3 2 13 4" xfId="14840"/>
    <cellStyle name="Total 3 2 13 5" xfId="14841"/>
    <cellStyle name="Total 3 2 13 6" xfId="14842"/>
    <cellStyle name="Total 3 2 13 7" xfId="14843"/>
    <cellStyle name="Total 3 2 14" xfId="14844"/>
    <cellStyle name="Total 3 2 15" xfId="14845"/>
    <cellStyle name="Total 3 2 16" xfId="14846"/>
    <cellStyle name="Total 3 2 2" xfId="315"/>
    <cellStyle name="Total 3 2 2 10" xfId="14847"/>
    <cellStyle name="Total 3 2 2 10 2" xfId="14848"/>
    <cellStyle name="Total 3 2 2 10 3" xfId="14849"/>
    <cellStyle name="Total 3 2 2 10 4" xfId="14850"/>
    <cellStyle name="Total 3 2 2 10 5" xfId="14851"/>
    <cellStyle name="Total 3 2 2 10 6" xfId="14852"/>
    <cellStyle name="Total 3 2 2 10 7" xfId="14853"/>
    <cellStyle name="Total 3 2 2 11" xfId="14854"/>
    <cellStyle name="Total 3 2 2 11 2" xfId="14855"/>
    <cellStyle name="Total 3 2 2 11 3" xfId="14856"/>
    <cellStyle name="Total 3 2 2 11 4" xfId="14857"/>
    <cellStyle name="Total 3 2 2 11 5" xfId="14858"/>
    <cellStyle name="Total 3 2 2 11 6" xfId="14859"/>
    <cellStyle name="Total 3 2 2 11 7" xfId="14860"/>
    <cellStyle name="Total 3 2 2 12" xfId="14861"/>
    <cellStyle name="Total 3 2 2 12 2" xfId="14862"/>
    <cellStyle name="Total 3 2 2 12 3" xfId="14863"/>
    <cellStyle name="Total 3 2 2 12 4" xfId="14864"/>
    <cellStyle name="Total 3 2 2 12 5" xfId="14865"/>
    <cellStyle name="Total 3 2 2 12 6" xfId="14866"/>
    <cellStyle name="Total 3 2 2 12 7" xfId="14867"/>
    <cellStyle name="Total 3 2 2 13" xfId="14868"/>
    <cellStyle name="Total 3 2 2 13 2" xfId="14869"/>
    <cellStyle name="Total 3 2 2 13 3" xfId="14870"/>
    <cellStyle name="Total 3 2 2 13 4" xfId="14871"/>
    <cellStyle name="Total 3 2 2 13 5" xfId="14872"/>
    <cellStyle name="Total 3 2 2 13 6" xfId="14873"/>
    <cellStyle name="Total 3 2 2 13 7" xfId="14874"/>
    <cellStyle name="Total 3 2 2 14" xfId="14875"/>
    <cellStyle name="Total 3 2 2 15" xfId="14876"/>
    <cellStyle name="Total 3 2 2 16" xfId="14877"/>
    <cellStyle name="Total 3 2 2 17" xfId="14878"/>
    <cellStyle name="Total 3 2 2 2" xfId="14879"/>
    <cellStyle name="Total 3 2 2 2 10" xfId="14880"/>
    <cellStyle name="Total 3 2 2 2 10 2" xfId="14881"/>
    <cellStyle name="Total 3 2 2 2 10 3" xfId="14882"/>
    <cellStyle name="Total 3 2 2 2 10 4" xfId="14883"/>
    <cellStyle name="Total 3 2 2 2 10 5" xfId="14884"/>
    <cellStyle name="Total 3 2 2 2 10 6" xfId="14885"/>
    <cellStyle name="Total 3 2 2 2 10 7" xfId="14886"/>
    <cellStyle name="Total 3 2 2 2 11" xfId="14887"/>
    <cellStyle name="Total 3 2 2 2 12" xfId="14888"/>
    <cellStyle name="Total 3 2 2 2 13" xfId="14889"/>
    <cellStyle name="Total 3 2 2 2 14" xfId="14890"/>
    <cellStyle name="Total 3 2 2 2 2" xfId="14891"/>
    <cellStyle name="Total 3 2 2 2 2 2" xfId="14892"/>
    <cellStyle name="Total 3 2 2 2 2 3" xfId="14893"/>
    <cellStyle name="Total 3 2 2 2 2 4" xfId="14894"/>
    <cellStyle name="Total 3 2 2 2 2 5" xfId="14895"/>
    <cellStyle name="Total 3 2 2 2 2 6" xfId="14896"/>
    <cellStyle name="Total 3 2 2 2 2 7" xfId="14897"/>
    <cellStyle name="Total 3 2 2 2 3" xfId="14898"/>
    <cellStyle name="Total 3 2 2 2 3 2" xfId="14899"/>
    <cellStyle name="Total 3 2 2 2 3 3" xfId="14900"/>
    <cellStyle name="Total 3 2 2 2 3 4" xfId="14901"/>
    <cellStyle name="Total 3 2 2 2 3 5" xfId="14902"/>
    <cellStyle name="Total 3 2 2 2 3 6" xfId="14903"/>
    <cellStyle name="Total 3 2 2 2 3 7" xfId="14904"/>
    <cellStyle name="Total 3 2 2 2 4" xfId="14905"/>
    <cellStyle name="Total 3 2 2 2 4 2" xfId="14906"/>
    <cellStyle name="Total 3 2 2 2 4 3" xfId="14907"/>
    <cellStyle name="Total 3 2 2 2 4 4" xfId="14908"/>
    <cellStyle name="Total 3 2 2 2 4 5" xfId="14909"/>
    <cellStyle name="Total 3 2 2 2 4 6" xfId="14910"/>
    <cellStyle name="Total 3 2 2 2 4 7" xfId="14911"/>
    <cellStyle name="Total 3 2 2 2 5" xfId="14912"/>
    <cellStyle name="Total 3 2 2 2 5 2" xfId="14913"/>
    <cellStyle name="Total 3 2 2 2 5 3" xfId="14914"/>
    <cellStyle name="Total 3 2 2 2 5 4" xfId="14915"/>
    <cellStyle name="Total 3 2 2 2 5 5" xfId="14916"/>
    <cellStyle name="Total 3 2 2 2 5 6" xfId="14917"/>
    <cellStyle name="Total 3 2 2 2 5 7" xfId="14918"/>
    <cellStyle name="Total 3 2 2 2 6" xfId="14919"/>
    <cellStyle name="Total 3 2 2 2 6 2" xfId="14920"/>
    <cellStyle name="Total 3 2 2 2 6 3" xfId="14921"/>
    <cellStyle name="Total 3 2 2 2 6 4" xfId="14922"/>
    <cellStyle name="Total 3 2 2 2 6 5" xfId="14923"/>
    <cellStyle name="Total 3 2 2 2 6 6" xfId="14924"/>
    <cellStyle name="Total 3 2 2 2 6 7" xfId="14925"/>
    <cellStyle name="Total 3 2 2 2 7" xfId="14926"/>
    <cellStyle name="Total 3 2 2 2 7 2" xfId="14927"/>
    <cellStyle name="Total 3 2 2 2 7 3" xfId="14928"/>
    <cellStyle name="Total 3 2 2 2 7 4" xfId="14929"/>
    <cellStyle name="Total 3 2 2 2 7 5" xfId="14930"/>
    <cellStyle name="Total 3 2 2 2 7 6" xfId="14931"/>
    <cellStyle name="Total 3 2 2 2 7 7" xfId="14932"/>
    <cellStyle name="Total 3 2 2 2 8" xfId="14933"/>
    <cellStyle name="Total 3 2 2 2 8 2" xfId="14934"/>
    <cellStyle name="Total 3 2 2 2 8 3" xfId="14935"/>
    <cellStyle name="Total 3 2 2 2 8 4" xfId="14936"/>
    <cellStyle name="Total 3 2 2 2 8 5" xfId="14937"/>
    <cellStyle name="Total 3 2 2 2 8 6" xfId="14938"/>
    <cellStyle name="Total 3 2 2 2 8 7" xfId="14939"/>
    <cellStyle name="Total 3 2 2 2 9" xfId="14940"/>
    <cellStyle name="Total 3 2 2 2 9 2" xfId="14941"/>
    <cellStyle name="Total 3 2 2 2 9 3" xfId="14942"/>
    <cellStyle name="Total 3 2 2 2 9 4" xfId="14943"/>
    <cellStyle name="Total 3 2 2 2 9 5" xfId="14944"/>
    <cellStyle name="Total 3 2 2 2 9 6" xfId="14945"/>
    <cellStyle name="Total 3 2 2 2 9 7" xfId="14946"/>
    <cellStyle name="Total 3 2 2 3" xfId="14947"/>
    <cellStyle name="Total 3 2 2 3 10" xfId="14948"/>
    <cellStyle name="Total 3 2 2 3 10 2" xfId="14949"/>
    <cellStyle name="Total 3 2 2 3 10 3" xfId="14950"/>
    <cellStyle name="Total 3 2 2 3 10 4" xfId="14951"/>
    <cellStyle name="Total 3 2 2 3 10 5" xfId="14952"/>
    <cellStyle name="Total 3 2 2 3 10 6" xfId="14953"/>
    <cellStyle name="Total 3 2 2 3 10 7" xfId="14954"/>
    <cellStyle name="Total 3 2 2 3 11" xfId="14955"/>
    <cellStyle name="Total 3 2 2 3 12" xfId="14956"/>
    <cellStyle name="Total 3 2 2 3 13" xfId="14957"/>
    <cellStyle name="Total 3 2 2 3 14" xfId="14958"/>
    <cellStyle name="Total 3 2 2 3 2" xfId="14959"/>
    <cellStyle name="Total 3 2 2 3 2 2" xfId="14960"/>
    <cellStyle name="Total 3 2 2 3 2 3" xfId="14961"/>
    <cellStyle name="Total 3 2 2 3 2 4" xfId="14962"/>
    <cellStyle name="Total 3 2 2 3 2 5" xfId="14963"/>
    <cellStyle name="Total 3 2 2 3 2 6" xfId="14964"/>
    <cellStyle name="Total 3 2 2 3 2 7" xfId="14965"/>
    <cellStyle name="Total 3 2 2 3 3" xfId="14966"/>
    <cellStyle name="Total 3 2 2 3 3 2" xfId="14967"/>
    <cellStyle name="Total 3 2 2 3 3 3" xfId="14968"/>
    <cellStyle name="Total 3 2 2 3 3 4" xfId="14969"/>
    <cellStyle name="Total 3 2 2 3 3 5" xfId="14970"/>
    <cellStyle name="Total 3 2 2 3 3 6" xfId="14971"/>
    <cellStyle name="Total 3 2 2 3 3 7" xfId="14972"/>
    <cellStyle name="Total 3 2 2 3 4" xfId="14973"/>
    <cellStyle name="Total 3 2 2 3 4 2" xfId="14974"/>
    <cellStyle name="Total 3 2 2 3 4 3" xfId="14975"/>
    <cellStyle name="Total 3 2 2 3 4 4" xfId="14976"/>
    <cellStyle name="Total 3 2 2 3 4 5" xfId="14977"/>
    <cellStyle name="Total 3 2 2 3 4 6" xfId="14978"/>
    <cellStyle name="Total 3 2 2 3 4 7" xfId="14979"/>
    <cellStyle name="Total 3 2 2 3 5" xfId="14980"/>
    <cellStyle name="Total 3 2 2 3 5 2" xfId="14981"/>
    <cellStyle name="Total 3 2 2 3 5 3" xfId="14982"/>
    <cellStyle name="Total 3 2 2 3 5 4" xfId="14983"/>
    <cellStyle name="Total 3 2 2 3 5 5" xfId="14984"/>
    <cellStyle name="Total 3 2 2 3 5 6" xfId="14985"/>
    <cellStyle name="Total 3 2 2 3 5 7" xfId="14986"/>
    <cellStyle name="Total 3 2 2 3 6" xfId="14987"/>
    <cellStyle name="Total 3 2 2 3 6 2" xfId="14988"/>
    <cellStyle name="Total 3 2 2 3 6 3" xfId="14989"/>
    <cellStyle name="Total 3 2 2 3 6 4" xfId="14990"/>
    <cellStyle name="Total 3 2 2 3 6 5" xfId="14991"/>
    <cellStyle name="Total 3 2 2 3 6 6" xfId="14992"/>
    <cellStyle name="Total 3 2 2 3 6 7" xfId="14993"/>
    <cellStyle name="Total 3 2 2 3 7" xfId="14994"/>
    <cellStyle name="Total 3 2 2 3 7 2" xfId="14995"/>
    <cellStyle name="Total 3 2 2 3 7 3" xfId="14996"/>
    <cellStyle name="Total 3 2 2 3 7 4" xfId="14997"/>
    <cellStyle name="Total 3 2 2 3 7 5" xfId="14998"/>
    <cellStyle name="Total 3 2 2 3 7 6" xfId="14999"/>
    <cellStyle name="Total 3 2 2 3 7 7" xfId="15000"/>
    <cellStyle name="Total 3 2 2 3 8" xfId="15001"/>
    <cellStyle name="Total 3 2 2 3 8 2" xfId="15002"/>
    <cellStyle name="Total 3 2 2 3 8 3" xfId="15003"/>
    <cellStyle name="Total 3 2 2 3 8 4" xfId="15004"/>
    <cellStyle name="Total 3 2 2 3 8 5" xfId="15005"/>
    <cellStyle name="Total 3 2 2 3 8 6" xfId="15006"/>
    <cellStyle name="Total 3 2 2 3 8 7" xfId="15007"/>
    <cellStyle name="Total 3 2 2 3 9" xfId="15008"/>
    <cellStyle name="Total 3 2 2 3 9 2" xfId="15009"/>
    <cellStyle name="Total 3 2 2 3 9 3" xfId="15010"/>
    <cellStyle name="Total 3 2 2 3 9 4" xfId="15011"/>
    <cellStyle name="Total 3 2 2 3 9 5" xfId="15012"/>
    <cellStyle name="Total 3 2 2 3 9 6" xfId="15013"/>
    <cellStyle name="Total 3 2 2 3 9 7" xfId="15014"/>
    <cellStyle name="Total 3 2 2 4" xfId="15015"/>
    <cellStyle name="Total 3 2 2 4 10" xfId="15016"/>
    <cellStyle name="Total 3 2 2 4 10 2" xfId="15017"/>
    <cellStyle name="Total 3 2 2 4 10 3" xfId="15018"/>
    <cellStyle name="Total 3 2 2 4 10 4" xfId="15019"/>
    <cellStyle name="Total 3 2 2 4 10 5" xfId="15020"/>
    <cellStyle name="Total 3 2 2 4 10 6" xfId="15021"/>
    <cellStyle name="Total 3 2 2 4 10 7" xfId="15022"/>
    <cellStyle name="Total 3 2 2 4 11" xfId="15023"/>
    <cellStyle name="Total 3 2 2 4 12" xfId="15024"/>
    <cellStyle name="Total 3 2 2 4 13" xfId="15025"/>
    <cellStyle name="Total 3 2 2 4 14" xfId="15026"/>
    <cellStyle name="Total 3 2 2 4 2" xfId="15027"/>
    <cellStyle name="Total 3 2 2 4 2 2" xfId="15028"/>
    <cellStyle name="Total 3 2 2 4 2 3" xfId="15029"/>
    <cellStyle name="Total 3 2 2 4 2 4" xfId="15030"/>
    <cellStyle name="Total 3 2 2 4 2 5" xfId="15031"/>
    <cellStyle name="Total 3 2 2 4 2 6" xfId="15032"/>
    <cellStyle name="Total 3 2 2 4 2 7" xfId="15033"/>
    <cellStyle name="Total 3 2 2 4 3" xfId="15034"/>
    <cellStyle name="Total 3 2 2 4 3 2" xfId="15035"/>
    <cellStyle name="Total 3 2 2 4 3 3" xfId="15036"/>
    <cellStyle name="Total 3 2 2 4 3 4" xfId="15037"/>
    <cellStyle name="Total 3 2 2 4 3 5" xfId="15038"/>
    <cellStyle name="Total 3 2 2 4 3 6" xfId="15039"/>
    <cellStyle name="Total 3 2 2 4 3 7" xfId="15040"/>
    <cellStyle name="Total 3 2 2 4 4" xfId="15041"/>
    <cellStyle name="Total 3 2 2 4 4 2" xfId="15042"/>
    <cellStyle name="Total 3 2 2 4 4 3" xfId="15043"/>
    <cellStyle name="Total 3 2 2 4 4 4" xfId="15044"/>
    <cellStyle name="Total 3 2 2 4 4 5" xfId="15045"/>
    <cellStyle name="Total 3 2 2 4 4 6" xfId="15046"/>
    <cellStyle name="Total 3 2 2 4 4 7" xfId="15047"/>
    <cellStyle name="Total 3 2 2 4 5" xfId="15048"/>
    <cellStyle name="Total 3 2 2 4 5 2" xfId="15049"/>
    <cellStyle name="Total 3 2 2 4 5 3" xfId="15050"/>
    <cellStyle name="Total 3 2 2 4 5 4" xfId="15051"/>
    <cellStyle name="Total 3 2 2 4 5 5" xfId="15052"/>
    <cellStyle name="Total 3 2 2 4 5 6" xfId="15053"/>
    <cellStyle name="Total 3 2 2 4 5 7" xfId="15054"/>
    <cellStyle name="Total 3 2 2 4 6" xfId="15055"/>
    <cellStyle name="Total 3 2 2 4 6 2" xfId="15056"/>
    <cellStyle name="Total 3 2 2 4 6 3" xfId="15057"/>
    <cellStyle name="Total 3 2 2 4 6 4" xfId="15058"/>
    <cellStyle name="Total 3 2 2 4 6 5" xfId="15059"/>
    <cellStyle name="Total 3 2 2 4 6 6" xfId="15060"/>
    <cellStyle name="Total 3 2 2 4 6 7" xfId="15061"/>
    <cellStyle name="Total 3 2 2 4 7" xfId="15062"/>
    <cellStyle name="Total 3 2 2 4 7 2" xfId="15063"/>
    <cellStyle name="Total 3 2 2 4 7 3" xfId="15064"/>
    <cellStyle name="Total 3 2 2 4 7 4" xfId="15065"/>
    <cellStyle name="Total 3 2 2 4 7 5" xfId="15066"/>
    <cellStyle name="Total 3 2 2 4 7 6" xfId="15067"/>
    <cellStyle name="Total 3 2 2 4 7 7" xfId="15068"/>
    <cellStyle name="Total 3 2 2 4 8" xfId="15069"/>
    <cellStyle name="Total 3 2 2 4 8 2" xfId="15070"/>
    <cellStyle name="Total 3 2 2 4 8 3" xfId="15071"/>
    <cellStyle name="Total 3 2 2 4 8 4" xfId="15072"/>
    <cellStyle name="Total 3 2 2 4 8 5" xfId="15073"/>
    <cellStyle name="Total 3 2 2 4 8 6" xfId="15074"/>
    <cellStyle name="Total 3 2 2 4 8 7" xfId="15075"/>
    <cellStyle name="Total 3 2 2 4 9" xfId="15076"/>
    <cellStyle name="Total 3 2 2 4 9 2" xfId="15077"/>
    <cellStyle name="Total 3 2 2 4 9 3" xfId="15078"/>
    <cellStyle name="Total 3 2 2 4 9 4" xfId="15079"/>
    <cellStyle name="Total 3 2 2 4 9 5" xfId="15080"/>
    <cellStyle name="Total 3 2 2 4 9 6" xfId="15081"/>
    <cellStyle name="Total 3 2 2 4 9 7" xfId="15082"/>
    <cellStyle name="Total 3 2 2 5" xfId="15083"/>
    <cellStyle name="Total 3 2 2 5 10" xfId="15084"/>
    <cellStyle name="Total 3 2 2 5 10 2" xfId="15085"/>
    <cellStyle name="Total 3 2 2 5 10 3" xfId="15086"/>
    <cellStyle name="Total 3 2 2 5 10 4" xfId="15087"/>
    <cellStyle name="Total 3 2 2 5 10 5" xfId="15088"/>
    <cellStyle name="Total 3 2 2 5 10 6" xfId="15089"/>
    <cellStyle name="Total 3 2 2 5 10 7" xfId="15090"/>
    <cellStyle name="Total 3 2 2 5 11" xfId="15091"/>
    <cellStyle name="Total 3 2 2 5 12" xfId="15092"/>
    <cellStyle name="Total 3 2 2 5 13" xfId="15093"/>
    <cellStyle name="Total 3 2 2 5 14" xfId="15094"/>
    <cellStyle name="Total 3 2 2 5 2" xfId="15095"/>
    <cellStyle name="Total 3 2 2 5 2 2" xfId="15096"/>
    <cellStyle name="Total 3 2 2 5 2 3" xfId="15097"/>
    <cellStyle name="Total 3 2 2 5 2 4" xfId="15098"/>
    <cellStyle name="Total 3 2 2 5 2 5" xfId="15099"/>
    <cellStyle name="Total 3 2 2 5 2 6" xfId="15100"/>
    <cellStyle name="Total 3 2 2 5 2 7" xfId="15101"/>
    <cellStyle name="Total 3 2 2 5 3" xfId="15102"/>
    <cellStyle name="Total 3 2 2 5 3 2" xfId="15103"/>
    <cellStyle name="Total 3 2 2 5 3 3" xfId="15104"/>
    <cellStyle name="Total 3 2 2 5 3 4" xfId="15105"/>
    <cellStyle name="Total 3 2 2 5 3 5" xfId="15106"/>
    <cellStyle name="Total 3 2 2 5 3 6" xfId="15107"/>
    <cellStyle name="Total 3 2 2 5 3 7" xfId="15108"/>
    <cellStyle name="Total 3 2 2 5 4" xfId="15109"/>
    <cellStyle name="Total 3 2 2 5 4 2" xfId="15110"/>
    <cellStyle name="Total 3 2 2 5 4 3" xfId="15111"/>
    <cellStyle name="Total 3 2 2 5 4 4" xfId="15112"/>
    <cellStyle name="Total 3 2 2 5 4 5" xfId="15113"/>
    <cellStyle name="Total 3 2 2 5 4 6" xfId="15114"/>
    <cellStyle name="Total 3 2 2 5 4 7" xfId="15115"/>
    <cellStyle name="Total 3 2 2 5 5" xfId="15116"/>
    <cellStyle name="Total 3 2 2 5 5 2" xfId="15117"/>
    <cellStyle name="Total 3 2 2 5 5 3" xfId="15118"/>
    <cellStyle name="Total 3 2 2 5 5 4" xfId="15119"/>
    <cellStyle name="Total 3 2 2 5 5 5" xfId="15120"/>
    <cellStyle name="Total 3 2 2 5 5 6" xfId="15121"/>
    <cellStyle name="Total 3 2 2 5 5 7" xfId="15122"/>
    <cellStyle name="Total 3 2 2 5 6" xfId="15123"/>
    <cellStyle name="Total 3 2 2 5 6 2" xfId="15124"/>
    <cellStyle name="Total 3 2 2 5 6 3" xfId="15125"/>
    <cellStyle name="Total 3 2 2 5 6 4" xfId="15126"/>
    <cellStyle name="Total 3 2 2 5 6 5" xfId="15127"/>
    <cellStyle name="Total 3 2 2 5 6 6" xfId="15128"/>
    <cellStyle name="Total 3 2 2 5 6 7" xfId="15129"/>
    <cellStyle name="Total 3 2 2 5 7" xfId="15130"/>
    <cellStyle name="Total 3 2 2 5 7 2" xfId="15131"/>
    <cellStyle name="Total 3 2 2 5 7 3" xfId="15132"/>
    <cellStyle name="Total 3 2 2 5 7 4" xfId="15133"/>
    <cellStyle name="Total 3 2 2 5 7 5" xfId="15134"/>
    <cellStyle name="Total 3 2 2 5 7 6" xfId="15135"/>
    <cellStyle name="Total 3 2 2 5 7 7" xfId="15136"/>
    <cellStyle name="Total 3 2 2 5 8" xfId="15137"/>
    <cellStyle name="Total 3 2 2 5 8 2" xfId="15138"/>
    <cellStyle name="Total 3 2 2 5 8 3" xfId="15139"/>
    <cellStyle name="Total 3 2 2 5 8 4" xfId="15140"/>
    <cellStyle name="Total 3 2 2 5 8 5" xfId="15141"/>
    <cellStyle name="Total 3 2 2 5 8 6" xfId="15142"/>
    <cellStyle name="Total 3 2 2 5 8 7" xfId="15143"/>
    <cellStyle name="Total 3 2 2 5 9" xfId="15144"/>
    <cellStyle name="Total 3 2 2 5 9 2" xfId="15145"/>
    <cellStyle name="Total 3 2 2 5 9 3" xfId="15146"/>
    <cellStyle name="Total 3 2 2 5 9 4" xfId="15147"/>
    <cellStyle name="Total 3 2 2 5 9 5" xfId="15148"/>
    <cellStyle name="Total 3 2 2 5 9 6" xfId="15149"/>
    <cellStyle name="Total 3 2 2 5 9 7" xfId="15150"/>
    <cellStyle name="Total 3 2 2 6" xfId="15151"/>
    <cellStyle name="Total 3 2 2 6 2" xfId="15152"/>
    <cellStyle name="Total 3 2 2 6 3" xfId="15153"/>
    <cellStyle name="Total 3 2 2 6 4" xfId="15154"/>
    <cellStyle name="Total 3 2 2 6 5" xfId="15155"/>
    <cellStyle name="Total 3 2 2 6 6" xfId="15156"/>
    <cellStyle name="Total 3 2 2 6 7" xfId="15157"/>
    <cellStyle name="Total 3 2 2 7" xfId="15158"/>
    <cellStyle name="Total 3 2 2 7 2" xfId="15159"/>
    <cellStyle name="Total 3 2 2 7 3" xfId="15160"/>
    <cellStyle name="Total 3 2 2 7 4" xfId="15161"/>
    <cellStyle name="Total 3 2 2 7 5" xfId="15162"/>
    <cellStyle name="Total 3 2 2 7 6" xfId="15163"/>
    <cellStyle name="Total 3 2 2 7 7" xfId="15164"/>
    <cellStyle name="Total 3 2 2 8" xfId="15165"/>
    <cellStyle name="Total 3 2 2 8 2" xfId="15166"/>
    <cellStyle name="Total 3 2 2 8 3" xfId="15167"/>
    <cellStyle name="Total 3 2 2 8 4" xfId="15168"/>
    <cellStyle name="Total 3 2 2 8 5" xfId="15169"/>
    <cellStyle name="Total 3 2 2 8 6" xfId="15170"/>
    <cellStyle name="Total 3 2 2 8 7" xfId="15171"/>
    <cellStyle name="Total 3 2 2 9" xfId="15172"/>
    <cellStyle name="Total 3 2 2 9 2" xfId="15173"/>
    <cellStyle name="Total 3 2 2 9 3" xfId="15174"/>
    <cellStyle name="Total 3 2 2 9 4" xfId="15175"/>
    <cellStyle name="Total 3 2 2 9 5" xfId="15176"/>
    <cellStyle name="Total 3 2 2 9 6" xfId="15177"/>
    <cellStyle name="Total 3 2 2 9 7" xfId="15178"/>
    <cellStyle name="Total 3 2 3" xfId="15179"/>
    <cellStyle name="Total 3 2 3 10" xfId="15180"/>
    <cellStyle name="Total 3 2 3 10 2" xfId="15181"/>
    <cellStyle name="Total 3 2 3 10 3" xfId="15182"/>
    <cellStyle name="Total 3 2 3 10 4" xfId="15183"/>
    <cellStyle name="Total 3 2 3 10 5" xfId="15184"/>
    <cellStyle name="Total 3 2 3 10 6" xfId="15185"/>
    <cellStyle name="Total 3 2 3 10 7" xfId="15186"/>
    <cellStyle name="Total 3 2 3 11" xfId="15187"/>
    <cellStyle name="Total 3 2 3 12" xfId="15188"/>
    <cellStyle name="Total 3 2 3 13" xfId="15189"/>
    <cellStyle name="Total 3 2 3 14" xfId="15190"/>
    <cellStyle name="Total 3 2 3 2" xfId="15191"/>
    <cellStyle name="Total 3 2 3 2 2" xfId="15192"/>
    <cellStyle name="Total 3 2 3 2 3" xfId="15193"/>
    <cellStyle name="Total 3 2 3 2 4" xfId="15194"/>
    <cellStyle name="Total 3 2 3 2 5" xfId="15195"/>
    <cellStyle name="Total 3 2 3 2 6" xfId="15196"/>
    <cellStyle name="Total 3 2 3 2 7" xfId="15197"/>
    <cellStyle name="Total 3 2 3 3" xfId="15198"/>
    <cellStyle name="Total 3 2 3 3 2" xfId="15199"/>
    <cellStyle name="Total 3 2 3 3 3" xfId="15200"/>
    <cellStyle name="Total 3 2 3 3 4" xfId="15201"/>
    <cellStyle name="Total 3 2 3 3 5" xfId="15202"/>
    <cellStyle name="Total 3 2 3 3 6" xfId="15203"/>
    <cellStyle name="Total 3 2 3 3 7" xfId="15204"/>
    <cellStyle name="Total 3 2 3 4" xfId="15205"/>
    <cellStyle name="Total 3 2 3 4 2" xfId="15206"/>
    <cellStyle name="Total 3 2 3 4 3" xfId="15207"/>
    <cellStyle name="Total 3 2 3 4 4" xfId="15208"/>
    <cellStyle name="Total 3 2 3 4 5" xfId="15209"/>
    <cellStyle name="Total 3 2 3 4 6" xfId="15210"/>
    <cellStyle name="Total 3 2 3 4 7" xfId="15211"/>
    <cellStyle name="Total 3 2 3 5" xfId="15212"/>
    <cellStyle name="Total 3 2 3 5 2" xfId="15213"/>
    <cellStyle name="Total 3 2 3 5 3" xfId="15214"/>
    <cellStyle name="Total 3 2 3 5 4" xfId="15215"/>
    <cellStyle name="Total 3 2 3 5 5" xfId="15216"/>
    <cellStyle name="Total 3 2 3 5 6" xfId="15217"/>
    <cellStyle name="Total 3 2 3 5 7" xfId="15218"/>
    <cellStyle name="Total 3 2 3 6" xfId="15219"/>
    <cellStyle name="Total 3 2 3 6 2" xfId="15220"/>
    <cellStyle name="Total 3 2 3 6 3" xfId="15221"/>
    <cellStyle name="Total 3 2 3 6 4" xfId="15222"/>
    <cellStyle name="Total 3 2 3 6 5" xfId="15223"/>
    <cellStyle name="Total 3 2 3 6 6" xfId="15224"/>
    <cellStyle name="Total 3 2 3 6 7" xfId="15225"/>
    <cellStyle name="Total 3 2 3 7" xfId="15226"/>
    <cellStyle name="Total 3 2 3 7 2" xfId="15227"/>
    <cellStyle name="Total 3 2 3 7 3" xfId="15228"/>
    <cellStyle name="Total 3 2 3 7 4" xfId="15229"/>
    <cellStyle name="Total 3 2 3 7 5" xfId="15230"/>
    <cellStyle name="Total 3 2 3 7 6" xfId="15231"/>
    <cellStyle name="Total 3 2 3 7 7" xfId="15232"/>
    <cellStyle name="Total 3 2 3 8" xfId="15233"/>
    <cellStyle name="Total 3 2 3 8 2" xfId="15234"/>
    <cellStyle name="Total 3 2 3 8 3" xfId="15235"/>
    <cellStyle name="Total 3 2 3 8 4" xfId="15236"/>
    <cellStyle name="Total 3 2 3 8 5" xfId="15237"/>
    <cellStyle name="Total 3 2 3 8 6" xfId="15238"/>
    <cellStyle name="Total 3 2 3 8 7" xfId="15239"/>
    <cellStyle name="Total 3 2 3 9" xfId="15240"/>
    <cellStyle name="Total 3 2 3 9 2" xfId="15241"/>
    <cellStyle name="Total 3 2 3 9 3" xfId="15242"/>
    <cellStyle name="Total 3 2 3 9 4" xfId="15243"/>
    <cellStyle name="Total 3 2 3 9 5" xfId="15244"/>
    <cellStyle name="Total 3 2 3 9 6" xfId="15245"/>
    <cellStyle name="Total 3 2 3 9 7" xfId="15246"/>
    <cellStyle name="Total 3 2 4" xfId="15247"/>
    <cellStyle name="Total 3 2 4 10" xfId="15248"/>
    <cellStyle name="Total 3 2 4 10 2" xfId="15249"/>
    <cellStyle name="Total 3 2 4 10 3" xfId="15250"/>
    <cellStyle name="Total 3 2 4 10 4" xfId="15251"/>
    <cellStyle name="Total 3 2 4 10 5" xfId="15252"/>
    <cellStyle name="Total 3 2 4 10 6" xfId="15253"/>
    <cellStyle name="Total 3 2 4 10 7" xfId="15254"/>
    <cellStyle name="Total 3 2 4 11" xfId="15255"/>
    <cellStyle name="Total 3 2 4 12" xfId="15256"/>
    <cellStyle name="Total 3 2 4 13" xfId="15257"/>
    <cellStyle name="Total 3 2 4 14" xfId="15258"/>
    <cellStyle name="Total 3 2 4 2" xfId="15259"/>
    <cellStyle name="Total 3 2 4 2 2" xfId="15260"/>
    <cellStyle name="Total 3 2 4 2 3" xfId="15261"/>
    <cellStyle name="Total 3 2 4 2 4" xfId="15262"/>
    <cellStyle name="Total 3 2 4 2 5" xfId="15263"/>
    <cellStyle name="Total 3 2 4 2 6" xfId="15264"/>
    <cellStyle name="Total 3 2 4 2 7" xfId="15265"/>
    <cellStyle name="Total 3 2 4 3" xfId="15266"/>
    <cellStyle name="Total 3 2 4 3 2" xfId="15267"/>
    <cellStyle name="Total 3 2 4 3 3" xfId="15268"/>
    <cellStyle name="Total 3 2 4 3 4" xfId="15269"/>
    <cellStyle name="Total 3 2 4 3 5" xfId="15270"/>
    <cellStyle name="Total 3 2 4 3 6" xfId="15271"/>
    <cellStyle name="Total 3 2 4 3 7" xfId="15272"/>
    <cellStyle name="Total 3 2 4 4" xfId="15273"/>
    <cellStyle name="Total 3 2 4 4 2" xfId="15274"/>
    <cellStyle name="Total 3 2 4 4 3" xfId="15275"/>
    <cellStyle name="Total 3 2 4 4 4" xfId="15276"/>
    <cellStyle name="Total 3 2 4 4 5" xfId="15277"/>
    <cellStyle name="Total 3 2 4 4 6" xfId="15278"/>
    <cellStyle name="Total 3 2 4 4 7" xfId="15279"/>
    <cellStyle name="Total 3 2 4 5" xfId="15280"/>
    <cellStyle name="Total 3 2 4 5 2" xfId="15281"/>
    <cellStyle name="Total 3 2 4 5 3" xfId="15282"/>
    <cellStyle name="Total 3 2 4 5 4" xfId="15283"/>
    <cellStyle name="Total 3 2 4 5 5" xfId="15284"/>
    <cellStyle name="Total 3 2 4 5 6" xfId="15285"/>
    <cellStyle name="Total 3 2 4 5 7" xfId="15286"/>
    <cellStyle name="Total 3 2 4 6" xfId="15287"/>
    <cellStyle name="Total 3 2 4 6 2" xfId="15288"/>
    <cellStyle name="Total 3 2 4 6 3" xfId="15289"/>
    <cellStyle name="Total 3 2 4 6 4" xfId="15290"/>
    <cellStyle name="Total 3 2 4 6 5" xfId="15291"/>
    <cellStyle name="Total 3 2 4 6 6" xfId="15292"/>
    <cellStyle name="Total 3 2 4 6 7" xfId="15293"/>
    <cellStyle name="Total 3 2 4 7" xfId="15294"/>
    <cellStyle name="Total 3 2 4 7 2" xfId="15295"/>
    <cellStyle name="Total 3 2 4 7 3" xfId="15296"/>
    <cellStyle name="Total 3 2 4 7 4" xfId="15297"/>
    <cellStyle name="Total 3 2 4 7 5" xfId="15298"/>
    <cellStyle name="Total 3 2 4 7 6" xfId="15299"/>
    <cellStyle name="Total 3 2 4 7 7" xfId="15300"/>
    <cellStyle name="Total 3 2 4 8" xfId="15301"/>
    <cellStyle name="Total 3 2 4 8 2" xfId="15302"/>
    <cellStyle name="Total 3 2 4 8 3" xfId="15303"/>
    <cellStyle name="Total 3 2 4 8 4" xfId="15304"/>
    <cellStyle name="Total 3 2 4 8 5" xfId="15305"/>
    <cellStyle name="Total 3 2 4 8 6" xfId="15306"/>
    <cellStyle name="Total 3 2 4 8 7" xfId="15307"/>
    <cellStyle name="Total 3 2 4 9" xfId="15308"/>
    <cellStyle name="Total 3 2 4 9 2" xfId="15309"/>
    <cellStyle name="Total 3 2 4 9 3" xfId="15310"/>
    <cellStyle name="Total 3 2 4 9 4" xfId="15311"/>
    <cellStyle name="Total 3 2 4 9 5" xfId="15312"/>
    <cellStyle name="Total 3 2 4 9 6" xfId="15313"/>
    <cellStyle name="Total 3 2 4 9 7" xfId="15314"/>
    <cellStyle name="Total 3 2 5" xfId="15315"/>
    <cellStyle name="Total 3 2 5 10" xfId="15316"/>
    <cellStyle name="Total 3 2 5 10 2" xfId="15317"/>
    <cellStyle name="Total 3 2 5 10 3" xfId="15318"/>
    <cellStyle name="Total 3 2 5 10 4" xfId="15319"/>
    <cellStyle name="Total 3 2 5 10 5" xfId="15320"/>
    <cellStyle name="Total 3 2 5 10 6" xfId="15321"/>
    <cellStyle name="Total 3 2 5 10 7" xfId="15322"/>
    <cellStyle name="Total 3 2 5 11" xfId="15323"/>
    <cellStyle name="Total 3 2 5 12" xfId="15324"/>
    <cellStyle name="Total 3 2 5 13" xfId="15325"/>
    <cellStyle name="Total 3 2 5 14" xfId="15326"/>
    <cellStyle name="Total 3 2 5 2" xfId="15327"/>
    <cellStyle name="Total 3 2 5 2 2" xfId="15328"/>
    <cellStyle name="Total 3 2 5 2 3" xfId="15329"/>
    <cellStyle name="Total 3 2 5 2 4" xfId="15330"/>
    <cellStyle name="Total 3 2 5 2 5" xfId="15331"/>
    <cellStyle name="Total 3 2 5 2 6" xfId="15332"/>
    <cellStyle name="Total 3 2 5 2 7" xfId="15333"/>
    <cellStyle name="Total 3 2 5 3" xfId="15334"/>
    <cellStyle name="Total 3 2 5 3 2" xfId="15335"/>
    <cellStyle name="Total 3 2 5 3 3" xfId="15336"/>
    <cellStyle name="Total 3 2 5 3 4" xfId="15337"/>
    <cellStyle name="Total 3 2 5 3 5" xfId="15338"/>
    <cellStyle name="Total 3 2 5 3 6" xfId="15339"/>
    <cellStyle name="Total 3 2 5 3 7" xfId="15340"/>
    <cellStyle name="Total 3 2 5 4" xfId="15341"/>
    <cellStyle name="Total 3 2 5 4 2" xfId="15342"/>
    <cellStyle name="Total 3 2 5 4 3" xfId="15343"/>
    <cellStyle name="Total 3 2 5 4 4" xfId="15344"/>
    <cellStyle name="Total 3 2 5 4 5" xfId="15345"/>
    <cellStyle name="Total 3 2 5 4 6" xfId="15346"/>
    <cellStyle name="Total 3 2 5 4 7" xfId="15347"/>
    <cellStyle name="Total 3 2 5 5" xfId="15348"/>
    <cellStyle name="Total 3 2 5 5 2" xfId="15349"/>
    <cellStyle name="Total 3 2 5 5 3" xfId="15350"/>
    <cellStyle name="Total 3 2 5 5 4" xfId="15351"/>
    <cellStyle name="Total 3 2 5 5 5" xfId="15352"/>
    <cellStyle name="Total 3 2 5 5 6" xfId="15353"/>
    <cellStyle name="Total 3 2 5 5 7" xfId="15354"/>
    <cellStyle name="Total 3 2 5 6" xfId="15355"/>
    <cellStyle name="Total 3 2 5 6 2" xfId="15356"/>
    <cellStyle name="Total 3 2 5 6 3" xfId="15357"/>
    <cellStyle name="Total 3 2 5 6 4" xfId="15358"/>
    <cellStyle name="Total 3 2 5 6 5" xfId="15359"/>
    <cellStyle name="Total 3 2 5 6 6" xfId="15360"/>
    <cellStyle name="Total 3 2 5 6 7" xfId="15361"/>
    <cellStyle name="Total 3 2 5 7" xfId="15362"/>
    <cellStyle name="Total 3 2 5 7 2" xfId="15363"/>
    <cellStyle name="Total 3 2 5 7 3" xfId="15364"/>
    <cellStyle name="Total 3 2 5 7 4" xfId="15365"/>
    <cellStyle name="Total 3 2 5 7 5" xfId="15366"/>
    <cellStyle name="Total 3 2 5 7 6" xfId="15367"/>
    <cellStyle name="Total 3 2 5 7 7" xfId="15368"/>
    <cellStyle name="Total 3 2 5 8" xfId="15369"/>
    <cellStyle name="Total 3 2 5 8 2" xfId="15370"/>
    <cellStyle name="Total 3 2 5 8 3" xfId="15371"/>
    <cellStyle name="Total 3 2 5 8 4" xfId="15372"/>
    <cellStyle name="Total 3 2 5 8 5" xfId="15373"/>
    <cellStyle name="Total 3 2 5 8 6" xfId="15374"/>
    <cellStyle name="Total 3 2 5 8 7" xfId="15375"/>
    <cellStyle name="Total 3 2 5 9" xfId="15376"/>
    <cellStyle name="Total 3 2 5 9 2" xfId="15377"/>
    <cellStyle name="Total 3 2 5 9 3" xfId="15378"/>
    <cellStyle name="Total 3 2 5 9 4" xfId="15379"/>
    <cellStyle name="Total 3 2 5 9 5" xfId="15380"/>
    <cellStyle name="Total 3 2 5 9 6" xfId="15381"/>
    <cellStyle name="Total 3 2 5 9 7" xfId="15382"/>
    <cellStyle name="Total 3 2 6" xfId="15383"/>
    <cellStyle name="Total 3 2 6 10" xfId="15384"/>
    <cellStyle name="Total 3 2 6 10 2" xfId="15385"/>
    <cellStyle name="Total 3 2 6 10 3" xfId="15386"/>
    <cellStyle name="Total 3 2 6 10 4" xfId="15387"/>
    <cellStyle name="Total 3 2 6 10 5" xfId="15388"/>
    <cellStyle name="Total 3 2 6 10 6" xfId="15389"/>
    <cellStyle name="Total 3 2 6 10 7" xfId="15390"/>
    <cellStyle name="Total 3 2 6 11" xfId="15391"/>
    <cellStyle name="Total 3 2 6 12" xfId="15392"/>
    <cellStyle name="Total 3 2 6 13" xfId="15393"/>
    <cellStyle name="Total 3 2 6 14" xfId="15394"/>
    <cellStyle name="Total 3 2 6 2" xfId="15395"/>
    <cellStyle name="Total 3 2 6 2 2" xfId="15396"/>
    <cellStyle name="Total 3 2 6 2 3" xfId="15397"/>
    <cellStyle name="Total 3 2 6 2 4" xfId="15398"/>
    <cellStyle name="Total 3 2 6 2 5" xfId="15399"/>
    <cellStyle name="Total 3 2 6 2 6" xfId="15400"/>
    <cellStyle name="Total 3 2 6 2 7" xfId="15401"/>
    <cellStyle name="Total 3 2 6 3" xfId="15402"/>
    <cellStyle name="Total 3 2 6 3 2" xfId="15403"/>
    <cellStyle name="Total 3 2 6 3 3" xfId="15404"/>
    <cellStyle name="Total 3 2 6 3 4" xfId="15405"/>
    <cellStyle name="Total 3 2 6 3 5" xfId="15406"/>
    <cellStyle name="Total 3 2 6 3 6" xfId="15407"/>
    <cellStyle name="Total 3 2 6 3 7" xfId="15408"/>
    <cellStyle name="Total 3 2 6 4" xfId="15409"/>
    <cellStyle name="Total 3 2 6 4 2" xfId="15410"/>
    <cellStyle name="Total 3 2 6 4 3" xfId="15411"/>
    <cellStyle name="Total 3 2 6 4 4" xfId="15412"/>
    <cellStyle name="Total 3 2 6 4 5" xfId="15413"/>
    <cellStyle name="Total 3 2 6 4 6" xfId="15414"/>
    <cellStyle name="Total 3 2 6 4 7" xfId="15415"/>
    <cellStyle name="Total 3 2 6 5" xfId="15416"/>
    <cellStyle name="Total 3 2 6 5 2" xfId="15417"/>
    <cellStyle name="Total 3 2 6 5 3" xfId="15418"/>
    <cellStyle name="Total 3 2 6 5 4" xfId="15419"/>
    <cellStyle name="Total 3 2 6 5 5" xfId="15420"/>
    <cellStyle name="Total 3 2 6 5 6" xfId="15421"/>
    <cellStyle name="Total 3 2 6 5 7" xfId="15422"/>
    <cellStyle name="Total 3 2 6 6" xfId="15423"/>
    <cellStyle name="Total 3 2 6 6 2" xfId="15424"/>
    <cellStyle name="Total 3 2 6 6 3" xfId="15425"/>
    <cellStyle name="Total 3 2 6 6 4" xfId="15426"/>
    <cellStyle name="Total 3 2 6 6 5" xfId="15427"/>
    <cellStyle name="Total 3 2 6 6 6" xfId="15428"/>
    <cellStyle name="Total 3 2 6 6 7" xfId="15429"/>
    <cellStyle name="Total 3 2 6 7" xfId="15430"/>
    <cellStyle name="Total 3 2 6 7 2" xfId="15431"/>
    <cellStyle name="Total 3 2 6 7 3" xfId="15432"/>
    <cellStyle name="Total 3 2 6 7 4" xfId="15433"/>
    <cellStyle name="Total 3 2 6 7 5" xfId="15434"/>
    <cellStyle name="Total 3 2 6 7 6" xfId="15435"/>
    <cellStyle name="Total 3 2 6 7 7" xfId="15436"/>
    <cellStyle name="Total 3 2 6 8" xfId="15437"/>
    <cellStyle name="Total 3 2 6 8 2" xfId="15438"/>
    <cellStyle name="Total 3 2 6 8 3" xfId="15439"/>
    <cellStyle name="Total 3 2 6 8 4" xfId="15440"/>
    <cellStyle name="Total 3 2 6 8 5" xfId="15441"/>
    <cellStyle name="Total 3 2 6 8 6" xfId="15442"/>
    <cellStyle name="Total 3 2 6 8 7" xfId="15443"/>
    <cellStyle name="Total 3 2 6 9" xfId="15444"/>
    <cellStyle name="Total 3 2 6 9 2" xfId="15445"/>
    <cellStyle name="Total 3 2 6 9 3" xfId="15446"/>
    <cellStyle name="Total 3 2 6 9 4" xfId="15447"/>
    <cellStyle name="Total 3 2 6 9 5" xfId="15448"/>
    <cellStyle name="Total 3 2 6 9 6" xfId="15449"/>
    <cellStyle name="Total 3 2 6 9 7" xfId="15450"/>
    <cellStyle name="Total 3 2 7" xfId="15451"/>
    <cellStyle name="Total 3 2 7 2" xfId="15452"/>
    <cellStyle name="Total 3 2 7 3" xfId="15453"/>
    <cellStyle name="Total 3 2 7 4" xfId="15454"/>
    <cellStyle name="Total 3 2 7 5" xfId="15455"/>
    <cellStyle name="Total 3 2 7 6" xfId="15456"/>
    <cellStyle name="Total 3 2 7 7" xfId="15457"/>
    <cellStyle name="Total 3 2 8" xfId="15458"/>
    <cellStyle name="Total 3 2 8 2" xfId="15459"/>
    <cellStyle name="Total 3 2 8 3" xfId="15460"/>
    <cellStyle name="Total 3 2 8 4" xfId="15461"/>
    <cellStyle name="Total 3 2 8 5" xfId="15462"/>
    <cellStyle name="Total 3 2 8 6" xfId="15463"/>
    <cellStyle name="Total 3 2 8 7" xfId="15464"/>
    <cellStyle name="Total 3 2 9" xfId="15465"/>
    <cellStyle name="Total 3 2 9 2" xfId="15466"/>
    <cellStyle name="Total 3 2 9 3" xfId="15467"/>
    <cellStyle name="Total 3 2 9 4" xfId="15468"/>
    <cellStyle name="Total 3 2 9 5" xfId="15469"/>
    <cellStyle name="Total 3 2 9 6" xfId="15470"/>
    <cellStyle name="Total 3 2 9 7" xfId="15471"/>
    <cellStyle name="Total 3 3" xfId="211"/>
    <cellStyle name="Total 3 3 10" xfId="15472"/>
    <cellStyle name="Total 3 3 10 2" xfId="15473"/>
    <cellStyle name="Total 3 3 10 3" xfId="15474"/>
    <cellStyle name="Total 3 3 10 4" xfId="15475"/>
    <cellStyle name="Total 3 3 10 5" xfId="15476"/>
    <cellStyle name="Total 3 3 10 6" xfId="15477"/>
    <cellStyle name="Total 3 3 10 7" xfId="15478"/>
    <cellStyle name="Total 3 3 11" xfId="15479"/>
    <cellStyle name="Total 3 3 11 2" xfId="15480"/>
    <cellStyle name="Total 3 3 11 3" xfId="15481"/>
    <cellStyle name="Total 3 3 11 4" xfId="15482"/>
    <cellStyle name="Total 3 3 11 5" xfId="15483"/>
    <cellStyle name="Total 3 3 11 6" xfId="15484"/>
    <cellStyle name="Total 3 3 11 7" xfId="15485"/>
    <cellStyle name="Total 3 3 12" xfId="15486"/>
    <cellStyle name="Total 3 3 12 2" xfId="15487"/>
    <cellStyle name="Total 3 3 12 3" xfId="15488"/>
    <cellStyle name="Total 3 3 12 4" xfId="15489"/>
    <cellStyle name="Total 3 3 12 5" xfId="15490"/>
    <cellStyle name="Total 3 3 12 6" xfId="15491"/>
    <cellStyle name="Total 3 3 12 7" xfId="15492"/>
    <cellStyle name="Total 3 3 13" xfId="15493"/>
    <cellStyle name="Total 3 3 13 2" xfId="15494"/>
    <cellStyle name="Total 3 3 13 3" xfId="15495"/>
    <cellStyle name="Total 3 3 13 4" xfId="15496"/>
    <cellStyle name="Total 3 3 13 5" xfId="15497"/>
    <cellStyle name="Total 3 3 13 6" xfId="15498"/>
    <cellStyle name="Total 3 3 13 7" xfId="15499"/>
    <cellStyle name="Total 3 3 14" xfId="15500"/>
    <cellStyle name="Total 3 3 15" xfId="15501"/>
    <cellStyle name="Total 3 3 16" xfId="15502"/>
    <cellStyle name="Total 3 3 2" xfId="316"/>
    <cellStyle name="Total 3 3 2 10" xfId="15503"/>
    <cellStyle name="Total 3 3 2 10 2" xfId="15504"/>
    <cellStyle name="Total 3 3 2 10 3" xfId="15505"/>
    <cellStyle name="Total 3 3 2 10 4" xfId="15506"/>
    <cellStyle name="Total 3 3 2 10 5" xfId="15507"/>
    <cellStyle name="Total 3 3 2 10 6" xfId="15508"/>
    <cellStyle name="Total 3 3 2 10 7" xfId="15509"/>
    <cellStyle name="Total 3 3 2 11" xfId="15510"/>
    <cellStyle name="Total 3 3 2 11 2" xfId="15511"/>
    <cellStyle name="Total 3 3 2 11 3" xfId="15512"/>
    <cellStyle name="Total 3 3 2 11 4" xfId="15513"/>
    <cellStyle name="Total 3 3 2 11 5" xfId="15514"/>
    <cellStyle name="Total 3 3 2 11 6" xfId="15515"/>
    <cellStyle name="Total 3 3 2 11 7" xfId="15516"/>
    <cellStyle name="Total 3 3 2 12" xfId="15517"/>
    <cellStyle name="Total 3 3 2 12 2" xfId="15518"/>
    <cellStyle name="Total 3 3 2 12 3" xfId="15519"/>
    <cellStyle name="Total 3 3 2 12 4" xfId="15520"/>
    <cellStyle name="Total 3 3 2 12 5" xfId="15521"/>
    <cellStyle name="Total 3 3 2 12 6" xfId="15522"/>
    <cellStyle name="Total 3 3 2 12 7" xfId="15523"/>
    <cellStyle name="Total 3 3 2 13" xfId="15524"/>
    <cellStyle name="Total 3 3 2 13 2" xfId="15525"/>
    <cellStyle name="Total 3 3 2 13 3" xfId="15526"/>
    <cellStyle name="Total 3 3 2 13 4" xfId="15527"/>
    <cellStyle name="Total 3 3 2 13 5" xfId="15528"/>
    <cellStyle name="Total 3 3 2 13 6" xfId="15529"/>
    <cellStyle name="Total 3 3 2 13 7" xfId="15530"/>
    <cellStyle name="Total 3 3 2 14" xfId="15531"/>
    <cellStyle name="Total 3 3 2 15" xfId="15532"/>
    <cellStyle name="Total 3 3 2 16" xfId="15533"/>
    <cellStyle name="Total 3 3 2 17" xfId="15534"/>
    <cellStyle name="Total 3 3 2 2" xfId="15535"/>
    <cellStyle name="Total 3 3 2 2 10" xfId="15536"/>
    <cellStyle name="Total 3 3 2 2 10 2" xfId="15537"/>
    <cellStyle name="Total 3 3 2 2 10 3" xfId="15538"/>
    <cellStyle name="Total 3 3 2 2 10 4" xfId="15539"/>
    <cellStyle name="Total 3 3 2 2 10 5" xfId="15540"/>
    <cellStyle name="Total 3 3 2 2 10 6" xfId="15541"/>
    <cellStyle name="Total 3 3 2 2 10 7" xfId="15542"/>
    <cellStyle name="Total 3 3 2 2 11" xfId="15543"/>
    <cellStyle name="Total 3 3 2 2 12" xfId="15544"/>
    <cellStyle name="Total 3 3 2 2 13" xfId="15545"/>
    <cellStyle name="Total 3 3 2 2 14" xfId="15546"/>
    <cellStyle name="Total 3 3 2 2 2" xfId="15547"/>
    <cellStyle name="Total 3 3 2 2 2 2" xfId="15548"/>
    <cellStyle name="Total 3 3 2 2 2 3" xfId="15549"/>
    <cellStyle name="Total 3 3 2 2 2 4" xfId="15550"/>
    <cellStyle name="Total 3 3 2 2 2 5" xfId="15551"/>
    <cellStyle name="Total 3 3 2 2 2 6" xfId="15552"/>
    <cellStyle name="Total 3 3 2 2 2 7" xfId="15553"/>
    <cellStyle name="Total 3 3 2 2 3" xfId="15554"/>
    <cellStyle name="Total 3 3 2 2 3 2" xfId="15555"/>
    <cellStyle name="Total 3 3 2 2 3 3" xfId="15556"/>
    <cellStyle name="Total 3 3 2 2 3 4" xfId="15557"/>
    <cellStyle name="Total 3 3 2 2 3 5" xfId="15558"/>
    <cellStyle name="Total 3 3 2 2 3 6" xfId="15559"/>
    <cellStyle name="Total 3 3 2 2 3 7" xfId="15560"/>
    <cellStyle name="Total 3 3 2 2 4" xfId="15561"/>
    <cellStyle name="Total 3 3 2 2 4 2" xfId="15562"/>
    <cellStyle name="Total 3 3 2 2 4 3" xfId="15563"/>
    <cellStyle name="Total 3 3 2 2 4 4" xfId="15564"/>
    <cellStyle name="Total 3 3 2 2 4 5" xfId="15565"/>
    <cellStyle name="Total 3 3 2 2 4 6" xfId="15566"/>
    <cellStyle name="Total 3 3 2 2 4 7" xfId="15567"/>
    <cellStyle name="Total 3 3 2 2 5" xfId="15568"/>
    <cellStyle name="Total 3 3 2 2 5 2" xfId="15569"/>
    <cellStyle name="Total 3 3 2 2 5 3" xfId="15570"/>
    <cellStyle name="Total 3 3 2 2 5 4" xfId="15571"/>
    <cellStyle name="Total 3 3 2 2 5 5" xfId="15572"/>
    <cellStyle name="Total 3 3 2 2 5 6" xfId="15573"/>
    <cellStyle name="Total 3 3 2 2 5 7" xfId="15574"/>
    <cellStyle name="Total 3 3 2 2 6" xfId="15575"/>
    <cellStyle name="Total 3 3 2 2 6 2" xfId="15576"/>
    <cellStyle name="Total 3 3 2 2 6 3" xfId="15577"/>
    <cellStyle name="Total 3 3 2 2 6 4" xfId="15578"/>
    <cellStyle name="Total 3 3 2 2 6 5" xfId="15579"/>
    <cellStyle name="Total 3 3 2 2 6 6" xfId="15580"/>
    <cellStyle name="Total 3 3 2 2 6 7" xfId="15581"/>
    <cellStyle name="Total 3 3 2 2 7" xfId="15582"/>
    <cellStyle name="Total 3 3 2 2 7 2" xfId="15583"/>
    <cellStyle name="Total 3 3 2 2 7 3" xfId="15584"/>
    <cellStyle name="Total 3 3 2 2 7 4" xfId="15585"/>
    <cellStyle name="Total 3 3 2 2 7 5" xfId="15586"/>
    <cellStyle name="Total 3 3 2 2 7 6" xfId="15587"/>
    <cellStyle name="Total 3 3 2 2 7 7" xfId="15588"/>
    <cellStyle name="Total 3 3 2 2 8" xfId="15589"/>
    <cellStyle name="Total 3 3 2 2 8 2" xfId="15590"/>
    <cellStyle name="Total 3 3 2 2 8 3" xfId="15591"/>
    <cellStyle name="Total 3 3 2 2 8 4" xfId="15592"/>
    <cellStyle name="Total 3 3 2 2 8 5" xfId="15593"/>
    <cellStyle name="Total 3 3 2 2 8 6" xfId="15594"/>
    <cellStyle name="Total 3 3 2 2 8 7" xfId="15595"/>
    <cellStyle name="Total 3 3 2 2 9" xfId="15596"/>
    <cellStyle name="Total 3 3 2 2 9 2" xfId="15597"/>
    <cellStyle name="Total 3 3 2 2 9 3" xfId="15598"/>
    <cellStyle name="Total 3 3 2 2 9 4" xfId="15599"/>
    <cellStyle name="Total 3 3 2 2 9 5" xfId="15600"/>
    <cellStyle name="Total 3 3 2 2 9 6" xfId="15601"/>
    <cellStyle name="Total 3 3 2 2 9 7" xfId="15602"/>
    <cellStyle name="Total 3 3 2 3" xfId="15603"/>
    <cellStyle name="Total 3 3 2 3 10" xfId="15604"/>
    <cellStyle name="Total 3 3 2 3 10 2" xfId="15605"/>
    <cellStyle name="Total 3 3 2 3 10 3" xfId="15606"/>
    <cellStyle name="Total 3 3 2 3 10 4" xfId="15607"/>
    <cellStyle name="Total 3 3 2 3 10 5" xfId="15608"/>
    <cellStyle name="Total 3 3 2 3 10 6" xfId="15609"/>
    <cellStyle name="Total 3 3 2 3 10 7" xfId="15610"/>
    <cellStyle name="Total 3 3 2 3 11" xfId="15611"/>
    <cellStyle name="Total 3 3 2 3 12" xfId="15612"/>
    <cellStyle name="Total 3 3 2 3 13" xfId="15613"/>
    <cellStyle name="Total 3 3 2 3 14" xfId="15614"/>
    <cellStyle name="Total 3 3 2 3 2" xfId="15615"/>
    <cellStyle name="Total 3 3 2 3 2 2" xfId="15616"/>
    <cellStyle name="Total 3 3 2 3 2 3" xfId="15617"/>
    <cellStyle name="Total 3 3 2 3 2 4" xfId="15618"/>
    <cellStyle name="Total 3 3 2 3 2 5" xfId="15619"/>
    <cellStyle name="Total 3 3 2 3 2 6" xfId="15620"/>
    <cellStyle name="Total 3 3 2 3 2 7" xfId="15621"/>
    <cellStyle name="Total 3 3 2 3 3" xfId="15622"/>
    <cellStyle name="Total 3 3 2 3 3 2" xfId="15623"/>
    <cellStyle name="Total 3 3 2 3 3 3" xfId="15624"/>
    <cellStyle name="Total 3 3 2 3 3 4" xfId="15625"/>
    <cellStyle name="Total 3 3 2 3 3 5" xfId="15626"/>
    <cellStyle name="Total 3 3 2 3 3 6" xfId="15627"/>
    <cellStyle name="Total 3 3 2 3 3 7" xfId="15628"/>
    <cellStyle name="Total 3 3 2 3 4" xfId="15629"/>
    <cellStyle name="Total 3 3 2 3 4 2" xfId="15630"/>
    <cellStyle name="Total 3 3 2 3 4 3" xfId="15631"/>
    <cellStyle name="Total 3 3 2 3 4 4" xfId="15632"/>
    <cellStyle name="Total 3 3 2 3 4 5" xfId="15633"/>
    <cellStyle name="Total 3 3 2 3 4 6" xfId="15634"/>
    <cellStyle name="Total 3 3 2 3 4 7" xfId="15635"/>
    <cellStyle name="Total 3 3 2 3 5" xfId="15636"/>
    <cellStyle name="Total 3 3 2 3 5 2" xfId="15637"/>
    <cellStyle name="Total 3 3 2 3 5 3" xfId="15638"/>
    <cellStyle name="Total 3 3 2 3 5 4" xfId="15639"/>
    <cellStyle name="Total 3 3 2 3 5 5" xfId="15640"/>
    <cellStyle name="Total 3 3 2 3 5 6" xfId="15641"/>
    <cellStyle name="Total 3 3 2 3 5 7" xfId="15642"/>
    <cellStyle name="Total 3 3 2 3 6" xfId="15643"/>
    <cellStyle name="Total 3 3 2 3 6 2" xfId="15644"/>
    <cellStyle name="Total 3 3 2 3 6 3" xfId="15645"/>
    <cellStyle name="Total 3 3 2 3 6 4" xfId="15646"/>
    <cellStyle name="Total 3 3 2 3 6 5" xfId="15647"/>
    <cellStyle name="Total 3 3 2 3 6 6" xfId="15648"/>
    <cellStyle name="Total 3 3 2 3 6 7" xfId="15649"/>
    <cellStyle name="Total 3 3 2 3 7" xfId="15650"/>
    <cellStyle name="Total 3 3 2 3 7 2" xfId="15651"/>
    <cellStyle name="Total 3 3 2 3 7 3" xfId="15652"/>
    <cellStyle name="Total 3 3 2 3 7 4" xfId="15653"/>
    <cellStyle name="Total 3 3 2 3 7 5" xfId="15654"/>
    <cellStyle name="Total 3 3 2 3 7 6" xfId="15655"/>
    <cellStyle name="Total 3 3 2 3 7 7" xfId="15656"/>
    <cellStyle name="Total 3 3 2 3 8" xfId="15657"/>
    <cellStyle name="Total 3 3 2 3 8 2" xfId="15658"/>
    <cellStyle name="Total 3 3 2 3 8 3" xfId="15659"/>
    <cellStyle name="Total 3 3 2 3 8 4" xfId="15660"/>
    <cellStyle name="Total 3 3 2 3 8 5" xfId="15661"/>
    <cellStyle name="Total 3 3 2 3 8 6" xfId="15662"/>
    <cellStyle name="Total 3 3 2 3 8 7" xfId="15663"/>
    <cellStyle name="Total 3 3 2 3 9" xfId="15664"/>
    <cellStyle name="Total 3 3 2 3 9 2" xfId="15665"/>
    <cellStyle name="Total 3 3 2 3 9 3" xfId="15666"/>
    <cellStyle name="Total 3 3 2 3 9 4" xfId="15667"/>
    <cellStyle name="Total 3 3 2 3 9 5" xfId="15668"/>
    <cellStyle name="Total 3 3 2 3 9 6" xfId="15669"/>
    <cellStyle name="Total 3 3 2 3 9 7" xfId="15670"/>
    <cellStyle name="Total 3 3 2 4" xfId="15671"/>
    <cellStyle name="Total 3 3 2 4 10" xfId="15672"/>
    <cellStyle name="Total 3 3 2 4 10 2" xfId="15673"/>
    <cellStyle name="Total 3 3 2 4 10 3" xfId="15674"/>
    <cellStyle name="Total 3 3 2 4 10 4" xfId="15675"/>
    <cellStyle name="Total 3 3 2 4 10 5" xfId="15676"/>
    <cellStyle name="Total 3 3 2 4 10 6" xfId="15677"/>
    <cellStyle name="Total 3 3 2 4 10 7" xfId="15678"/>
    <cellStyle name="Total 3 3 2 4 11" xfId="15679"/>
    <cellStyle name="Total 3 3 2 4 12" xfId="15680"/>
    <cellStyle name="Total 3 3 2 4 13" xfId="15681"/>
    <cellStyle name="Total 3 3 2 4 14" xfId="15682"/>
    <cellStyle name="Total 3 3 2 4 2" xfId="15683"/>
    <cellStyle name="Total 3 3 2 4 2 2" xfId="15684"/>
    <cellStyle name="Total 3 3 2 4 2 3" xfId="15685"/>
    <cellStyle name="Total 3 3 2 4 2 4" xfId="15686"/>
    <cellStyle name="Total 3 3 2 4 2 5" xfId="15687"/>
    <cellStyle name="Total 3 3 2 4 2 6" xfId="15688"/>
    <cellStyle name="Total 3 3 2 4 2 7" xfId="15689"/>
    <cellStyle name="Total 3 3 2 4 3" xfId="15690"/>
    <cellStyle name="Total 3 3 2 4 3 2" xfId="15691"/>
    <cellStyle name="Total 3 3 2 4 3 3" xfId="15692"/>
    <cellStyle name="Total 3 3 2 4 3 4" xfId="15693"/>
    <cellStyle name="Total 3 3 2 4 3 5" xfId="15694"/>
    <cellStyle name="Total 3 3 2 4 3 6" xfId="15695"/>
    <cellStyle name="Total 3 3 2 4 3 7" xfId="15696"/>
    <cellStyle name="Total 3 3 2 4 4" xfId="15697"/>
    <cellStyle name="Total 3 3 2 4 4 2" xfId="15698"/>
    <cellStyle name="Total 3 3 2 4 4 3" xfId="15699"/>
    <cellStyle name="Total 3 3 2 4 4 4" xfId="15700"/>
    <cellStyle name="Total 3 3 2 4 4 5" xfId="15701"/>
    <cellStyle name="Total 3 3 2 4 4 6" xfId="15702"/>
    <cellStyle name="Total 3 3 2 4 4 7" xfId="15703"/>
    <cellStyle name="Total 3 3 2 4 5" xfId="15704"/>
    <cellStyle name="Total 3 3 2 4 5 2" xfId="15705"/>
    <cellStyle name="Total 3 3 2 4 5 3" xfId="15706"/>
    <cellStyle name="Total 3 3 2 4 5 4" xfId="15707"/>
    <cellStyle name="Total 3 3 2 4 5 5" xfId="15708"/>
    <cellStyle name="Total 3 3 2 4 5 6" xfId="15709"/>
    <cellStyle name="Total 3 3 2 4 5 7" xfId="15710"/>
    <cellStyle name="Total 3 3 2 4 6" xfId="15711"/>
    <cellStyle name="Total 3 3 2 4 6 2" xfId="15712"/>
    <cellStyle name="Total 3 3 2 4 6 3" xfId="15713"/>
    <cellStyle name="Total 3 3 2 4 6 4" xfId="15714"/>
    <cellStyle name="Total 3 3 2 4 6 5" xfId="15715"/>
    <cellStyle name="Total 3 3 2 4 6 6" xfId="15716"/>
    <cellStyle name="Total 3 3 2 4 6 7" xfId="15717"/>
    <cellStyle name="Total 3 3 2 4 7" xfId="15718"/>
    <cellStyle name="Total 3 3 2 4 7 2" xfId="15719"/>
    <cellStyle name="Total 3 3 2 4 7 3" xfId="15720"/>
    <cellStyle name="Total 3 3 2 4 7 4" xfId="15721"/>
    <cellStyle name="Total 3 3 2 4 7 5" xfId="15722"/>
    <cellStyle name="Total 3 3 2 4 7 6" xfId="15723"/>
    <cellStyle name="Total 3 3 2 4 7 7" xfId="15724"/>
    <cellStyle name="Total 3 3 2 4 8" xfId="15725"/>
    <cellStyle name="Total 3 3 2 4 8 2" xfId="15726"/>
    <cellStyle name="Total 3 3 2 4 8 3" xfId="15727"/>
    <cellStyle name="Total 3 3 2 4 8 4" xfId="15728"/>
    <cellStyle name="Total 3 3 2 4 8 5" xfId="15729"/>
    <cellStyle name="Total 3 3 2 4 8 6" xfId="15730"/>
    <cellStyle name="Total 3 3 2 4 8 7" xfId="15731"/>
    <cellStyle name="Total 3 3 2 4 9" xfId="15732"/>
    <cellStyle name="Total 3 3 2 4 9 2" xfId="15733"/>
    <cellStyle name="Total 3 3 2 4 9 3" xfId="15734"/>
    <cellStyle name="Total 3 3 2 4 9 4" xfId="15735"/>
    <cellStyle name="Total 3 3 2 4 9 5" xfId="15736"/>
    <cellStyle name="Total 3 3 2 4 9 6" xfId="15737"/>
    <cellStyle name="Total 3 3 2 4 9 7" xfId="15738"/>
    <cellStyle name="Total 3 3 2 5" xfId="15739"/>
    <cellStyle name="Total 3 3 2 5 10" xfId="15740"/>
    <cellStyle name="Total 3 3 2 5 10 2" xfId="15741"/>
    <cellStyle name="Total 3 3 2 5 10 3" xfId="15742"/>
    <cellStyle name="Total 3 3 2 5 10 4" xfId="15743"/>
    <cellStyle name="Total 3 3 2 5 10 5" xfId="15744"/>
    <cellStyle name="Total 3 3 2 5 10 6" xfId="15745"/>
    <cellStyle name="Total 3 3 2 5 10 7" xfId="15746"/>
    <cellStyle name="Total 3 3 2 5 11" xfId="15747"/>
    <cellStyle name="Total 3 3 2 5 12" xfId="15748"/>
    <cellStyle name="Total 3 3 2 5 13" xfId="15749"/>
    <cellStyle name="Total 3 3 2 5 14" xfId="15750"/>
    <cellStyle name="Total 3 3 2 5 2" xfId="15751"/>
    <cellStyle name="Total 3 3 2 5 2 2" xfId="15752"/>
    <cellStyle name="Total 3 3 2 5 2 3" xfId="15753"/>
    <cellStyle name="Total 3 3 2 5 2 4" xfId="15754"/>
    <cellStyle name="Total 3 3 2 5 2 5" xfId="15755"/>
    <cellStyle name="Total 3 3 2 5 2 6" xfId="15756"/>
    <cellStyle name="Total 3 3 2 5 2 7" xfId="15757"/>
    <cellStyle name="Total 3 3 2 5 3" xfId="15758"/>
    <cellStyle name="Total 3 3 2 5 3 2" xfId="15759"/>
    <cellStyle name="Total 3 3 2 5 3 3" xfId="15760"/>
    <cellStyle name="Total 3 3 2 5 3 4" xfId="15761"/>
    <cellStyle name="Total 3 3 2 5 3 5" xfId="15762"/>
    <cellStyle name="Total 3 3 2 5 3 6" xfId="15763"/>
    <cellStyle name="Total 3 3 2 5 3 7" xfId="15764"/>
    <cellStyle name="Total 3 3 2 5 4" xfId="15765"/>
    <cellStyle name="Total 3 3 2 5 4 2" xfId="15766"/>
    <cellStyle name="Total 3 3 2 5 4 3" xfId="15767"/>
    <cellStyle name="Total 3 3 2 5 4 4" xfId="15768"/>
    <cellStyle name="Total 3 3 2 5 4 5" xfId="15769"/>
    <cellStyle name="Total 3 3 2 5 4 6" xfId="15770"/>
    <cellStyle name="Total 3 3 2 5 4 7" xfId="15771"/>
    <cellStyle name="Total 3 3 2 5 5" xfId="15772"/>
    <cellStyle name="Total 3 3 2 5 5 2" xfId="15773"/>
    <cellStyle name="Total 3 3 2 5 5 3" xfId="15774"/>
    <cellStyle name="Total 3 3 2 5 5 4" xfId="15775"/>
    <cellStyle name="Total 3 3 2 5 5 5" xfId="15776"/>
    <cellStyle name="Total 3 3 2 5 5 6" xfId="15777"/>
    <cellStyle name="Total 3 3 2 5 5 7" xfId="15778"/>
    <cellStyle name="Total 3 3 2 5 6" xfId="15779"/>
    <cellStyle name="Total 3 3 2 5 6 2" xfId="15780"/>
    <cellStyle name="Total 3 3 2 5 6 3" xfId="15781"/>
    <cellStyle name="Total 3 3 2 5 6 4" xfId="15782"/>
    <cellStyle name="Total 3 3 2 5 6 5" xfId="15783"/>
    <cellStyle name="Total 3 3 2 5 6 6" xfId="15784"/>
    <cellStyle name="Total 3 3 2 5 6 7" xfId="15785"/>
    <cellStyle name="Total 3 3 2 5 7" xfId="15786"/>
    <cellStyle name="Total 3 3 2 5 7 2" xfId="15787"/>
    <cellStyle name="Total 3 3 2 5 7 3" xfId="15788"/>
    <cellStyle name="Total 3 3 2 5 7 4" xfId="15789"/>
    <cellStyle name="Total 3 3 2 5 7 5" xfId="15790"/>
    <cellStyle name="Total 3 3 2 5 7 6" xfId="15791"/>
    <cellStyle name="Total 3 3 2 5 7 7" xfId="15792"/>
    <cellStyle name="Total 3 3 2 5 8" xfId="15793"/>
    <cellStyle name="Total 3 3 2 5 8 2" xfId="15794"/>
    <cellStyle name="Total 3 3 2 5 8 3" xfId="15795"/>
    <cellStyle name="Total 3 3 2 5 8 4" xfId="15796"/>
    <cellStyle name="Total 3 3 2 5 8 5" xfId="15797"/>
    <cellStyle name="Total 3 3 2 5 8 6" xfId="15798"/>
    <cellStyle name="Total 3 3 2 5 8 7" xfId="15799"/>
    <cellStyle name="Total 3 3 2 5 9" xfId="15800"/>
    <cellStyle name="Total 3 3 2 5 9 2" xfId="15801"/>
    <cellStyle name="Total 3 3 2 5 9 3" xfId="15802"/>
    <cellStyle name="Total 3 3 2 5 9 4" xfId="15803"/>
    <cellStyle name="Total 3 3 2 5 9 5" xfId="15804"/>
    <cellStyle name="Total 3 3 2 5 9 6" xfId="15805"/>
    <cellStyle name="Total 3 3 2 5 9 7" xfId="15806"/>
    <cellStyle name="Total 3 3 2 6" xfId="15807"/>
    <cellStyle name="Total 3 3 2 6 2" xfId="15808"/>
    <cellStyle name="Total 3 3 2 6 3" xfId="15809"/>
    <cellStyle name="Total 3 3 2 6 4" xfId="15810"/>
    <cellStyle name="Total 3 3 2 6 5" xfId="15811"/>
    <cellStyle name="Total 3 3 2 6 6" xfId="15812"/>
    <cellStyle name="Total 3 3 2 6 7" xfId="15813"/>
    <cellStyle name="Total 3 3 2 7" xfId="15814"/>
    <cellStyle name="Total 3 3 2 7 2" xfId="15815"/>
    <cellStyle name="Total 3 3 2 7 3" xfId="15816"/>
    <cellStyle name="Total 3 3 2 7 4" xfId="15817"/>
    <cellStyle name="Total 3 3 2 7 5" xfId="15818"/>
    <cellStyle name="Total 3 3 2 7 6" xfId="15819"/>
    <cellStyle name="Total 3 3 2 7 7" xfId="15820"/>
    <cellStyle name="Total 3 3 2 8" xfId="15821"/>
    <cellStyle name="Total 3 3 2 8 2" xfId="15822"/>
    <cellStyle name="Total 3 3 2 8 3" xfId="15823"/>
    <cellStyle name="Total 3 3 2 8 4" xfId="15824"/>
    <cellStyle name="Total 3 3 2 8 5" xfId="15825"/>
    <cellStyle name="Total 3 3 2 8 6" xfId="15826"/>
    <cellStyle name="Total 3 3 2 8 7" xfId="15827"/>
    <cellStyle name="Total 3 3 2 9" xfId="15828"/>
    <cellStyle name="Total 3 3 2 9 2" xfId="15829"/>
    <cellStyle name="Total 3 3 2 9 3" xfId="15830"/>
    <cellStyle name="Total 3 3 2 9 4" xfId="15831"/>
    <cellStyle name="Total 3 3 2 9 5" xfId="15832"/>
    <cellStyle name="Total 3 3 2 9 6" xfId="15833"/>
    <cellStyle name="Total 3 3 2 9 7" xfId="15834"/>
    <cellStyle name="Total 3 3 3" xfId="15835"/>
    <cellStyle name="Total 3 3 3 10" xfId="15836"/>
    <cellStyle name="Total 3 3 3 10 2" xfId="15837"/>
    <cellStyle name="Total 3 3 3 10 3" xfId="15838"/>
    <cellStyle name="Total 3 3 3 10 4" xfId="15839"/>
    <cellStyle name="Total 3 3 3 10 5" xfId="15840"/>
    <cellStyle name="Total 3 3 3 10 6" xfId="15841"/>
    <cellStyle name="Total 3 3 3 10 7" xfId="15842"/>
    <cellStyle name="Total 3 3 3 11" xfId="15843"/>
    <cellStyle name="Total 3 3 3 12" xfId="15844"/>
    <cellStyle name="Total 3 3 3 13" xfId="15845"/>
    <cellStyle name="Total 3 3 3 14" xfId="15846"/>
    <cellStyle name="Total 3 3 3 2" xfId="15847"/>
    <cellStyle name="Total 3 3 3 2 2" xfId="15848"/>
    <cellStyle name="Total 3 3 3 2 3" xfId="15849"/>
    <cellStyle name="Total 3 3 3 2 4" xfId="15850"/>
    <cellStyle name="Total 3 3 3 2 5" xfId="15851"/>
    <cellStyle name="Total 3 3 3 2 6" xfId="15852"/>
    <cellStyle name="Total 3 3 3 2 7" xfId="15853"/>
    <cellStyle name="Total 3 3 3 3" xfId="15854"/>
    <cellStyle name="Total 3 3 3 3 2" xfId="15855"/>
    <cellStyle name="Total 3 3 3 3 3" xfId="15856"/>
    <cellStyle name="Total 3 3 3 3 4" xfId="15857"/>
    <cellStyle name="Total 3 3 3 3 5" xfId="15858"/>
    <cellStyle name="Total 3 3 3 3 6" xfId="15859"/>
    <cellStyle name="Total 3 3 3 3 7" xfId="15860"/>
    <cellStyle name="Total 3 3 3 4" xfId="15861"/>
    <cellStyle name="Total 3 3 3 4 2" xfId="15862"/>
    <cellStyle name="Total 3 3 3 4 3" xfId="15863"/>
    <cellStyle name="Total 3 3 3 4 4" xfId="15864"/>
    <cellStyle name="Total 3 3 3 4 5" xfId="15865"/>
    <cellStyle name="Total 3 3 3 4 6" xfId="15866"/>
    <cellStyle name="Total 3 3 3 4 7" xfId="15867"/>
    <cellStyle name="Total 3 3 3 5" xfId="15868"/>
    <cellStyle name="Total 3 3 3 5 2" xfId="15869"/>
    <cellStyle name="Total 3 3 3 5 3" xfId="15870"/>
    <cellStyle name="Total 3 3 3 5 4" xfId="15871"/>
    <cellStyle name="Total 3 3 3 5 5" xfId="15872"/>
    <cellStyle name="Total 3 3 3 5 6" xfId="15873"/>
    <cellStyle name="Total 3 3 3 5 7" xfId="15874"/>
    <cellStyle name="Total 3 3 3 6" xfId="15875"/>
    <cellStyle name="Total 3 3 3 6 2" xfId="15876"/>
    <cellStyle name="Total 3 3 3 6 3" xfId="15877"/>
    <cellStyle name="Total 3 3 3 6 4" xfId="15878"/>
    <cellStyle name="Total 3 3 3 6 5" xfId="15879"/>
    <cellStyle name="Total 3 3 3 6 6" xfId="15880"/>
    <cellStyle name="Total 3 3 3 6 7" xfId="15881"/>
    <cellStyle name="Total 3 3 3 7" xfId="15882"/>
    <cellStyle name="Total 3 3 3 7 2" xfId="15883"/>
    <cellStyle name="Total 3 3 3 7 3" xfId="15884"/>
    <cellStyle name="Total 3 3 3 7 4" xfId="15885"/>
    <cellStyle name="Total 3 3 3 7 5" xfId="15886"/>
    <cellStyle name="Total 3 3 3 7 6" xfId="15887"/>
    <cellStyle name="Total 3 3 3 7 7" xfId="15888"/>
    <cellStyle name="Total 3 3 3 8" xfId="15889"/>
    <cellStyle name="Total 3 3 3 8 2" xfId="15890"/>
    <cellStyle name="Total 3 3 3 8 3" xfId="15891"/>
    <cellStyle name="Total 3 3 3 8 4" xfId="15892"/>
    <cellStyle name="Total 3 3 3 8 5" xfId="15893"/>
    <cellStyle name="Total 3 3 3 8 6" xfId="15894"/>
    <cellStyle name="Total 3 3 3 8 7" xfId="15895"/>
    <cellStyle name="Total 3 3 3 9" xfId="15896"/>
    <cellStyle name="Total 3 3 3 9 2" xfId="15897"/>
    <cellStyle name="Total 3 3 3 9 3" xfId="15898"/>
    <cellStyle name="Total 3 3 3 9 4" xfId="15899"/>
    <cellStyle name="Total 3 3 3 9 5" xfId="15900"/>
    <cellStyle name="Total 3 3 3 9 6" xfId="15901"/>
    <cellStyle name="Total 3 3 3 9 7" xfId="15902"/>
    <cellStyle name="Total 3 3 4" xfId="15903"/>
    <cellStyle name="Total 3 3 4 10" xfId="15904"/>
    <cellStyle name="Total 3 3 4 10 2" xfId="15905"/>
    <cellStyle name="Total 3 3 4 10 3" xfId="15906"/>
    <cellStyle name="Total 3 3 4 10 4" xfId="15907"/>
    <cellStyle name="Total 3 3 4 10 5" xfId="15908"/>
    <cellStyle name="Total 3 3 4 10 6" xfId="15909"/>
    <cellStyle name="Total 3 3 4 10 7" xfId="15910"/>
    <cellStyle name="Total 3 3 4 11" xfId="15911"/>
    <cellStyle name="Total 3 3 4 12" xfId="15912"/>
    <cellStyle name="Total 3 3 4 13" xfId="15913"/>
    <cellStyle name="Total 3 3 4 14" xfId="15914"/>
    <cellStyle name="Total 3 3 4 2" xfId="15915"/>
    <cellStyle name="Total 3 3 4 2 2" xfId="15916"/>
    <cellStyle name="Total 3 3 4 2 3" xfId="15917"/>
    <cellStyle name="Total 3 3 4 2 4" xfId="15918"/>
    <cellStyle name="Total 3 3 4 2 5" xfId="15919"/>
    <cellStyle name="Total 3 3 4 2 6" xfId="15920"/>
    <cellStyle name="Total 3 3 4 2 7" xfId="15921"/>
    <cellStyle name="Total 3 3 4 3" xfId="15922"/>
    <cellStyle name="Total 3 3 4 3 2" xfId="15923"/>
    <cellStyle name="Total 3 3 4 3 3" xfId="15924"/>
    <cellStyle name="Total 3 3 4 3 4" xfId="15925"/>
    <cellStyle name="Total 3 3 4 3 5" xfId="15926"/>
    <cellStyle name="Total 3 3 4 3 6" xfId="15927"/>
    <cellStyle name="Total 3 3 4 3 7" xfId="15928"/>
    <cellStyle name="Total 3 3 4 4" xfId="15929"/>
    <cellStyle name="Total 3 3 4 4 2" xfId="15930"/>
    <cellStyle name="Total 3 3 4 4 3" xfId="15931"/>
    <cellStyle name="Total 3 3 4 4 4" xfId="15932"/>
    <cellStyle name="Total 3 3 4 4 5" xfId="15933"/>
    <cellStyle name="Total 3 3 4 4 6" xfId="15934"/>
    <cellStyle name="Total 3 3 4 4 7" xfId="15935"/>
    <cellStyle name="Total 3 3 4 5" xfId="15936"/>
    <cellStyle name="Total 3 3 4 5 2" xfId="15937"/>
    <cellStyle name="Total 3 3 4 5 3" xfId="15938"/>
    <cellStyle name="Total 3 3 4 5 4" xfId="15939"/>
    <cellStyle name="Total 3 3 4 5 5" xfId="15940"/>
    <cellStyle name="Total 3 3 4 5 6" xfId="15941"/>
    <cellStyle name="Total 3 3 4 5 7" xfId="15942"/>
    <cellStyle name="Total 3 3 4 6" xfId="15943"/>
    <cellStyle name="Total 3 3 4 6 2" xfId="15944"/>
    <cellStyle name="Total 3 3 4 6 3" xfId="15945"/>
    <cellStyle name="Total 3 3 4 6 4" xfId="15946"/>
    <cellStyle name="Total 3 3 4 6 5" xfId="15947"/>
    <cellStyle name="Total 3 3 4 6 6" xfId="15948"/>
    <cellStyle name="Total 3 3 4 6 7" xfId="15949"/>
    <cellStyle name="Total 3 3 4 7" xfId="15950"/>
    <cellStyle name="Total 3 3 4 7 2" xfId="15951"/>
    <cellStyle name="Total 3 3 4 7 3" xfId="15952"/>
    <cellStyle name="Total 3 3 4 7 4" xfId="15953"/>
    <cellStyle name="Total 3 3 4 7 5" xfId="15954"/>
    <cellStyle name="Total 3 3 4 7 6" xfId="15955"/>
    <cellStyle name="Total 3 3 4 7 7" xfId="15956"/>
    <cellStyle name="Total 3 3 4 8" xfId="15957"/>
    <cellStyle name="Total 3 3 4 8 2" xfId="15958"/>
    <cellStyle name="Total 3 3 4 8 3" xfId="15959"/>
    <cellStyle name="Total 3 3 4 8 4" xfId="15960"/>
    <cellStyle name="Total 3 3 4 8 5" xfId="15961"/>
    <cellStyle name="Total 3 3 4 8 6" xfId="15962"/>
    <cellStyle name="Total 3 3 4 8 7" xfId="15963"/>
    <cellStyle name="Total 3 3 4 9" xfId="15964"/>
    <cellStyle name="Total 3 3 4 9 2" xfId="15965"/>
    <cellStyle name="Total 3 3 4 9 3" xfId="15966"/>
    <cellStyle name="Total 3 3 4 9 4" xfId="15967"/>
    <cellStyle name="Total 3 3 4 9 5" xfId="15968"/>
    <cellStyle name="Total 3 3 4 9 6" xfId="15969"/>
    <cellStyle name="Total 3 3 4 9 7" xfId="15970"/>
    <cellStyle name="Total 3 3 5" xfId="15971"/>
    <cellStyle name="Total 3 3 5 10" xfId="15972"/>
    <cellStyle name="Total 3 3 5 10 2" xfId="15973"/>
    <cellStyle name="Total 3 3 5 10 3" xfId="15974"/>
    <cellStyle name="Total 3 3 5 10 4" xfId="15975"/>
    <cellStyle name="Total 3 3 5 10 5" xfId="15976"/>
    <cellStyle name="Total 3 3 5 10 6" xfId="15977"/>
    <cellStyle name="Total 3 3 5 10 7" xfId="15978"/>
    <cellStyle name="Total 3 3 5 11" xfId="15979"/>
    <cellStyle name="Total 3 3 5 12" xfId="15980"/>
    <cellStyle name="Total 3 3 5 13" xfId="15981"/>
    <cellStyle name="Total 3 3 5 14" xfId="15982"/>
    <cellStyle name="Total 3 3 5 2" xfId="15983"/>
    <cellStyle name="Total 3 3 5 2 2" xfId="15984"/>
    <cellStyle name="Total 3 3 5 2 3" xfId="15985"/>
    <cellStyle name="Total 3 3 5 2 4" xfId="15986"/>
    <cellStyle name="Total 3 3 5 2 5" xfId="15987"/>
    <cellStyle name="Total 3 3 5 2 6" xfId="15988"/>
    <cellStyle name="Total 3 3 5 2 7" xfId="15989"/>
    <cellStyle name="Total 3 3 5 3" xfId="15990"/>
    <cellStyle name="Total 3 3 5 3 2" xfId="15991"/>
    <cellStyle name="Total 3 3 5 3 3" xfId="15992"/>
    <cellStyle name="Total 3 3 5 3 4" xfId="15993"/>
    <cellStyle name="Total 3 3 5 3 5" xfId="15994"/>
    <cellStyle name="Total 3 3 5 3 6" xfId="15995"/>
    <cellStyle name="Total 3 3 5 3 7" xfId="15996"/>
    <cellStyle name="Total 3 3 5 4" xfId="15997"/>
    <cellStyle name="Total 3 3 5 4 2" xfId="15998"/>
    <cellStyle name="Total 3 3 5 4 3" xfId="15999"/>
    <cellStyle name="Total 3 3 5 4 4" xfId="16000"/>
    <cellStyle name="Total 3 3 5 4 5" xfId="16001"/>
    <cellStyle name="Total 3 3 5 4 6" xfId="16002"/>
    <cellStyle name="Total 3 3 5 4 7" xfId="16003"/>
    <cellStyle name="Total 3 3 5 5" xfId="16004"/>
    <cellStyle name="Total 3 3 5 5 2" xfId="16005"/>
    <cellStyle name="Total 3 3 5 5 3" xfId="16006"/>
    <cellStyle name="Total 3 3 5 5 4" xfId="16007"/>
    <cellStyle name="Total 3 3 5 5 5" xfId="16008"/>
    <cellStyle name="Total 3 3 5 5 6" xfId="16009"/>
    <cellStyle name="Total 3 3 5 5 7" xfId="16010"/>
    <cellStyle name="Total 3 3 5 6" xfId="16011"/>
    <cellStyle name="Total 3 3 5 6 2" xfId="16012"/>
    <cellStyle name="Total 3 3 5 6 3" xfId="16013"/>
    <cellStyle name="Total 3 3 5 6 4" xfId="16014"/>
    <cellStyle name="Total 3 3 5 6 5" xfId="16015"/>
    <cellStyle name="Total 3 3 5 6 6" xfId="16016"/>
    <cellStyle name="Total 3 3 5 6 7" xfId="16017"/>
    <cellStyle name="Total 3 3 5 7" xfId="16018"/>
    <cellStyle name="Total 3 3 5 7 2" xfId="16019"/>
    <cellStyle name="Total 3 3 5 7 3" xfId="16020"/>
    <cellStyle name="Total 3 3 5 7 4" xfId="16021"/>
    <cellStyle name="Total 3 3 5 7 5" xfId="16022"/>
    <cellStyle name="Total 3 3 5 7 6" xfId="16023"/>
    <cellStyle name="Total 3 3 5 7 7" xfId="16024"/>
    <cellStyle name="Total 3 3 5 8" xfId="16025"/>
    <cellStyle name="Total 3 3 5 8 2" xfId="16026"/>
    <cellStyle name="Total 3 3 5 8 3" xfId="16027"/>
    <cellStyle name="Total 3 3 5 8 4" xfId="16028"/>
    <cellStyle name="Total 3 3 5 8 5" xfId="16029"/>
    <cellStyle name="Total 3 3 5 8 6" xfId="16030"/>
    <cellStyle name="Total 3 3 5 8 7" xfId="16031"/>
    <cellStyle name="Total 3 3 5 9" xfId="16032"/>
    <cellStyle name="Total 3 3 5 9 2" xfId="16033"/>
    <cellStyle name="Total 3 3 5 9 3" xfId="16034"/>
    <cellStyle name="Total 3 3 5 9 4" xfId="16035"/>
    <cellStyle name="Total 3 3 5 9 5" xfId="16036"/>
    <cellStyle name="Total 3 3 5 9 6" xfId="16037"/>
    <cellStyle name="Total 3 3 5 9 7" xfId="16038"/>
    <cellStyle name="Total 3 3 6" xfId="16039"/>
    <cellStyle name="Total 3 3 6 10" xfId="16040"/>
    <cellStyle name="Total 3 3 6 10 2" xfId="16041"/>
    <cellStyle name="Total 3 3 6 10 3" xfId="16042"/>
    <cellStyle name="Total 3 3 6 10 4" xfId="16043"/>
    <cellStyle name="Total 3 3 6 10 5" xfId="16044"/>
    <cellStyle name="Total 3 3 6 10 6" xfId="16045"/>
    <cellStyle name="Total 3 3 6 10 7" xfId="16046"/>
    <cellStyle name="Total 3 3 6 11" xfId="16047"/>
    <cellStyle name="Total 3 3 6 12" xfId="16048"/>
    <cellStyle name="Total 3 3 6 13" xfId="16049"/>
    <cellStyle name="Total 3 3 6 14" xfId="16050"/>
    <cellStyle name="Total 3 3 6 2" xfId="16051"/>
    <cellStyle name="Total 3 3 6 2 2" xfId="16052"/>
    <cellStyle name="Total 3 3 6 2 3" xfId="16053"/>
    <cellStyle name="Total 3 3 6 2 4" xfId="16054"/>
    <cellStyle name="Total 3 3 6 2 5" xfId="16055"/>
    <cellStyle name="Total 3 3 6 2 6" xfId="16056"/>
    <cellStyle name="Total 3 3 6 2 7" xfId="16057"/>
    <cellStyle name="Total 3 3 6 3" xfId="16058"/>
    <cellStyle name="Total 3 3 6 3 2" xfId="16059"/>
    <cellStyle name="Total 3 3 6 3 3" xfId="16060"/>
    <cellStyle name="Total 3 3 6 3 4" xfId="16061"/>
    <cellStyle name="Total 3 3 6 3 5" xfId="16062"/>
    <cellStyle name="Total 3 3 6 3 6" xfId="16063"/>
    <cellStyle name="Total 3 3 6 3 7" xfId="16064"/>
    <cellStyle name="Total 3 3 6 4" xfId="16065"/>
    <cellStyle name="Total 3 3 6 4 2" xfId="16066"/>
    <cellStyle name="Total 3 3 6 4 3" xfId="16067"/>
    <cellStyle name="Total 3 3 6 4 4" xfId="16068"/>
    <cellStyle name="Total 3 3 6 4 5" xfId="16069"/>
    <cellStyle name="Total 3 3 6 4 6" xfId="16070"/>
    <cellStyle name="Total 3 3 6 4 7" xfId="16071"/>
    <cellStyle name="Total 3 3 6 5" xfId="16072"/>
    <cellStyle name="Total 3 3 6 5 2" xfId="16073"/>
    <cellStyle name="Total 3 3 6 5 3" xfId="16074"/>
    <cellStyle name="Total 3 3 6 5 4" xfId="16075"/>
    <cellStyle name="Total 3 3 6 5 5" xfId="16076"/>
    <cellStyle name="Total 3 3 6 5 6" xfId="16077"/>
    <cellStyle name="Total 3 3 6 5 7" xfId="16078"/>
    <cellStyle name="Total 3 3 6 6" xfId="16079"/>
    <cellStyle name="Total 3 3 6 6 2" xfId="16080"/>
    <cellStyle name="Total 3 3 6 6 3" xfId="16081"/>
    <cellStyle name="Total 3 3 6 6 4" xfId="16082"/>
    <cellStyle name="Total 3 3 6 6 5" xfId="16083"/>
    <cellStyle name="Total 3 3 6 6 6" xfId="16084"/>
    <cellStyle name="Total 3 3 6 6 7" xfId="16085"/>
    <cellStyle name="Total 3 3 6 7" xfId="16086"/>
    <cellStyle name="Total 3 3 6 7 2" xfId="16087"/>
    <cellStyle name="Total 3 3 6 7 3" xfId="16088"/>
    <cellStyle name="Total 3 3 6 7 4" xfId="16089"/>
    <cellStyle name="Total 3 3 6 7 5" xfId="16090"/>
    <cellStyle name="Total 3 3 6 7 6" xfId="16091"/>
    <cellStyle name="Total 3 3 6 7 7" xfId="16092"/>
    <cellStyle name="Total 3 3 6 8" xfId="16093"/>
    <cellStyle name="Total 3 3 6 8 2" xfId="16094"/>
    <cellStyle name="Total 3 3 6 8 3" xfId="16095"/>
    <cellStyle name="Total 3 3 6 8 4" xfId="16096"/>
    <cellStyle name="Total 3 3 6 8 5" xfId="16097"/>
    <cellStyle name="Total 3 3 6 8 6" xfId="16098"/>
    <cellStyle name="Total 3 3 6 8 7" xfId="16099"/>
    <cellStyle name="Total 3 3 6 9" xfId="16100"/>
    <cellStyle name="Total 3 3 6 9 2" xfId="16101"/>
    <cellStyle name="Total 3 3 6 9 3" xfId="16102"/>
    <cellStyle name="Total 3 3 6 9 4" xfId="16103"/>
    <cellStyle name="Total 3 3 6 9 5" xfId="16104"/>
    <cellStyle name="Total 3 3 6 9 6" xfId="16105"/>
    <cellStyle name="Total 3 3 6 9 7" xfId="16106"/>
    <cellStyle name="Total 3 3 7" xfId="16107"/>
    <cellStyle name="Total 3 3 7 2" xfId="16108"/>
    <cellStyle name="Total 3 3 7 3" xfId="16109"/>
    <cellStyle name="Total 3 3 7 4" xfId="16110"/>
    <cellStyle name="Total 3 3 7 5" xfId="16111"/>
    <cellStyle name="Total 3 3 7 6" xfId="16112"/>
    <cellStyle name="Total 3 3 7 7" xfId="16113"/>
    <cellStyle name="Total 3 3 8" xfId="16114"/>
    <cellStyle name="Total 3 3 8 2" xfId="16115"/>
    <cellStyle name="Total 3 3 8 3" xfId="16116"/>
    <cellStyle name="Total 3 3 8 4" xfId="16117"/>
    <cellStyle name="Total 3 3 8 5" xfId="16118"/>
    <cellStyle name="Total 3 3 8 6" xfId="16119"/>
    <cellStyle name="Total 3 3 8 7" xfId="16120"/>
    <cellStyle name="Total 3 3 9" xfId="16121"/>
    <cellStyle name="Total 3 3 9 2" xfId="16122"/>
    <cellStyle name="Total 3 3 9 3" xfId="16123"/>
    <cellStyle name="Total 3 3 9 4" xfId="16124"/>
    <cellStyle name="Total 3 3 9 5" xfId="16125"/>
    <cellStyle name="Total 3 3 9 6" xfId="16126"/>
    <cellStyle name="Total 3 3 9 7" xfId="16127"/>
    <cellStyle name="Total 3 4" xfId="212"/>
    <cellStyle name="Total 3 4 10" xfId="16128"/>
    <cellStyle name="Total 3 4 10 2" xfId="16129"/>
    <cellStyle name="Total 3 4 10 3" xfId="16130"/>
    <cellStyle name="Total 3 4 10 4" xfId="16131"/>
    <cellStyle name="Total 3 4 10 5" xfId="16132"/>
    <cellStyle name="Total 3 4 10 6" xfId="16133"/>
    <cellStyle name="Total 3 4 10 7" xfId="16134"/>
    <cellStyle name="Total 3 4 11" xfId="16135"/>
    <cellStyle name="Total 3 4 11 2" xfId="16136"/>
    <cellStyle name="Total 3 4 11 3" xfId="16137"/>
    <cellStyle name="Total 3 4 11 4" xfId="16138"/>
    <cellStyle name="Total 3 4 11 5" xfId="16139"/>
    <cellStyle name="Total 3 4 11 6" xfId="16140"/>
    <cellStyle name="Total 3 4 11 7" xfId="16141"/>
    <cellStyle name="Total 3 4 12" xfId="16142"/>
    <cellStyle name="Total 3 4 12 2" xfId="16143"/>
    <cellStyle name="Total 3 4 12 3" xfId="16144"/>
    <cellStyle name="Total 3 4 12 4" xfId="16145"/>
    <cellStyle name="Total 3 4 12 5" xfId="16146"/>
    <cellStyle name="Total 3 4 12 6" xfId="16147"/>
    <cellStyle name="Total 3 4 12 7" xfId="16148"/>
    <cellStyle name="Total 3 4 13" xfId="16149"/>
    <cellStyle name="Total 3 4 13 2" xfId="16150"/>
    <cellStyle name="Total 3 4 13 3" xfId="16151"/>
    <cellStyle name="Total 3 4 13 4" xfId="16152"/>
    <cellStyle name="Total 3 4 13 5" xfId="16153"/>
    <cellStyle name="Total 3 4 13 6" xfId="16154"/>
    <cellStyle name="Total 3 4 13 7" xfId="16155"/>
    <cellStyle name="Total 3 4 14" xfId="16156"/>
    <cellStyle name="Total 3 4 15" xfId="16157"/>
    <cellStyle name="Total 3 4 16" xfId="16158"/>
    <cellStyle name="Total 3 4 2" xfId="317"/>
    <cellStyle name="Total 3 4 2 10" xfId="16159"/>
    <cellStyle name="Total 3 4 2 10 2" xfId="16160"/>
    <cellStyle name="Total 3 4 2 10 3" xfId="16161"/>
    <cellStyle name="Total 3 4 2 10 4" xfId="16162"/>
    <cellStyle name="Total 3 4 2 10 5" xfId="16163"/>
    <cellStyle name="Total 3 4 2 10 6" xfId="16164"/>
    <cellStyle name="Total 3 4 2 10 7" xfId="16165"/>
    <cellStyle name="Total 3 4 2 11" xfId="16166"/>
    <cellStyle name="Total 3 4 2 11 2" xfId="16167"/>
    <cellStyle name="Total 3 4 2 11 3" xfId="16168"/>
    <cellStyle name="Total 3 4 2 11 4" xfId="16169"/>
    <cellStyle name="Total 3 4 2 11 5" xfId="16170"/>
    <cellStyle name="Total 3 4 2 11 6" xfId="16171"/>
    <cellStyle name="Total 3 4 2 11 7" xfId="16172"/>
    <cellStyle name="Total 3 4 2 12" xfId="16173"/>
    <cellStyle name="Total 3 4 2 12 2" xfId="16174"/>
    <cellStyle name="Total 3 4 2 12 3" xfId="16175"/>
    <cellStyle name="Total 3 4 2 12 4" xfId="16176"/>
    <cellStyle name="Total 3 4 2 12 5" xfId="16177"/>
    <cellStyle name="Total 3 4 2 12 6" xfId="16178"/>
    <cellStyle name="Total 3 4 2 12 7" xfId="16179"/>
    <cellStyle name="Total 3 4 2 13" xfId="16180"/>
    <cellStyle name="Total 3 4 2 13 2" xfId="16181"/>
    <cellStyle name="Total 3 4 2 13 3" xfId="16182"/>
    <cellStyle name="Total 3 4 2 13 4" xfId="16183"/>
    <cellStyle name="Total 3 4 2 13 5" xfId="16184"/>
    <cellStyle name="Total 3 4 2 13 6" xfId="16185"/>
    <cellStyle name="Total 3 4 2 13 7" xfId="16186"/>
    <cellStyle name="Total 3 4 2 14" xfId="16187"/>
    <cellStyle name="Total 3 4 2 15" xfId="16188"/>
    <cellStyle name="Total 3 4 2 16" xfId="16189"/>
    <cellStyle name="Total 3 4 2 17" xfId="16190"/>
    <cellStyle name="Total 3 4 2 2" xfId="16191"/>
    <cellStyle name="Total 3 4 2 2 10" xfId="16192"/>
    <cellStyle name="Total 3 4 2 2 10 2" xfId="16193"/>
    <cellStyle name="Total 3 4 2 2 10 3" xfId="16194"/>
    <cellStyle name="Total 3 4 2 2 10 4" xfId="16195"/>
    <cellStyle name="Total 3 4 2 2 10 5" xfId="16196"/>
    <cellStyle name="Total 3 4 2 2 10 6" xfId="16197"/>
    <cellStyle name="Total 3 4 2 2 10 7" xfId="16198"/>
    <cellStyle name="Total 3 4 2 2 11" xfId="16199"/>
    <cellStyle name="Total 3 4 2 2 12" xfId="16200"/>
    <cellStyle name="Total 3 4 2 2 13" xfId="16201"/>
    <cellStyle name="Total 3 4 2 2 14" xfId="16202"/>
    <cellStyle name="Total 3 4 2 2 2" xfId="16203"/>
    <cellStyle name="Total 3 4 2 2 2 2" xfId="16204"/>
    <cellStyle name="Total 3 4 2 2 2 3" xfId="16205"/>
    <cellStyle name="Total 3 4 2 2 2 4" xfId="16206"/>
    <cellStyle name="Total 3 4 2 2 2 5" xfId="16207"/>
    <cellStyle name="Total 3 4 2 2 2 6" xfId="16208"/>
    <cellStyle name="Total 3 4 2 2 2 7" xfId="16209"/>
    <cellStyle name="Total 3 4 2 2 3" xfId="16210"/>
    <cellStyle name="Total 3 4 2 2 3 2" xfId="16211"/>
    <cellStyle name="Total 3 4 2 2 3 3" xfId="16212"/>
    <cellStyle name="Total 3 4 2 2 3 4" xfId="16213"/>
    <cellStyle name="Total 3 4 2 2 3 5" xfId="16214"/>
    <cellStyle name="Total 3 4 2 2 3 6" xfId="16215"/>
    <cellStyle name="Total 3 4 2 2 3 7" xfId="16216"/>
    <cellStyle name="Total 3 4 2 2 4" xfId="16217"/>
    <cellStyle name="Total 3 4 2 2 4 2" xfId="16218"/>
    <cellStyle name="Total 3 4 2 2 4 3" xfId="16219"/>
    <cellStyle name="Total 3 4 2 2 4 4" xfId="16220"/>
    <cellStyle name="Total 3 4 2 2 4 5" xfId="16221"/>
    <cellStyle name="Total 3 4 2 2 4 6" xfId="16222"/>
    <cellStyle name="Total 3 4 2 2 4 7" xfId="16223"/>
    <cellStyle name="Total 3 4 2 2 5" xfId="16224"/>
    <cellStyle name="Total 3 4 2 2 5 2" xfId="16225"/>
    <cellStyle name="Total 3 4 2 2 5 3" xfId="16226"/>
    <cellStyle name="Total 3 4 2 2 5 4" xfId="16227"/>
    <cellStyle name="Total 3 4 2 2 5 5" xfId="16228"/>
    <cellStyle name="Total 3 4 2 2 5 6" xfId="16229"/>
    <cellStyle name="Total 3 4 2 2 5 7" xfId="16230"/>
    <cellStyle name="Total 3 4 2 2 6" xfId="16231"/>
    <cellStyle name="Total 3 4 2 2 6 2" xfId="16232"/>
    <cellStyle name="Total 3 4 2 2 6 3" xfId="16233"/>
    <cellStyle name="Total 3 4 2 2 6 4" xfId="16234"/>
    <cellStyle name="Total 3 4 2 2 6 5" xfId="16235"/>
    <cellStyle name="Total 3 4 2 2 6 6" xfId="16236"/>
    <cellStyle name="Total 3 4 2 2 6 7" xfId="16237"/>
    <cellStyle name="Total 3 4 2 2 7" xfId="16238"/>
    <cellStyle name="Total 3 4 2 2 7 2" xfId="16239"/>
    <cellStyle name="Total 3 4 2 2 7 3" xfId="16240"/>
    <cellStyle name="Total 3 4 2 2 7 4" xfId="16241"/>
    <cellStyle name="Total 3 4 2 2 7 5" xfId="16242"/>
    <cellStyle name="Total 3 4 2 2 7 6" xfId="16243"/>
    <cellStyle name="Total 3 4 2 2 7 7" xfId="16244"/>
    <cellStyle name="Total 3 4 2 2 8" xfId="16245"/>
    <cellStyle name="Total 3 4 2 2 8 2" xfId="16246"/>
    <cellStyle name="Total 3 4 2 2 8 3" xfId="16247"/>
    <cellStyle name="Total 3 4 2 2 8 4" xfId="16248"/>
    <cellStyle name="Total 3 4 2 2 8 5" xfId="16249"/>
    <cellStyle name="Total 3 4 2 2 8 6" xfId="16250"/>
    <cellStyle name="Total 3 4 2 2 8 7" xfId="16251"/>
    <cellStyle name="Total 3 4 2 2 9" xfId="16252"/>
    <cellStyle name="Total 3 4 2 2 9 2" xfId="16253"/>
    <cellStyle name="Total 3 4 2 2 9 3" xfId="16254"/>
    <cellStyle name="Total 3 4 2 2 9 4" xfId="16255"/>
    <cellStyle name="Total 3 4 2 2 9 5" xfId="16256"/>
    <cellStyle name="Total 3 4 2 2 9 6" xfId="16257"/>
    <cellStyle name="Total 3 4 2 2 9 7" xfId="16258"/>
    <cellStyle name="Total 3 4 2 3" xfId="16259"/>
    <cellStyle name="Total 3 4 2 3 10" xfId="16260"/>
    <cellStyle name="Total 3 4 2 3 10 2" xfId="16261"/>
    <cellStyle name="Total 3 4 2 3 10 3" xfId="16262"/>
    <cellStyle name="Total 3 4 2 3 10 4" xfId="16263"/>
    <cellStyle name="Total 3 4 2 3 10 5" xfId="16264"/>
    <cellStyle name="Total 3 4 2 3 10 6" xfId="16265"/>
    <cellStyle name="Total 3 4 2 3 10 7" xfId="16266"/>
    <cellStyle name="Total 3 4 2 3 11" xfId="16267"/>
    <cellStyle name="Total 3 4 2 3 12" xfId="16268"/>
    <cellStyle name="Total 3 4 2 3 13" xfId="16269"/>
    <cellStyle name="Total 3 4 2 3 14" xfId="16270"/>
    <cellStyle name="Total 3 4 2 3 2" xfId="16271"/>
    <cellStyle name="Total 3 4 2 3 2 2" xfId="16272"/>
    <cellStyle name="Total 3 4 2 3 2 3" xfId="16273"/>
    <cellStyle name="Total 3 4 2 3 2 4" xfId="16274"/>
    <cellStyle name="Total 3 4 2 3 2 5" xfId="16275"/>
    <cellStyle name="Total 3 4 2 3 2 6" xfId="16276"/>
    <cellStyle name="Total 3 4 2 3 2 7" xfId="16277"/>
    <cellStyle name="Total 3 4 2 3 3" xfId="16278"/>
    <cellStyle name="Total 3 4 2 3 3 2" xfId="16279"/>
    <cellStyle name="Total 3 4 2 3 3 3" xfId="16280"/>
    <cellStyle name="Total 3 4 2 3 3 4" xfId="16281"/>
    <cellStyle name="Total 3 4 2 3 3 5" xfId="16282"/>
    <cellStyle name="Total 3 4 2 3 3 6" xfId="16283"/>
    <cellStyle name="Total 3 4 2 3 3 7" xfId="16284"/>
    <cellStyle name="Total 3 4 2 3 4" xfId="16285"/>
    <cellStyle name="Total 3 4 2 3 4 2" xfId="16286"/>
    <cellStyle name="Total 3 4 2 3 4 3" xfId="16287"/>
    <cellStyle name="Total 3 4 2 3 4 4" xfId="16288"/>
    <cellStyle name="Total 3 4 2 3 4 5" xfId="16289"/>
    <cellStyle name="Total 3 4 2 3 4 6" xfId="16290"/>
    <cellStyle name="Total 3 4 2 3 4 7" xfId="16291"/>
    <cellStyle name="Total 3 4 2 3 5" xfId="16292"/>
    <cellStyle name="Total 3 4 2 3 5 2" xfId="16293"/>
    <cellStyle name="Total 3 4 2 3 5 3" xfId="16294"/>
    <cellStyle name="Total 3 4 2 3 5 4" xfId="16295"/>
    <cellStyle name="Total 3 4 2 3 5 5" xfId="16296"/>
    <cellStyle name="Total 3 4 2 3 5 6" xfId="16297"/>
    <cellStyle name="Total 3 4 2 3 5 7" xfId="16298"/>
    <cellStyle name="Total 3 4 2 3 6" xfId="16299"/>
    <cellStyle name="Total 3 4 2 3 6 2" xfId="16300"/>
    <cellStyle name="Total 3 4 2 3 6 3" xfId="16301"/>
    <cellStyle name="Total 3 4 2 3 6 4" xfId="16302"/>
    <cellStyle name="Total 3 4 2 3 6 5" xfId="16303"/>
    <cellStyle name="Total 3 4 2 3 6 6" xfId="16304"/>
    <cellStyle name="Total 3 4 2 3 6 7" xfId="16305"/>
    <cellStyle name="Total 3 4 2 3 7" xfId="16306"/>
    <cellStyle name="Total 3 4 2 3 7 2" xfId="16307"/>
    <cellStyle name="Total 3 4 2 3 7 3" xfId="16308"/>
    <cellStyle name="Total 3 4 2 3 7 4" xfId="16309"/>
    <cellStyle name="Total 3 4 2 3 7 5" xfId="16310"/>
    <cellStyle name="Total 3 4 2 3 7 6" xfId="16311"/>
    <cellStyle name="Total 3 4 2 3 7 7" xfId="16312"/>
    <cellStyle name="Total 3 4 2 3 8" xfId="16313"/>
    <cellStyle name="Total 3 4 2 3 8 2" xfId="16314"/>
    <cellStyle name="Total 3 4 2 3 8 3" xfId="16315"/>
    <cellStyle name="Total 3 4 2 3 8 4" xfId="16316"/>
    <cellStyle name="Total 3 4 2 3 8 5" xfId="16317"/>
    <cellStyle name="Total 3 4 2 3 8 6" xfId="16318"/>
    <cellStyle name="Total 3 4 2 3 8 7" xfId="16319"/>
    <cellStyle name="Total 3 4 2 3 9" xfId="16320"/>
    <cellStyle name="Total 3 4 2 3 9 2" xfId="16321"/>
    <cellStyle name="Total 3 4 2 3 9 3" xfId="16322"/>
    <cellStyle name="Total 3 4 2 3 9 4" xfId="16323"/>
    <cellStyle name="Total 3 4 2 3 9 5" xfId="16324"/>
    <cellStyle name="Total 3 4 2 3 9 6" xfId="16325"/>
    <cellStyle name="Total 3 4 2 3 9 7" xfId="16326"/>
    <cellStyle name="Total 3 4 2 4" xfId="16327"/>
    <cellStyle name="Total 3 4 2 4 10" xfId="16328"/>
    <cellStyle name="Total 3 4 2 4 10 2" xfId="16329"/>
    <cellStyle name="Total 3 4 2 4 10 3" xfId="16330"/>
    <cellStyle name="Total 3 4 2 4 10 4" xfId="16331"/>
    <cellStyle name="Total 3 4 2 4 10 5" xfId="16332"/>
    <cellStyle name="Total 3 4 2 4 10 6" xfId="16333"/>
    <cellStyle name="Total 3 4 2 4 10 7" xfId="16334"/>
    <cellStyle name="Total 3 4 2 4 11" xfId="16335"/>
    <cellStyle name="Total 3 4 2 4 12" xfId="16336"/>
    <cellStyle name="Total 3 4 2 4 13" xfId="16337"/>
    <cellStyle name="Total 3 4 2 4 14" xfId="16338"/>
    <cellStyle name="Total 3 4 2 4 2" xfId="16339"/>
    <cellStyle name="Total 3 4 2 4 2 2" xfId="16340"/>
    <cellStyle name="Total 3 4 2 4 2 3" xfId="16341"/>
    <cellStyle name="Total 3 4 2 4 2 4" xfId="16342"/>
    <cellStyle name="Total 3 4 2 4 2 5" xfId="16343"/>
    <cellStyle name="Total 3 4 2 4 2 6" xfId="16344"/>
    <cellStyle name="Total 3 4 2 4 2 7" xfId="16345"/>
    <cellStyle name="Total 3 4 2 4 3" xfId="16346"/>
    <cellStyle name="Total 3 4 2 4 3 2" xfId="16347"/>
    <cellStyle name="Total 3 4 2 4 3 3" xfId="16348"/>
    <cellStyle name="Total 3 4 2 4 3 4" xfId="16349"/>
    <cellStyle name="Total 3 4 2 4 3 5" xfId="16350"/>
    <cellStyle name="Total 3 4 2 4 3 6" xfId="16351"/>
    <cellStyle name="Total 3 4 2 4 3 7" xfId="16352"/>
    <cellStyle name="Total 3 4 2 4 4" xfId="16353"/>
    <cellStyle name="Total 3 4 2 4 4 2" xfId="16354"/>
    <cellStyle name="Total 3 4 2 4 4 3" xfId="16355"/>
    <cellStyle name="Total 3 4 2 4 4 4" xfId="16356"/>
    <cellStyle name="Total 3 4 2 4 4 5" xfId="16357"/>
    <cellStyle name="Total 3 4 2 4 4 6" xfId="16358"/>
    <cellStyle name="Total 3 4 2 4 4 7" xfId="16359"/>
    <cellStyle name="Total 3 4 2 4 5" xfId="16360"/>
    <cellStyle name="Total 3 4 2 4 5 2" xfId="16361"/>
    <cellStyle name="Total 3 4 2 4 5 3" xfId="16362"/>
    <cellStyle name="Total 3 4 2 4 5 4" xfId="16363"/>
    <cellStyle name="Total 3 4 2 4 5 5" xfId="16364"/>
    <cellStyle name="Total 3 4 2 4 5 6" xfId="16365"/>
    <cellStyle name="Total 3 4 2 4 5 7" xfId="16366"/>
    <cellStyle name="Total 3 4 2 4 6" xfId="16367"/>
    <cellStyle name="Total 3 4 2 4 6 2" xfId="16368"/>
    <cellStyle name="Total 3 4 2 4 6 3" xfId="16369"/>
    <cellStyle name="Total 3 4 2 4 6 4" xfId="16370"/>
    <cellStyle name="Total 3 4 2 4 6 5" xfId="16371"/>
    <cellStyle name="Total 3 4 2 4 6 6" xfId="16372"/>
    <cellStyle name="Total 3 4 2 4 6 7" xfId="16373"/>
    <cellStyle name="Total 3 4 2 4 7" xfId="16374"/>
    <cellStyle name="Total 3 4 2 4 7 2" xfId="16375"/>
    <cellStyle name="Total 3 4 2 4 7 3" xfId="16376"/>
    <cellStyle name="Total 3 4 2 4 7 4" xfId="16377"/>
    <cellStyle name="Total 3 4 2 4 7 5" xfId="16378"/>
    <cellStyle name="Total 3 4 2 4 7 6" xfId="16379"/>
    <cellStyle name="Total 3 4 2 4 7 7" xfId="16380"/>
    <cellStyle name="Total 3 4 2 4 8" xfId="16381"/>
    <cellStyle name="Total 3 4 2 4 8 2" xfId="16382"/>
    <cellStyle name="Total 3 4 2 4 8 3" xfId="16383"/>
    <cellStyle name="Total 3 4 2 4 8 4" xfId="16384"/>
    <cellStyle name="Total 3 4 2 4 8 5" xfId="16385"/>
    <cellStyle name="Total 3 4 2 4 8 6" xfId="16386"/>
    <cellStyle name="Total 3 4 2 4 8 7" xfId="16387"/>
    <cellStyle name="Total 3 4 2 4 9" xfId="16388"/>
    <cellStyle name="Total 3 4 2 4 9 2" xfId="16389"/>
    <cellStyle name="Total 3 4 2 4 9 3" xfId="16390"/>
    <cellStyle name="Total 3 4 2 4 9 4" xfId="16391"/>
    <cellStyle name="Total 3 4 2 4 9 5" xfId="16392"/>
    <cellStyle name="Total 3 4 2 4 9 6" xfId="16393"/>
    <cellStyle name="Total 3 4 2 4 9 7" xfId="16394"/>
    <cellStyle name="Total 3 4 2 5" xfId="16395"/>
    <cellStyle name="Total 3 4 2 5 10" xfId="16396"/>
    <cellStyle name="Total 3 4 2 5 10 2" xfId="16397"/>
    <cellStyle name="Total 3 4 2 5 10 3" xfId="16398"/>
    <cellStyle name="Total 3 4 2 5 10 4" xfId="16399"/>
    <cellStyle name="Total 3 4 2 5 10 5" xfId="16400"/>
    <cellStyle name="Total 3 4 2 5 10 6" xfId="16401"/>
    <cellStyle name="Total 3 4 2 5 10 7" xfId="16402"/>
    <cellStyle name="Total 3 4 2 5 11" xfId="16403"/>
    <cellStyle name="Total 3 4 2 5 12" xfId="16404"/>
    <cellStyle name="Total 3 4 2 5 13" xfId="16405"/>
    <cellStyle name="Total 3 4 2 5 14" xfId="16406"/>
    <cellStyle name="Total 3 4 2 5 2" xfId="16407"/>
    <cellStyle name="Total 3 4 2 5 2 2" xfId="16408"/>
    <cellStyle name="Total 3 4 2 5 2 3" xfId="16409"/>
    <cellStyle name="Total 3 4 2 5 2 4" xfId="16410"/>
    <cellStyle name="Total 3 4 2 5 2 5" xfId="16411"/>
    <cellStyle name="Total 3 4 2 5 2 6" xfId="16412"/>
    <cellStyle name="Total 3 4 2 5 2 7" xfId="16413"/>
    <cellStyle name="Total 3 4 2 5 3" xfId="16414"/>
    <cellStyle name="Total 3 4 2 5 3 2" xfId="16415"/>
    <cellStyle name="Total 3 4 2 5 3 3" xfId="16416"/>
    <cellStyle name="Total 3 4 2 5 3 4" xfId="16417"/>
    <cellStyle name="Total 3 4 2 5 3 5" xfId="16418"/>
    <cellStyle name="Total 3 4 2 5 3 6" xfId="16419"/>
    <cellStyle name="Total 3 4 2 5 3 7" xfId="16420"/>
    <cellStyle name="Total 3 4 2 5 4" xfId="16421"/>
    <cellStyle name="Total 3 4 2 5 4 2" xfId="16422"/>
    <cellStyle name="Total 3 4 2 5 4 3" xfId="16423"/>
    <cellStyle name="Total 3 4 2 5 4 4" xfId="16424"/>
    <cellStyle name="Total 3 4 2 5 4 5" xfId="16425"/>
    <cellStyle name="Total 3 4 2 5 4 6" xfId="16426"/>
    <cellStyle name="Total 3 4 2 5 4 7" xfId="16427"/>
    <cellStyle name="Total 3 4 2 5 5" xfId="16428"/>
    <cellStyle name="Total 3 4 2 5 5 2" xfId="16429"/>
    <cellStyle name="Total 3 4 2 5 5 3" xfId="16430"/>
    <cellStyle name="Total 3 4 2 5 5 4" xfId="16431"/>
    <cellStyle name="Total 3 4 2 5 5 5" xfId="16432"/>
    <cellStyle name="Total 3 4 2 5 5 6" xfId="16433"/>
    <cellStyle name="Total 3 4 2 5 5 7" xfId="16434"/>
    <cellStyle name="Total 3 4 2 5 6" xfId="16435"/>
    <cellStyle name="Total 3 4 2 5 6 2" xfId="16436"/>
    <cellStyle name="Total 3 4 2 5 6 3" xfId="16437"/>
    <cellStyle name="Total 3 4 2 5 6 4" xfId="16438"/>
    <cellStyle name="Total 3 4 2 5 6 5" xfId="16439"/>
    <cellStyle name="Total 3 4 2 5 6 6" xfId="16440"/>
    <cellStyle name="Total 3 4 2 5 6 7" xfId="16441"/>
    <cellStyle name="Total 3 4 2 5 7" xfId="16442"/>
    <cellStyle name="Total 3 4 2 5 7 2" xfId="16443"/>
    <cellStyle name="Total 3 4 2 5 7 3" xfId="16444"/>
    <cellStyle name="Total 3 4 2 5 7 4" xfId="16445"/>
    <cellStyle name="Total 3 4 2 5 7 5" xfId="16446"/>
    <cellStyle name="Total 3 4 2 5 7 6" xfId="16447"/>
    <cellStyle name="Total 3 4 2 5 7 7" xfId="16448"/>
    <cellStyle name="Total 3 4 2 5 8" xfId="16449"/>
    <cellStyle name="Total 3 4 2 5 8 2" xfId="16450"/>
    <cellStyle name="Total 3 4 2 5 8 3" xfId="16451"/>
    <cellStyle name="Total 3 4 2 5 8 4" xfId="16452"/>
    <cellStyle name="Total 3 4 2 5 8 5" xfId="16453"/>
    <cellStyle name="Total 3 4 2 5 8 6" xfId="16454"/>
    <cellStyle name="Total 3 4 2 5 8 7" xfId="16455"/>
    <cellStyle name="Total 3 4 2 5 9" xfId="16456"/>
    <cellStyle name="Total 3 4 2 5 9 2" xfId="16457"/>
    <cellStyle name="Total 3 4 2 5 9 3" xfId="16458"/>
    <cellStyle name="Total 3 4 2 5 9 4" xfId="16459"/>
    <cellStyle name="Total 3 4 2 5 9 5" xfId="16460"/>
    <cellStyle name="Total 3 4 2 5 9 6" xfId="16461"/>
    <cellStyle name="Total 3 4 2 5 9 7" xfId="16462"/>
    <cellStyle name="Total 3 4 2 6" xfId="16463"/>
    <cellStyle name="Total 3 4 2 6 2" xfId="16464"/>
    <cellStyle name="Total 3 4 2 6 3" xfId="16465"/>
    <cellStyle name="Total 3 4 2 6 4" xfId="16466"/>
    <cellStyle name="Total 3 4 2 6 5" xfId="16467"/>
    <cellStyle name="Total 3 4 2 6 6" xfId="16468"/>
    <cellStyle name="Total 3 4 2 6 7" xfId="16469"/>
    <cellStyle name="Total 3 4 2 7" xfId="16470"/>
    <cellStyle name="Total 3 4 2 7 2" xfId="16471"/>
    <cellStyle name="Total 3 4 2 7 3" xfId="16472"/>
    <cellStyle name="Total 3 4 2 7 4" xfId="16473"/>
    <cellStyle name="Total 3 4 2 7 5" xfId="16474"/>
    <cellStyle name="Total 3 4 2 7 6" xfId="16475"/>
    <cellStyle name="Total 3 4 2 7 7" xfId="16476"/>
    <cellStyle name="Total 3 4 2 8" xfId="16477"/>
    <cellStyle name="Total 3 4 2 8 2" xfId="16478"/>
    <cellStyle name="Total 3 4 2 8 3" xfId="16479"/>
    <cellStyle name="Total 3 4 2 8 4" xfId="16480"/>
    <cellStyle name="Total 3 4 2 8 5" xfId="16481"/>
    <cellStyle name="Total 3 4 2 8 6" xfId="16482"/>
    <cellStyle name="Total 3 4 2 8 7" xfId="16483"/>
    <cellStyle name="Total 3 4 2 9" xfId="16484"/>
    <cellStyle name="Total 3 4 2 9 2" xfId="16485"/>
    <cellStyle name="Total 3 4 2 9 3" xfId="16486"/>
    <cellStyle name="Total 3 4 2 9 4" xfId="16487"/>
    <cellStyle name="Total 3 4 2 9 5" xfId="16488"/>
    <cellStyle name="Total 3 4 2 9 6" xfId="16489"/>
    <cellStyle name="Total 3 4 2 9 7" xfId="16490"/>
    <cellStyle name="Total 3 4 3" xfId="16491"/>
    <cellStyle name="Total 3 4 3 10" xfId="16492"/>
    <cellStyle name="Total 3 4 3 10 2" xfId="16493"/>
    <cellStyle name="Total 3 4 3 10 3" xfId="16494"/>
    <cellStyle name="Total 3 4 3 10 4" xfId="16495"/>
    <cellStyle name="Total 3 4 3 10 5" xfId="16496"/>
    <cellStyle name="Total 3 4 3 10 6" xfId="16497"/>
    <cellStyle name="Total 3 4 3 10 7" xfId="16498"/>
    <cellStyle name="Total 3 4 3 11" xfId="16499"/>
    <cellStyle name="Total 3 4 3 12" xfId="16500"/>
    <cellStyle name="Total 3 4 3 13" xfId="16501"/>
    <cellStyle name="Total 3 4 3 14" xfId="16502"/>
    <cellStyle name="Total 3 4 3 2" xfId="16503"/>
    <cellStyle name="Total 3 4 3 2 2" xfId="16504"/>
    <cellStyle name="Total 3 4 3 2 3" xfId="16505"/>
    <cellStyle name="Total 3 4 3 2 4" xfId="16506"/>
    <cellStyle name="Total 3 4 3 2 5" xfId="16507"/>
    <cellStyle name="Total 3 4 3 2 6" xfId="16508"/>
    <cellStyle name="Total 3 4 3 2 7" xfId="16509"/>
    <cellStyle name="Total 3 4 3 3" xfId="16510"/>
    <cellStyle name="Total 3 4 3 3 2" xfId="16511"/>
    <cellStyle name="Total 3 4 3 3 3" xfId="16512"/>
    <cellStyle name="Total 3 4 3 3 4" xfId="16513"/>
    <cellStyle name="Total 3 4 3 3 5" xfId="16514"/>
    <cellStyle name="Total 3 4 3 3 6" xfId="16515"/>
    <cellStyle name="Total 3 4 3 3 7" xfId="16516"/>
    <cellStyle name="Total 3 4 3 4" xfId="16517"/>
    <cellStyle name="Total 3 4 3 4 2" xfId="16518"/>
    <cellStyle name="Total 3 4 3 4 3" xfId="16519"/>
    <cellStyle name="Total 3 4 3 4 4" xfId="16520"/>
    <cellStyle name="Total 3 4 3 4 5" xfId="16521"/>
    <cellStyle name="Total 3 4 3 4 6" xfId="16522"/>
    <cellStyle name="Total 3 4 3 4 7" xfId="16523"/>
    <cellStyle name="Total 3 4 3 5" xfId="16524"/>
    <cellStyle name="Total 3 4 3 5 2" xfId="16525"/>
    <cellStyle name="Total 3 4 3 5 3" xfId="16526"/>
    <cellStyle name="Total 3 4 3 5 4" xfId="16527"/>
    <cellStyle name="Total 3 4 3 5 5" xfId="16528"/>
    <cellStyle name="Total 3 4 3 5 6" xfId="16529"/>
    <cellStyle name="Total 3 4 3 5 7" xfId="16530"/>
    <cellStyle name="Total 3 4 3 6" xfId="16531"/>
    <cellStyle name="Total 3 4 3 6 2" xfId="16532"/>
    <cellStyle name="Total 3 4 3 6 3" xfId="16533"/>
    <cellStyle name="Total 3 4 3 6 4" xfId="16534"/>
    <cellStyle name="Total 3 4 3 6 5" xfId="16535"/>
    <cellStyle name="Total 3 4 3 6 6" xfId="16536"/>
    <cellStyle name="Total 3 4 3 6 7" xfId="16537"/>
    <cellStyle name="Total 3 4 3 7" xfId="16538"/>
    <cellStyle name="Total 3 4 3 7 2" xfId="16539"/>
    <cellStyle name="Total 3 4 3 7 3" xfId="16540"/>
    <cellStyle name="Total 3 4 3 7 4" xfId="16541"/>
    <cellStyle name="Total 3 4 3 7 5" xfId="16542"/>
    <cellStyle name="Total 3 4 3 7 6" xfId="16543"/>
    <cellStyle name="Total 3 4 3 7 7" xfId="16544"/>
    <cellStyle name="Total 3 4 3 8" xfId="16545"/>
    <cellStyle name="Total 3 4 3 8 2" xfId="16546"/>
    <cellStyle name="Total 3 4 3 8 3" xfId="16547"/>
    <cellStyle name="Total 3 4 3 8 4" xfId="16548"/>
    <cellStyle name="Total 3 4 3 8 5" xfId="16549"/>
    <cellStyle name="Total 3 4 3 8 6" xfId="16550"/>
    <cellStyle name="Total 3 4 3 8 7" xfId="16551"/>
    <cellStyle name="Total 3 4 3 9" xfId="16552"/>
    <cellStyle name="Total 3 4 3 9 2" xfId="16553"/>
    <cellStyle name="Total 3 4 3 9 3" xfId="16554"/>
    <cellStyle name="Total 3 4 3 9 4" xfId="16555"/>
    <cellStyle name="Total 3 4 3 9 5" xfId="16556"/>
    <cellStyle name="Total 3 4 3 9 6" xfId="16557"/>
    <cellStyle name="Total 3 4 3 9 7" xfId="16558"/>
    <cellStyle name="Total 3 4 4" xfId="16559"/>
    <cellStyle name="Total 3 4 4 10" xfId="16560"/>
    <cellStyle name="Total 3 4 4 10 2" xfId="16561"/>
    <cellStyle name="Total 3 4 4 10 3" xfId="16562"/>
    <cellStyle name="Total 3 4 4 10 4" xfId="16563"/>
    <cellStyle name="Total 3 4 4 10 5" xfId="16564"/>
    <cellStyle name="Total 3 4 4 10 6" xfId="16565"/>
    <cellStyle name="Total 3 4 4 10 7" xfId="16566"/>
    <cellStyle name="Total 3 4 4 11" xfId="16567"/>
    <cellStyle name="Total 3 4 4 12" xfId="16568"/>
    <cellStyle name="Total 3 4 4 13" xfId="16569"/>
    <cellStyle name="Total 3 4 4 14" xfId="16570"/>
    <cellStyle name="Total 3 4 4 2" xfId="16571"/>
    <cellStyle name="Total 3 4 4 2 2" xfId="16572"/>
    <cellStyle name="Total 3 4 4 2 3" xfId="16573"/>
    <cellStyle name="Total 3 4 4 2 4" xfId="16574"/>
    <cellStyle name="Total 3 4 4 2 5" xfId="16575"/>
    <cellStyle name="Total 3 4 4 2 6" xfId="16576"/>
    <cellStyle name="Total 3 4 4 2 7" xfId="16577"/>
    <cellStyle name="Total 3 4 4 3" xfId="16578"/>
    <cellStyle name="Total 3 4 4 3 2" xfId="16579"/>
    <cellStyle name="Total 3 4 4 3 3" xfId="16580"/>
    <cellStyle name="Total 3 4 4 3 4" xfId="16581"/>
    <cellStyle name="Total 3 4 4 3 5" xfId="16582"/>
    <cellStyle name="Total 3 4 4 3 6" xfId="16583"/>
    <cellStyle name="Total 3 4 4 3 7" xfId="16584"/>
    <cellStyle name="Total 3 4 4 4" xfId="16585"/>
    <cellStyle name="Total 3 4 4 4 2" xfId="16586"/>
    <cellStyle name="Total 3 4 4 4 3" xfId="16587"/>
    <cellStyle name="Total 3 4 4 4 4" xfId="16588"/>
    <cellStyle name="Total 3 4 4 4 5" xfId="16589"/>
    <cellStyle name="Total 3 4 4 4 6" xfId="16590"/>
    <cellStyle name="Total 3 4 4 4 7" xfId="16591"/>
    <cellStyle name="Total 3 4 4 5" xfId="16592"/>
    <cellStyle name="Total 3 4 4 5 2" xfId="16593"/>
    <cellStyle name="Total 3 4 4 5 3" xfId="16594"/>
    <cellStyle name="Total 3 4 4 5 4" xfId="16595"/>
    <cellStyle name="Total 3 4 4 5 5" xfId="16596"/>
    <cellStyle name="Total 3 4 4 5 6" xfId="16597"/>
    <cellStyle name="Total 3 4 4 5 7" xfId="16598"/>
    <cellStyle name="Total 3 4 4 6" xfId="16599"/>
    <cellStyle name="Total 3 4 4 6 2" xfId="16600"/>
    <cellStyle name="Total 3 4 4 6 3" xfId="16601"/>
    <cellStyle name="Total 3 4 4 6 4" xfId="16602"/>
    <cellStyle name="Total 3 4 4 6 5" xfId="16603"/>
    <cellStyle name="Total 3 4 4 6 6" xfId="16604"/>
    <cellStyle name="Total 3 4 4 6 7" xfId="16605"/>
    <cellStyle name="Total 3 4 4 7" xfId="16606"/>
    <cellStyle name="Total 3 4 4 7 2" xfId="16607"/>
    <cellStyle name="Total 3 4 4 7 3" xfId="16608"/>
    <cellStyle name="Total 3 4 4 7 4" xfId="16609"/>
    <cellStyle name="Total 3 4 4 7 5" xfId="16610"/>
    <cellStyle name="Total 3 4 4 7 6" xfId="16611"/>
    <cellStyle name="Total 3 4 4 7 7" xfId="16612"/>
    <cellStyle name="Total 3 4 4 8" xfId="16613"/>
    <cellStyle name="Total 3 4 4 8 2" xfId="16614"/>
    <cellStyle name="Total 3 4 4 8 3" xfId="16615"/>
    <cellStyle name="Total 3 4 4 8 4" xfId="16616"/>
    <cellStyle name="Total 3 4 4 8 5" xfId="16617"/>
    <cellStyle name="Total 3 4 4 8 6" xfId="16618"/>
    <cellStyle name="Total 3 4 4 8 7" xfId="16619"/>
    <cellStyle name="Total 3 4 4 9" xfId="16620"/>
    <cellStyle name="Total 3 4 4 9 2" xfId="16621"/>
    <cellStyle name="Total 3 4 4 9 3" xfId="16622"/>
    <cellStyle name="Total 3 4 4 9 4" xfId="16623"/>
    <cellStyle name="Total 3 4 4 9 5" xfId="16624"/>
    <cellStyle name="Total 3 4 4 9 6" xfId="16625"/>
    <cellStyle name="Total 3 4 4 9 7" xfId="16626"/>
    <cellStyle name="Total 3 4 5" xfId="16627"/>
    <cellStyle name="Total 3 4 5 10" xfId="16628"/>
    <cellStyle name="Total 3 4 5 10 2" xfId="16629"/>
    <cellStyle name="Total 3 4 5 10 3" xfId="16630"/>
    <cellStyle name="Total 3 4 5 10 4" xfId="16631"/>
    <cellStyle name="Total 3 4 5 10 5" xfId="16632"/>
    <cellStyle name="Total 3 4 5 10 6" xfId="16633"/>
    <cellStyle name="Total 3 4 5 10 7" xfId="16634"/>
    <cellStyle name="Total 3 4 5 11" xfId="16635"/>
    <cellStyle name="Total 3 4 5 12" xfId="16636"/>
    <cellStyle name="Total 3 4 5 13" xfId="16637"/>
    <cellStyle name="Total 3 4 5 14" xfId="16638"/>
    <cellStyle name="Total 3 4 5 2" xfId="16639"/>
    <cellStyle name="Total 3 4 5 2 2" xfId="16640"/>
    <cellStyle name="Total 3 4 5 2 3" xfId="16641"/>
    <cellStyle name="Total 3 4 5 2 4" xfId="16642"/>
    <cellStyle name="Total 3 4 5 2 5" xfId="16643"/>
    <cellStyle name="Total 3 4 5 2 6" xfId="16644"/>
    <cellStyle name="Total 3 4 5 2 7" xfId="16645"/>
    <cellStyle name="Total 3 4 5 3" xfId="16646"/>
    <cellStyle name="Total 3 4 5 3 2" xfId="16647"/>
    <cellStyle name="Total 3 4 5 3 3" xfId="16648"/>
    <cellStyle name="Total 3 4 5 3 4" xfId="16649"/>
    <cellStyle name="Total 3 4 5 3 5" xfId="16650"/>
    <cellStyle name="Total 3 4 5 3 6" xfId="16651"/>
    <cellStyle name="Total 3 4 5 3 7" xfId="16652"/>
    <cellStyle name="Total 3 4 5 4" xfId="16653"/>
    <cellStyle name="Total 3 4 5 4 2" xfId="16654"/>
    <cellStyle name="Total 3 4 5 4 3" xfId="16655"/>
    <cellStyle name="Total 3 4 5 4 4" xfId="16656"/>
    <cellStyle name="Total 3 4 5 4 5" xfId="16657"/>
    <cellStyle name="Total 3 4 5 4 6" xfId="16658"/>
    <cellStyle name="Total 3 4 5 4 7" xfId="16659"/>
    <cellStyle name="Total 3 4 5 5" xfId="16660"/>
    <cellStyle name="Total 3 4 5 5 2" xfId="16661"/>
    <cellStyle name="Total 3 4 5 5 3" xfId="16662"/>
    <cellStyle name="Total 3 4 5 5 4" xfId="16663"/>
    <cellStyle name="Total 3 4 5 5 5" xfId="16664"/>
    <cellStyle name="Total 3 4 5 5 6" xfId="16665"/>
    <cellStyle name="Total 3 4 5 5 7" xfId="16666"/>
    <cellStyle name="Total 3 4 5 6" xfId="16667"/>
    <cellStyle name="Total 3 4 5 6 2" xfId="16668"/>
    <cellStyle name="Total 3 4 5 6 3" xfId="16669"/>
    <cellStyle name="Total 3 4 5 6 4" xfId="16670"/>
    <cellStyle name="Total 3 4 5 6 5" xfId="16671"/>
    <cellStyle name="Total 3 4 5 6 6" xfId="16672"/>
    <cellStyle name="Total 3 4 5 6 7" xfId="16673"/>
    <cellStyle name="Total 3 4 5 7" xfId="16674"/>
    <cellStyle name="Total 3 4 5 7 2" xfId="16675"/>
    <cellStyle name="Total 3 4 5 7 3" xfId="16676"/>
    <cellStyle name="Total 3 4 5 7 4" xfId="16677"/>
    <cellStyle name="Total 3 4 5 7 5" xfId="16678"/>
    <cellStyle name="Total 3 4 5 7 6" xfId="16679"/>
    <cellStyle name="Total 3 4 5 7 7" xfId="16680"/>
    <cellStyle name="Total 3 4 5 8" xfId="16681"/>
    <cellStyle name="Total 3 4 5 8 2" xfId="16682"/>
    <cellStyle name="Total 3 4 5 8 3" xfId="16683"/>
    <cellStyle name="Total 3 4 5 8 4" xfId="16684"/>
    <cellStyle name="Total 3 4 5 8 5" xfId="16685"/>
    <cellStyle name="Total 3 4 5 8 6" xfId="16686"/>
    <cellStyle name="Total 3 4 5 8 7" xfId="16687"/>
    <cellStyle name="Total 3 4 5 9" xfId="16688"/>
    <cellStyle name="Total 3 4 5 9 2" xfId="16689"/>
    <cellStyle name="Total 3 4 5 9 3" xfId="16690"/>
    <cellStyle name="Total 3 4 5 9 4" xfId="16691"/>
    <cellStyle name="Total 3 4 5 9 5" xfId="16692"/>
    <cellStyle name="Total 3 4 5 9 6" xfId="16693"/>
    <cellStyle name="Total 3 4 5 9 7" xfId="16694"/>
    <cellStyle name="Total 3 4 6" xfId="16695"/>
    <cellStyle name="Total 3 4 6 10" xfId="16696"/>
    <cellStyle name="Total 3 4 6 10 2" xfId="16697"/>
    <cellStyle name="Total 3 4 6 10 3" xfId="16698"/>
    <cellStyle name="Total 3 4 6 10 4" xfId="16699"/>
    <cellStyle name="Total 3 4 6 10 5" xfId="16700"/>
    <cellStyle name="Total 3 4 6 10 6" xfId="16701"/>
    <cellStyle name="Total 3 4 6 10 7" xfId="16702"/>
    <cellStyle name="Total 3 4 6 11" xfId="16703"/>
    <cellStyle name="Total 3 4 6 12" xfId="16704"/>
    <cellStyle name="Total 3 4 6 13" xfId="16705"/>
    <cellStyle name="Total 3 4 6 14" xfId="16706"/>
    <cellStyle name="Total 3 4 6 2" xfId="16707"/>
    <cellStyle name="Total 3 4 6 2 2" xfId="16708"/>
    <cellStyle name="Total 3 4 6 2 3" xfId="16709"/>
    <cellStyle name="Total 3 4 6 2 4" xfId="16710"/>
    <cellStyle name="Total 3 4 6 2 5" xfId="16711"/>
    <cellStyle name="Total 3 4 6 2 6" xfId="16712"/>
    <cellStyle name="Total 3 4 6 2 7" xfId="16713"/>
    <cellStyle name="Total 3 4 6 3" xfId="16714"/>
    <cellStyle name="Total 3 4 6 3 2" xfId="16715"/>
    <cellStyle name="Total 3 4 6 3 3" xfId="16716"/>
    <cellStyle name="Total 3 4 6 3 4" xfId="16717"/>
    <cellStyle name="Total 3 4 6 3 5" xfId="16718"/>
    <cellStyle name="Total 3 4 6 3 6" xfId="16719"/>
    <cellStyle name="Total 3 4 6 3 7" xfId="16720"/>
    <cellStyle name="Total 3 4 6 4" xfId="16721"/>
    <cellStyle name="Total 3 4 6 4 2" xfId="16722"/>
    <cellStyle name="Total 3 4 6 4 3" xfId="16723"/>
    <cellStyle name="Total 3 4 6 4 4" xfId="16724"/>
    <cellStyle name="Total 3 4 6 4 5" xfId="16725"/>
    <cellStyle name="Total 3 4 6 4 6" xfId="16726"/>
    <cellStyle name="Total 3 4 6 4 7" xfId="16727"/>
    <cellStyle name="Total 3 4 6 5" xfId="16728"/>
    <cellStyle name="Total 3 4 6 5 2" xfId="16729"/>
    <cellStyle name="Total 3 4 6 5 3" xfId="16730"/>
    <cellStyle name="Total 3 4 6 5 4" xfId="16731"/>
    <cellStyle name="Total 3 4 6 5 5" xfId="16732"/>
    <cellStyle name="Total 3 4 6 5 6" xfId="16733"/>
    <cellStyle name="Total 3 4 6 5 7" xfId="16734"/>
    <cellStyle name="Total 3 4 6 6" xfId="16735"/>
    <cellStyle name="Total 3 4 6 6 2" xfId="16736"/>
    <cellStyle name="Total 3 4 6 6 3" xfId="16737"/>
    <cellStyle name="Total 3 4 6 6 4" xfId="16738"/>
    <cellStyle name="Total 3 4 6 6 5" xfId="16739"/>
    <cellStyle name="Total 3 4 6 6 6" xfId="16740"/>
    <cellStyle name="Total 3 4 6 6 7" xfId="16741"/>
    <cellStyle name="Total 3 4 6 7" xfId="16742"/>
    <cellStyle name="Total 3 4 6 7 2" xfId="16743"/>
    <cellStyle name="Total 3 4 6 7 3" xfId="16744"/>
    <cellStyle name="Total 3 4 6 7 4" xfId="16745"/>
    <cellStyle name="Total 3 4 6 7 5" xfId="16746"/>
    <cellStyle name="Total 3 4 6 7 6" xfId="16747"/>
    <cellStyle name="Total 3 4 6 7 7" xfId="16748"/>
    <cellStyle name="Total 3 4 6 8" xfId="16749"/>
    <cellStyle name="Total 3 4 6 8 2" xfId="16750"/>
    <cellStyle name="Total 3 4 6 8 3" xfId="16751"/>
    <cellStyle name="Total 3 4 6 8 4" xfId="16752"/>
    <cellStyle name="Total 3 4 6 8 5" xfId="16753"/>
    <cellStyle name="Total 3 4 6 8 6" xfId="16754"/>
    <cellStyle name="Total 3 4 6 8 7" xfId="16755"/>
    <cellStyle name="Total 3 4 6 9" xfId="16756"/>
    <cellStyle name="Total 3 4 6 9 2" xfId="16757"/>
    <cellStyle name="Total 3 4 6 9 3" xfId="16758"/>
    <cellStyle name="Total 3 4 6 9 4" xfId="16759"/>
    <cellStyle name="Total 3 4 6 9 5" xfId="16760"/>
    <cellStyle name="Total 3 4 6 9 6" xfId="16761"/>
    <cellStyle name="Total 3 4 6 9 7" xfId="16762"/>
    <cellStyle name="Total 3 4 7" xfId="16763"/>
    <cellStyle name="Total 3 4 7 2" xfId="16764"/>
    <cellStyle name="Total 3 4 7 3" xfId="16765"/>
    <cellStyle name="Total 3 4 7 4" xfId="16766"/>
    <cellStyle name="Total 3 4 7 5" xfId="16767"/>
    <cellStyle name="Total 3 4 7 6" xfId="16768"/>
    <cellStyle name="Total 3 4 7 7" xfId="16769"/>
    <cellStyle name="Total 3 4 8" xfId="16770"/>
    <cellStyle name="Total 3 4 8 2" xfId="16771"/>
    <cellStyle name="Total 3 4 8 3" xfId="16772"/>
    <cellStyle name="Total 3 4 8 4" xfId="16773"/>
    <cellStyle name="Total 3 4 8 5" xfId="16774"/>
    <cellStyle name="Total 3 4 8 6" xfId="16775"/>
    <cellStyle name="Total 3 4 8 7" xfId="16776"/>
    <cellStyle name="Total 3 4 9" xfId="16777"/>
    <cellStyle name="Total 3 4 9 2" xfId="16778"/>
    <cellStyle name="Total 3 4 9 3" xfId="16779"/>
    <cellStyle name="Total 3 4 9 4" xfId="16780"/>
    <cellStyle name="Total 3 4 9 5" xfId="16781"/>
    <cellStyle name="Total 3 4 9 6" xfId="16782"/>
    <cellStyle name="Total 3 4 9 7" xfId="16783"/>
    <cellStyle name="Total 3 5" xfId="314"/>
    <cellStyle name="Total 3 5 10" xfId="16784"/>
    <cellStyle name="Total 3 5 10 2" xfId="16785"/>
    <cellStyle name="Total 3 5 10 3" xfId="16786"/>
    <cellStyle name="Total 3 5 10 4" xfId="16787"/>
    <cellStyle name="Total 3 5 10 5" xfId="16788"/>
    <cellStyle name="Total 3 5 10 6" xfId="16789"/>
    <cellStyle name="Total 3 5 10 7" xfId="16790"/>
    <cellStyle name="Total 3 5 11" xfId="16791"/>
    <cellStyle name="Total 3 5 11 2" xfId="16792"/>
    <cellStyle name="Total 3 5 11 3" xfId="16793"/>
    <cellStyle name="Total 3 5 11 4" xfId="16794"/>
    <cellStyle name="Total 3 5 11 5" xfId="16795"/>
    <cellStyle name="Total 3 5 11 6" xfId="16796"/>
    <cellStyle name="Total 3 5 11 7" xfId="16797"/>
    <cellStyle name="Total 3 5 12" xfId="16798"/>
    <cellStyle name="Total 3 5 12 2" xfId="16799"/>
    <cellStyle name="Total 3 5 12 3" xfId="16800"/>
    <cellStyle name="Total 3 5 12 4" xfId="16801"/>
    <cellStyle name="Total 3 5 12 5" xfId="16802"/>
    <cellStyle name="Total 3 5 12 6" xfId="16803"/>
    <cellStyle name="Total 3 5 12 7" xfId="16804"/>
    <cellStyle name="Total 3 5 13" xfId="16805"/>
    <cellStyle name="Total 3 5 13 2" xfId="16806"/>
    <cellStyle name="Total 3 5 13 3" xfId="16807"/>
    <cellStyle name="Total 3 5 13 4" xfId="16808"/>
    <cellStyle name="Total 3 5 13 5" xfId="16809"/>
    <cellStyle name="Total 3 5 13 6" xfId="16810"/>
    <cellStyle name="Total 3 5 13 7" xfId="16811"/>
    <cellStyle name="Total 3 5 14" xfId="16812"/>
    <cellStyle name="Total 3 5 15" xfId="16813"/>
    <cellStyle name="Total 3 5 16" xfId="16814"/>
    <cellStyle name="Total 3 5 17" xfId="16815"/>
    <cellStyle name="Total 3 5 2" xfId="16816"/>
    <cellStyle name="Total 3 5 2 10" xfId="16817"/>
    <cellStyle name="Total 3 5 2 10 2" xfId="16818"/>
    <cellStyle name="Total 3 5 2 10 3" xfId="16819"/>
    <cellStyle name="Total 3 5 2 10 4" xfId="16820"/>
    <cellStyle name="Total 3 5 2 10 5" xfId="16821"/>
    <cellStyle name="Total 3 5 2 10 6" xfId="16822"/>
    <cellStyle name="Total 3 5 2 10 7" xfId="16823"/>
    <cellStyle name="Total 3 5 2 11" xfId="16824"/>
    <cellStyle name="Total 3 5 2 12" xfId="16825"/>
    <cellStyle name="Total 3 5 2 13" xfId="16826"/>
    <cellStyle name="Total 3 5 2 14" xfId="16827"/>
    <cellStyle name="Total 3 5 2 2" xfId="16828"/>
    <cellStyle name="Total 3 5 2 2 2" xfId="16829"/>
    <cellStyle name="Total 3 5 2 2 3" xfId="16830"/>
    <cellStyle name="Total 3 5 2 2 4" xfId="16831"/>
    <cellStyle name="Total 3 5 2 2 5" xfId="16832"/>
    <cellStyle name="Total 3 5 2 2 6" xfId="16833"/>
    <cellStyle name="Total 3 5 2 2 7" xfId="16834"/>
    <cellStyle name="Total 3 5 2 3" xfId="16835"/>
    <cellStyle name="Total 3 5 2 3 2" xfId="16836"/>
    <cellStyle name="Total 3 5 2 3 3" xfId="16837"/>
    <cellStyle name="Total 3 5 2 3 4" xfId="16838"/>
    <cellStyle name="Total 3 5 2 3 5" xfId="16839"/>
    <cellStyle name="Total 3 5 2 3 6" xfId="16840"/>
    <cellStyle name="Total 3 5 2 3 7" xfId="16841"/>
    <cellStyle name="Total 3 5 2 4" xfId="16842"/>
    <cellStyle name="Total 3 5 2 4 2" xfId="16843"/>
    <cellStyle name="Total 3 5 2 4 3" xfId="16844"/>
    <cellStyle name="Total 3 5 2 4 4" xfId="16845"/>
    <cellStyle name="Total 3 5 2 4 5" xfId="16846"/>
    <cellStyle name="Total 3 5 2 4 6" xfId="16847"/>
    <cellStyle name="Total 3 5 2 4 7" xfId="16848"/>
    <cellStyle name="Total 3 5 2 5" xfId="16849"/>
    <cellStyle name="Total 3 5 2 5 2" xfId="16850"/>
    <cellStyle name="Total 3 5 2 5 3" xfId="16851"/>
    <cellStyle name="Total 3 5 2 5 4" xfId="16852"/>
    <cellStyle name="Total 3 5 2 5 5" xfId="16853"/>
    <cellStyle name="Total 3 5 2 5 6" xfId="16854"/>
    <cellStyle name="Total 3 5 2 5 7" xfId="16855"/>
    <cellStyle name="Total 3 5 2 6" xfId="16856"/>
    <cellStyle name="Total 3 5 2 6 2" xfId="16857"/>
    <cellStyle name="Total 3 5 2 6 3" xfId="16858"/>
    <cellStyle name="Total 3 5 2 6 4" xfId="16859"/>
    <cellStyle name="Total 3 5 2 6 5" xfId="16860"/>
    <cellStyle name="Total 3 5 2 6 6" xfId="16861"/>
    <cellStyle name="Total 3 5 2 6 7" xfId="16862"/>
    <cellStyle name="Total 3 5 2 7" xfId="16863"/>
    <cellStyle name="Total 3 5 2 7 2" xfId="16864"/>
    <cellStyle name="Total 3 5 2 7 3" xfId="16865"/>
    <cellStyle name="Total 3 5 2 7 4" xfId="16866"/>
    <cellStyle name="Total 3 5 2 7 5" xfId="16867"/>
    <cellStyle name="Total 3 5 2 7 6" xfId="16868"/>
    <cellStyle name="Total 3 5 2 7 7" xfId="16869"/>
    <cellStyle name="Total 3 5 2 8" xfId="16870"/>
    <cellStyle name="Total 3 5 2 8 2" xfId="16871"/>
    <cellStyle name="Total 3 5 2 8 3" xfId="16872"/>
    <cellStyle name="Total 3 5 2 8 4" xfId="16873"/>
    <cellStyle name="Total 3 5 2 8 5" xfId="16874"/>
    <cellStyle name="Total 3 5 2 8 6" xfId="16875"/>
    <cellStyle name="Total 3 5 2 8 7" xfId="16876"/>
    <cellStyle name="Total 3 5 2 9" xfId="16877"/>
    <cellStyle name="Total 3 5 2 9 2" xfId="16878"/>
    <cellStyle name="Total 3 5 2 9 3" xfId="16879"/>
    <cellStyle name="Total 3 5 2 9 4" xfId="16880"/>
    <cellStyle name="Total 3 5 2 9 5" xfId="16881"/>
    <cellStyle name="Total 3 5 2 9 6" xfId="16882"/>
    <cellStyle name="Total 3 5 2 9 7" xfId="16883"/>
    <cellStyle name="Total 3 5 3" xfId="16884"/>
    <cellStyle name="Total 3 5 3 10" xfId="16885"/>
    <cellStyle name="Total 3 5 3 10 2" xfId="16886"/>
    <cellStyle name="Total 3 5 3 10 3" xfId="16887"/>
    <cellStyle name="Total 3 5 3 10 4" xfId="16888"/>
    <cellStyle name="Total 3 5 3 10 5" xfId="16889"/>
    <cellStyle name="Total 3 5 3 10 6" xfId="16890"/>
    <cellStyle name="Total 3 5 3 10 7" xfId="16891"/>
    <cellStyle name="Total 3 5 3 11" xfId="16892"/>
    <cellStyle name="Total 3 5 3 12" xfId="16893"/>
    <cellStyle name="Total 3 5 3 13" xfId="16894"/>
    <cellStyle name="Total 3 5 3 14" xfId="16895"/>
    <cellStyle name="Total 3 5 3 2" xfId="16896"/>
    <cellStyle name="Total 3 5 3 2 2" xfId="16897"/>
    <cellStyle name="Total 3 5 3 2 3" xfId="16898"/>
    <cellStyle name="Total 3 5 3 2 4" xfId="16899"/>
    <cellStyle name="Total 3 5 3 2 5" xfId="16900"/>
    <cellStyle name="Total 3 5 3 2 6" xfId="16901"/>
    <cellStyle name="Total 3 5 3 2 7" xfId="16902"/>
    <cellStyle name="Total 3 5 3 3" xfId="16903"/>
    <cellStyle name="Total 3 5 3 3 2" xfId="16904"/>
    <cellStyle name="Total 3 5 3 3 3" xfId="16905"/>
    <cellStyle name="Total 3 5 3 3 4" xfId="16906"/>
    <cellStyle name="Total 3 5 3 3 5" xfId="16907"/>
    <cellStyle name="Total 3 5 3 3 6" xfId="16908"/>
    <cellStyle name="Total 3 5 3 3 7" xfId="16909"/>
    <cellStyle name="Total 3 5 3 4" xfId="16910"/>
    <cellStyle name="Total 3 5 3 4 2" xfId="16911"/>
    <cellStyle name="Total 3 5 3 4 3" xfId="16912"/>
    <cellStyle name="Total 3 5 3 4 4" xfId="16913"/>
    <cellStyle name="Total 3 5 3 4 5" xfId="16914"/>
    <cellStyle name="Total 3 5 3 4 6" xfId="16915"/>
    <cellStyle name="Total 3 5 3 4 7" xfId="16916"/>
    <cellStyle name="Total 3 5 3 5" xfId="16917"/>
    <cellStyle name="Total 3 5 3 5 2" xfId="16918"/>
    <cellStyle name="Total 3 5 3 5 3" xfId="16919"/>
    <cellStyle name="Total 3 5 3 5 4" xfId="16920"/>
    <cellStyle name="Total 3 5 3 5 5" xfId="16921"/>
    <cellStyle name="Total 3 5 3 5 6" xfId="16922"/>
    <cellStyle name="Total 3 5 3 5 7" xfId="16923"/>
    <cellStyle name="Total 3 5 3 6" xfId="16924"/>
    <cellStyle name="Total 3 5 3 6 2" xfId="16925"/>
    <cellStyle name="Total 3 5 3 6 3" xfId="16926"/>
    <cellStyle name="Total 3 5 3 6 4" xfId="16927"/>
    <cellStyle name="Total 3 5 3 6 5" xfId="16928"/>
    <cellStyle name="Total 3 5 3 6 6" xfId="16929"/>
    <cellStyle name="Total 3 5 3 6 7" xfId="16930"/>
    <cellStyle name="Total 3 5 3 7" xfId="16931"/>
    <cellStyle name="Total 3 5 3 7 2" xfId="16932"/>
    <cellStyle name="Total 3 5 3 7 3" xfId="16933"/>
    <cellStyle name="Total 3 5 3 7 4" xfId="16934"/>
    <cellStyle name="Total 3 5 3 7 5" xfId="16935"/>
    <cellStyle name="Total 3 5 3 7 6" xfId="16936"/>
    <cellStyle name="Total 3 5 3 7 7" xfId="16937"/>
    <cellStyle name="Total 3 5 3 8" xfId="16938"/>
    <cellStyle name="Total 3 5 3 8 2" xfId="16939"/>
    <cellStyle name="Total 3 5 3 8 3" xfId="16940"/>
    <cellStyle name="Total 3 5 3 8 4" xfId="16941"/>
    <cellStyle name="Total 3 5 3 8 5" xfId="16942"/>
    <cellStyle name="Total 3 5 3 8 6" xfId="16943"/>
    <cellStyle name="Total 3 5 3 8 7" xfId="16944"/>
    <cellStyle name="Total 3 5 3 9" xfId="16945"/>
    <cellStyle name="Total 3 5 3 9 2" xfId="16946"/>
    <cellStyle name="Total 3 5 3 9 3" xfId="16947"/>
    <cellStyle name="Total 3 5 3 9 4" xfId="16948"/>
    <cellStyle name="Total 3 5 3 9 5" xfId="16949"/>
    <cellStyle name="Total 3 5 3 9 6" xfId="16950"/>
    <cellStyle name="Total 3 5 3 9 7" xfId="16951"/>
    <cellStyle name="Total 3 5 4" xfId="16952"/>
    <cellStyle name="Total 3 5 4 10" xfId="16953"/>
    <cellStyle name="Total 3 5 4 10 2" xfId="16954"/>
    <cellStyle name="Total 3 5 4 10 3" xfId="16955"/>
    <cellStyle name="Total 3 5 4 10 4" xfId="16956"/>
    <cellStyle name="Total 3 5 4 10 5" xfId="16957"/>
    <cellStyle name="Total 3 5 4 10 6" xfId="16958"/>
    <cellStyle name="Total 3 5 4 10 7" xfId="16959"/>
    <cellStyle name="Total 3 5 4 11" xfId="16960"/>
    <cellStyle name="Total 3 5 4 12" xfId="16961"/>
    <cellStyle name="Total 3 5 4 13" xfId="16962"/>
    <cellStyle name="Total 3 5 4 14" xfId="16963"/>
    <cellStyle name="Total 3 5 4 2" xfId="16964"/>
    <cellStyle name="Total 3 5 4 2 2" xfId="16965"/>
    <cellStyle name="Total 3 5 4 2 3" xfId="16966"/>
    <cellStyle name="Total 3 5 4 2 4" xfId="16967"/>
    <cellStyle name="Total 3 5 4 2 5" xfId="16968"/>
    <cellStyle name="Total 3 5 4 2 6" xfId="16969"/>
    <cellStyle name="Total 3 5 4 2 7" xfId="16970"/>
    <cellStyle name="Total 3 5 4 3" xfId="16971"/>
    <cellStyle name="Total 3 5 4 3 2" xfId="16972"/>
    <cellStyle name="Total 3 5 4 3 3" xfId="16973"/>
    <cellStyle name="Total 3 5 4 3 4" xfId="16974"/>
    <cellStyle name="Total 3 5 4 3 5" xfId="16975"/>
    <cellStyle name="Total 3 5 4 3 6" xfId="16976"/>
    <cellStyle name="Total 3 5 4 3 7" xfId="16977"/>
    <cellStyle name="Total 3 5 4 4" xfId="16978"/>
    <cellStyle name="Total 3 5 4 4 2" xfId="16979"/>
    <cellStyle name="Total 3 5 4 4 3" xfId="16980"/>
    <cellStyle name="Total 3 5 4 4 4" xfId="16981"/>
    <cellStyle name="Total 3 5 4 4 5" xfId="16982"/>
    <cellStyle name="Total 3 5 4 4 6" xfId="16983"/>
    <cellStyle name="Total 3 5 4 4 7" xfId="16984"/>
    <cellStyle name="Total 3 5 4 5" xfId="16985"/>
    <cellStyle name="Total 3 5 4 5 2" xfId="16986"/>
    <cellStyle name="Total 3 5 4 5 3" xfId="16987"/>
    <cellStyle name="Total 3 5 4 5 4" xfId="16988"/>
    <cellStyle name="Total 3 5 4 5 5" xfId="16989"/>
    <cellStyle name="Total 3 5 4 5 6" xfId="16990"/>
    <cellStyle name="Total 3 5 4 5 7" xfId="16991"/>
    <cellStyle name="Total 3 5 4 6" xfId="16992"/>
    <cellStyle name="Total 3 5 4 6 2" xfId="16993"/>
    <cellStyle name="Total 3 5 4 6 3" xfId="16994"/>
    <cellStyle name="Total 3 5 4 6 4" xfId="16995"/>
    <cellStyle name="Total 3 5 4 6 5" xfId="16996"/>
    <cellStyle name="Total 3 5 4 6 6" xfId="16997"/>
    <cellStyle name="Total 3 5 4 6 7" xfId="16998"/>
    <cellStyle name="Total 3 5 4 7" xfId="16999"/>
    <cellStyle name="Total 3 5 4 7 2" xfId="17000"/>
    <cellStyle name="Total 3 5 4 7 3" xfId="17001"/>
    <cellStyle name="Total 3 5 4 7 4" xfId="17002"/>
    <cellStyle name="Total 3 5 4 7 5" xfId="17003"/>
    <cellStyle name="Total 3 5 4 7 6" xfId="17004"/>
    <cellStyle name="Total 3 5 4 7 7" xfId="17005"/>
    <cellStyle name="Total 3 5 4 8" xfId="17006"/>
    <cellStyle name="Total 3 5 4 8 2" xfId="17007"/>
    <cellStyle name="Total 3 5 4 8 3" xfId="17008"/>
    <cellStyle name="Total 3 5 4 8 4" xfId="17009"/>
    <cellStyle name="Total 3 5 4 8 5" xfId="17010"/>
    <cellStyle name="Total 3 5 4 8 6" xfId="17011"/>
    <cellStyle name="Total 3 5 4 8 7" xfId="17012"/>
    <cellStyle name="Total 3 5 4 9" xfId="17013"/>
    <cellStyle name="Total 3 5 4 9 2" xfId="17014"/>
    <cellStyle name="Total 3 5 4 9 3" xfId="17015"/>
    <cellStyle name="Total 3 5 4 9 4" xfId="17016"/>
    <cellStyle name="Total 3 5 4 9 5" xfId="17017"/>
    <cellStyle name="Total 3 5 4 9 6" xfId="17018"/>
    <cellStyle name="Total 3 5 4 9 7" xfId="17019"/>
    <cellStyle name="Total 3 5 5" xfId="17020"/>
    <cellStyle name="Total 3 5 5 10" xfId="17021"/>
    <cellStyle name="Total 3 5 5 10 2" xfId="17022"/>
    <cellStyle name="Total 3 5 5 10 3" xfId="17023"/>
    <cellStyle name="Total 3 5 5 10 4" xfId="17024"/>
    <cellStyle name="Total 3 5 5 10 5" xfId="17025"/>
    <cellStyle name="Total 3 5 5 10 6" xfId="17026"/>
    <cellStyle name="Total 3 5 5 10 7" xfId="17027"/>
    <cellStyle name="Total 3 5 5 11" xfId="17028"/>
    <cellStyle name="Total 3 5 5 12" xfId="17029"/>
    <cellStyle name="Total 3 5 5 13" xfId="17030"/>
    <cellStyle name="Total 3 5 5 14" xfId="17031"/>
    <cellStyle name="Total 3 5 5 2" xfId="17032"/>
    <cellStyle name="Total 3 5 5 2 2" xfId="17033"/>
    <cellStyle name="Total 3 5 5 2 3" xfId="17034"/>
    <cellStyle name="Total 3 5 5 2 4" xfId="17035"/>
    <cellStyle name="Total 3 5 5 2 5" xfId="17036"/>
    <cellStyle name="Total 3 5 5 2 6" xfId="17037"/>
    <cellStyle name="Total 3 5 5 2 7" xfId="17038"/>
    <cellStyle name="Total 3 5 5 3" xfId="17039"/>
    <cellStyle name="Total 3 5 5 3 2" xfId="17040"/>
    <cellStyle name="Total 3 5 5 3 3" xfId="17041"/>
    <cellStyle name="Total 3 5 5 3 4" xfId="17042"/>
    <cellStyle name="Total 3 5 5 3 5" xfId="17043"/>
    <cellStyle name="Total 3 5 5 3 6" xfId="17044"/>
    <cellStyle name="Total 3 5 5 3 7" xfId="17045"/>
    <cellStyle name="Total 3 5 5 4" xfId="17046"/>
    <cellStyle name="Total 3 5 5 4 2" xfId="17047"/>
    <cellStyle name="Total 3 5 5 4 3" xfId="17048"/>
    <cellStyle name="Total 3 5 5 4 4" xfId="17049"/>
    <cellStyle name="Total 3 5 5 4 5" xfId="17050"/>
    <cellStyle name="Total 3 5 5 4 6" xfId="17051"/>
    <cellStyle name="Total 3 5 5 4 7" xfId="17052"/>
    <cellStyle name="Total 3 5 5 5" xfId="17053"/>
    <cellStyle name="Total 3 5 5 5 2" xfId="17054"/>
    <cellStyle name="Total 3 5 5 5 3" xfId="17055"/>
    <cellStyle name="Total 3 5 5 5 4" xfId="17056"/>
    <cellStyle name="Total 3 5 5 5 5" xfId="17057"/>
    <cellStyle name="Total 3 5 5 5 6" xfId="17058"/>
    <cellStyle name="Total 3 5 5 5 7" xfId="17059"/>
    <cellStyle name="Total 3 5 5 6" xfId="17060"/>
    <cellStyle name="Total 3 5 5 6 2" xfId="17061"/>
    <cellStyle name="Total 3 5 5 6 3" xfId="17062"/>
    <cellStyle name="Total 3 5 5 6 4" xfId="17063"/>
    <cellStyle name="Total 3 5 5 6 5" xfId="17064"/>
    <cellStyle name="Total 3 5 5 6 6" xfId="17065"/>
    <cellStyle name="Total 3 5 5 6 7" xfId="17066"/>
    <cellStyle name="Total 3 5 5 7" xfId="17067"/>
    <cellStyle name="Total 3 5 5 7 2" xfId="17068"/>
    <cellStyle name="Total 3 5 5 7 3" xfId="17069"/>
    <cellStyle name="Total 3 5 5 7 4" xfId="17070"/>
    <cellStyle name="Total 3 5 5 7 5" xfId="17071"/>
    <cellStyle name="Total 3 5 5 7 6" xfId="17072"/>
    <cellStyle name="Total 3 5 5 7 7" xfId="17073"/>
    <cellStyle name="Total 3 5 5 8" xfId="17074"/>
    <cellStyle name="Total 3 5 5 8 2" xfId="17075"/>
    <cellStyle name="Total 3 5 5 8 3" xfId="17076"/>
    <cellStyle name="Total 3 5 5 8 4" xfId="17077"/>
    <cellStyle name="Total 3 5 5 8 5" xfId="17078"/>
    <cellStyle name="Total 3 5 5 8 6" xfId="17079"/>
    <cellStyle name="Total 3 5 5 8 7" xfId="17080"/>
    <cellStyle name="Total 3 5 5 9" xfId="17081"/>
    <cellStyle name="Total 3 5 5 9 2" xfId="17082"/>
    <cellStyle name="Total 3 5 5 9 3" xfId="17083"/>
    <cellStyle name="Total 3 5 5 9 4" xfId="17084"/>
    <cellStyle name="Total 3 5 5 9 5" xfId="17085"/>
    <cellStyle name="Total 3 5 5 9 6" xfId="17086"/>
    <cellStyle name="Total 3 5 5 9 7" xfId="17087"/>
    <cellStyle name="Total 3 5 6" xfId="17088"/>
    <cellStyle name="Total 3 5 6 2" xfId="17089"/>
    <cellStyle name="Total 3 5 6 3" xfId="17090"/>
    <cellStyle name="Total 3 5 6 4" xfId="17091"/>
    <cellStyle name="Total 3 5 6 5" xfId="17092"/>
    <cellStyle name="Total 3 5 6 6" xfId="17093"/>
    <cellStyle name="Total 3 5 6 7" xfId="17094"/>
    <cellStyle name="Total 3 5 7" xfId="17095"/>
    <cellStyle name="Total 3 5 7 2" xfId="17096"/>
    <cellStyle name="Total 3 5 7 3" xfId="17097"/>
    <cellStyle name="Total 3 5 7 4" xfId="17098"/>
    <cellStyle name="Total 3 5 7 5" xfId="17099"/>
    <cellStyle name="Total 3 5 7 6" xfId="17100"/>
    <cellStyle name="Total 3 5 7 7" xfId="17101"/>
    <cellStyle name="Total 3 5 8" xfId="17102"/>
    <cellStyle name="Total 3 5 8 2" xfId="17103"/>
    <cellStyle name="Total 3 5 8 3" xfId="17104"/>
    <cellStyle name="Total 3 5 8 4" xfId="17105"/>
    <cellStyle name="Total 3 5 8 5" xfId="17106"/>
    <cellStyle name="Total 3 5 8 6" xfId="17107"/>
    <cellStyle name="Total 3 5 8 7" xfId="17108"/>
    <cellStyle name="Total 3 5 9" xfId="17109"/>
    <cellStyle name="Total 3 5 9 2" xfId="17110"/>
    <cellStyle name="Total 3 5 9 3" xfId="17111"/>
    <cellStyle name="Total 3 5 9 4" xfId="17112"/>
    <cellStyle name="Total 3 5 9 5" xfId="17113"/>
    <cellStyle name="Total 3 5 9 6" xfId="17114"/>
    <cellStyle name="Total 3 5 9 7" xfId="17115"/>
    <cellStyle name="Total 3 6" xfId="17116"/>
    <cellStyle name="Total 3 6 10" xfId="17117"/>
    <cellStyle name="Total 3 6 10 2" xfId="17118"/>
    <cellStyle name="Total 3 6 10 3" xfId="17119"/>
    <cellStyle name="Total 3 6 10 4" xfId="17120"/>
    <cellStyle name="Total 3 6 10 5" xfId="17121"/>
    <cellStyle name="Total 3 6 10 6" xfId="17122"/>
    <cellStyle name="Total 3 6 10 7" xfId="17123"/>
    <cellStyle name="Total 3 6 11" xfId="17124"/>
    <cellStyle name="Total 3 6 12" xfId="17125"/>
    <cellStyle name="Total 3 6 13" xfId="17126"/>
    <cellStyle name="Total 3 6 14" xfId="17127"/>
    <cellStyle name="Total 3 6 2" xfId="17128"/>
    <cellStyle name="Total 3 6 2 2" xfId="17129"/>
    <cellStyle name="Total 3 6 2 3" xfId="17130"/>
    <cellStyle name="Total 3 6 2 4" xfId="17131"/>
    <cellStyle name="Total 3 6 2 5" xfId="17132"/>
    <cellStyle name="Total 3 6 2 6" xfId="17133"/>
    <cellStyle name="Total 3 6 2 7" xfId="17134"/>
    <cellStyle name="Total 3 6 3" xfId="17135"/>
    <cellStyle name="Total 3 6 3 2" xfId="17136"/>
    <cellStyle name="Total 3 6 3 3" xfId="17137"/>
    <cellStyle name="Total 3 6 3 4" xfId="17138"/>
    <cellStyle name="Total 3 6 3 5" xfId="17139"/>
    <cellStyle name="Total 3 6 3 6" xfId="17140"/>
    <cellStyle name="Total 3 6 3 7" xfId="17141"/>
    <cellStyle name="Total 3 6 4" xfId="17142"/>
    <cellStyle name="Total 3 6 4 2" xfId="17143"/>
    <cellStyle name="Total 3 6 4 3" xfId="17144"/>
    <cellStyle name="Total 3 6 4 4" xfId="17145"/>
    <cellStyle name="Total 3 6 4 5" xfId="17146"/>
    <cellStyle name="Total 3 6 4 6" xfId="17147"/>
    <cellStyle name="Total 3 6 4 7" xfId="17148"/>
    <cellStyle name="Total 3 6 5" xfId="17149"/>
    <cellStyle name="Total 3 6 5 2" xfId="17150"/>
    <cellStyle name="Total 3 6 5 3" xfId="17151"/>
    <cellStyle name="Total 3 6 5 4" xfId="17152"/>
    <cellStyle name="Total 3 6 5 5" xfId="17153"/>
    <cellStyle name="Total 3 6 5 6" xfId="17154"/>
    <cellStyle name="Total 3 6 5 7" xfId="17155"/>
    <cellStyle name="Total 3 6 6" xfId="17156"/>
    <cellStyle name="Total 3 6 6 2" xfId="17157"/>
    <cellStyle name="Total 3 6 6 3" xfId="17158"/>
    <cellStyle name="Total 3 6 6 4" xfId="17159"/>
    <cellStyle name="Total 3 6 6 5" xfId="17160"/>
    <cellStyle name="Total 3 6 6 6" xfId="17161"/>
    <cellStyle name="Total 3 6 6 7" xfId="17162"/>
    <cellStyle name="Total 3 6 7" xfId="17163"/>
    <cellStyle name="Total 3 6 7 2" xfId="17164"/>
    <cellStyle name="Total 3 6 7 3" xfId="17165"/>
    <cellStyle name="Total 3 6 7 4" xfId="17166"/>
    <cellStyle name="Total 3 6 7 5" xfId="17167"/>
    <cellStyle name="Total 3 6 7 6" xfId="17168"/>
    <cellStyle name="Total 3 6 7 7" xfId="17169"/>
    <cellStyle name="Total 3 6 8" xfId="17170"/>
    <cellStyle name="Total 3 6 8 2" xfId="17171"/>
    <cellStyle name="Total 3 6 8 3" xfId="17172"/>
    <cellStyle name="Total 3 6 8 4" xfId="17173"/>
    <cellStyle name="Total 3 6 8 5" xfId="17174"/>
    <cellStyle name="Total 3 6 8 6" xfId="17175"/>
    <cellStyle name="Total 3 6 8 7" xfId="17176"/>
    <cellStyle name="Total 3 6 9" xfId="17177"/>
    <cellStyle name="Total 3 6 9 2" xfId="17178"/>
    <cellStyle name="Total 3 6 9 3" xfId="17179"/>
    <cellStyle name="Total 3 6 9 4" xfId="17180"/>
    <cellStyle name="Total 3 6 9 5" xfId="17181"/>
    <cellStyle name="Total 3 6 9 6" xfId="17182"/>
    <cellStyle name="Total 3 6 9 7" xfId="17183"/>
    <cellStyle name="Total 3 7" xfId="17184"/>
    <cellStyle name="Total 3 7 10" xfId="17185"/>
    <cellStyle name="Total 3 7 10 2" xfId="17186"/>
    <cellStyle name="Total 3 7 10 3" xfId="17187"/>
    <cellStyle name="Total 3 7 10 4" xfId="17188"/>
    <cellStyle name="Total 3 7 10 5" xfId="17189"/>
    <cellStyle name="Total 3 7 10 6" xfId="17190"/>
    <cellStyle name="Total 3 7 10 7" xfId="17191"/>
    <cellStyle name="Total 3 7 11" xfId="17192"/>
    <cellStyle name="Total 3 7 12" xfId="17193"/>
    <cellStyle name="Total 3 7 13" xfId="17194"/>
    <cellStyle name="Total 3 7 14" xfId="17195"/>
    <cellStyle name="Total 3 7 2" xfId="17196"/>
    <cellStyle name="Total 3 7 2 2" xfId="17197"/>
    <cellStyle name="Total 3 7 2 3" xfId="17198"/>
    <cellStyle name="Total 3 7 2 4" xfId="17199"/>
    <cellStyle name="Total 3 7 2 5" xfId="17200"/>
    <cellStyle name="Total 3 7 2 6" xfId="17201"/>
    <cellStyle name="Total 3 7 2 7" xfId="17202"/>
    <cellStyle name="Total 3 7 3" xfId="17203"/>
    <cellStyle name="Total 3 7 3 2" xfId="17204"/>
    <cellStyle name="Total 3 7 3 3" xfId="17205"/>
    <cellStyle name="Total 3 7 3 4" xfId="17206"/>
    <cellStyle name="Total 3 7 3 5" xfId="17207"/>
    <cellStyle name="Total 3 7 3 6" xfId="17208"/>
    <cellStyle name="Total 3 7 3 7" xfId="17209"/>
    <cellStyle name="Total 3 7 4" xfId="17210"/>
    <cellStyle name="Total 3 7 4 2" xfId="17211"/>
    <cellStyle name="Total 3 7 4 3" xfId="17212"/>
    <cellStyle name="Total 3 7 4 4" xfId="17213"/>
    <cellStyle name="Total 3 7 4 5" xfId="17214"/>
    <cellStyle name="Total 3 7 4 6" xfId="17215"/>
    <cellStyle name="Total 3 7 4 7" xfId="17216"/>
    <cellStyle name="Total 3 7 5" xfId="17217"/>
    <cellStyle name="Total 3 7 5 2" xfId="17218"/>
    <cellStyle name="Total 3 7 5 3" xfId="17219"/>
    <cellStyle name="Total 3 7 5 4" xfId="17220"/>
    <cellStyle name="Total 3 7 5 5" xfId="17221"/>
    <cellStyle name="Total 3 7 5 6" xfId="17222"/>
    <cellStyle name="Total 3 7 5 7" xfId="17223"/>
    <cellStyle name="Total 3 7 6" xfId="17224"/>
    <cellStyle name="Total 3 7 6 2" xfId="17225"/>
    <cellStyle name="Total 3 7 6 3" xfId="17226"/>
    <cellStyle name="Total 3 7 6 4" xfId="17227"/>
    <cellStyle name="Total 3 7 6 5" xfId="17228"/>
    <cellStyle name="Total 3 7 6 6" xfId="17229"/>
    <cellStyle name="Total 3 7 6 7" xfId="17230"/>
    <cellStyle name="Total 3 7 7" xfId="17231"/>
    <cellStyle name="Total 3 7 7 2" xfId="17232"/>
    <cellStyle name="Total 3 7 7 3" xfId="17233"/>
    <cellStyle name="Total 3 7 7 4" xfId="17234"/>
    <cellStyle name="Total 3 7 7 5" xfId="17235"/>
    <cellStyle name="Total 3 7 7 6" xfId="17236"/>
    <cellStyle name="Total 3 7 7 7" xfId="17237"/>
    <cellStyle name="Total 3 7 8" xfId="17238"/>
    <cellStyle name="Total 3 7 8 2" xfId="17239"/>
    <cellStyle name="Total 3 7 8 3" xfId="17240"/>
    <cellStyle name="Total 3 7 8 4" xfId="17241"/>
    <cellStyle name="Total 3 7 8 5" xfId="17242"/>
    <cellStyle name="Total 3 7 8 6" xfId="17243"/>
    <cellStyle name="Total 3 7 8 7" xfId="17244"/>
    <cellStyle name="Total 3 7 9" xfId="17245"/>
    <cellStyle name="Total 3 7 9 2" xfId="17246"/>
    <cellStyle name="Total 3 7 9 3" xfId="17247"/>
    <cellStyle name="Total 3 7 9 4" xfId="17248"/>
    <cellStyle name="Total 3 7 9 5" xfId="17249"/>
    <cellStyle name="Total 3 7 9 6" xfId="17250"/>
    <cellStyle name="Total 3 7 9 7" xfId="17251"/>
    <cellStyle name="Total 3 8" xfId="17252"/>
    <cellStyle name="Total 3 8 10" xfId="17253"/>
    <cellStyle name="Total 3 8 10 2" xfId="17254"/>
    <cellStyle name="Total 3 8 10 3" xfId="17255"/>
    <cellStyle name="Total 3 8 10 4" xfId="17256"/>
    <cellStyle name="Total 3 8 10 5" xfId="17257"/>
    <cellStyle name="Total 3 8 10 6" xfId="17258"/>
    <cellStyle name="Total 3 8 10 7" xfId="17259"/>
    <cellStyle name="Total 3 8 11" xfId="17260"/>
    <cellStyle name="Total 3 8 12" xfId="17261"/>
    <cellStyle name="Total 3 8 13" xfId="17262"/>
    <cellStyle name="Total 3 8 14" xfId="17263"/>
    <cellStyle name="Total 3 8 2" xfId="17264"/>
    <cellStyle name="Total 3 8 2 2" xfId="17265"/>
    <cellStyle name="Total 3 8 2 3" xfId="17266"/>
    <cellStyle name="Total 3 8 2 4" xfId="17267"/>
    <cellStyle name="Total 3 8 2 5" xfId="17268"/>
    <cellStyle name="Total 3 8 2 6" xfId="17269"/>
    <cellStyle name="Total 3 8 2 7" xfId="17270"/>
    <cellStyle name="Total 3 8 3" xfId="17271"/>
    <cellStyle name="Total 3 8 3 2" xfId="17272"/>
    <cellStyle name="Total 3 8 3 3" xfId="17273"/>
    <cellStyle name="Total 3 8 3 4" xfId="17274"/>
    <cellStyle name="Total 3 8 3 5" xfId="17275"/>
    <cellStyle name="Total 3 8 3 6" xfId="17276"/>
    <cellStyle name="Total 3 8 3 7" xfId="17277"/>
    <cellStyle name="Total 3 8 4" xfId="17278"/>
    <cellStyle name="Total 3 8 4 2" xfId="17279"/>
    <cellStyle name="Total 3 8 4 3" xfId="17280"/>
    <cellStyle name="Total 3 8 4 4" xfId="17281"/>
    <cellStyle name="Total 3 8 4 5" xfId="17282"/>
    <cellStyle name="Total 3 8 4 6" xfId="17283"/>
    <cellStyle name="Total 3 8 4 7" xfId="17284"/>
    <cellStyle name="Total 3 8 5" xfId="17285"/>
    <cellStyle name="Total 3 8 5 2" xfId="17286"/>
    <cellStyle name="Total 3 8 5 3" xfId="17287"/>
    <cellStyle name="Total 3 8 5 4" xfId="17288"/>
    <cellStyle name="Total 3 8 5 5" xfId="17289"/>
    <cellStyle name="Total 3 8 5 6" xfId="17290"/>
    <cellStyle name="Total 3 8 5 7" xfId="17291"/>
    <cellStyle name="Total 3 8 6" xfId="17292"/>
    <cellStyle name="Total 3 8 6 2" xfId="17293"/>
    <cellStyle name="Total 3 8 6 3" xfId="17294"/>
    <cellStyle name="Total 3 8 6 4" xfId="17295"/>
    <cellStyle name="Total 3 8 6 5" xfId="17296"/>
    <cellStyle name="Total 3 8 6 6" xfId="17297"/>
    <cellStyle name="Total 3 8 6 7" xfId="17298"/>
    <cellStyle name="Total 3 8 7" xfId="17299"/>
    <cellStyle name="Total 3 8 7 2" xfId="17300"/>
    <cellStyle name="Total 3 8 7 3" xfId="17301"/>
    <cellStyle name="Total 3 8 7 4" xfId="17302"/>
    <cellStyle name="Total 3 8 7 5" xfId="17303"/>
    <cellStyle name="Total 3 8 7 6" xfId="17304"/>
    <cellStyle name="Total 3 8 7 7" xfId="17305"/>
    <cellStyle name="Total 3 8 8" xfId="17306"/>
    <cellStyle name="Total 3 8 8 2" xfId="17307"/>
    <cellStyle name="Total 3 8 8 3" xfId="17308"/>
    <cellStyle name="Total 3 8 8 4" xfId="17309"/>
    <cellStyle name="Total 3 8 8 5" xfId="17310"/>
    <cellStyle name="Total 3 8 8 6" xfId="17311"/>
    <cellStyle name="Total 3 8 8 7" xfId="17312"/>
    <cellStyle name="Total 3 8 9" xfId="17313"/>
    <cellStyle name="Total 3 8 9 2" xfId="17314"/>
    <cellStyle name="Total 3 8 9 3" xfId="17315"/>
    <cellStyle name="Total 3 8 9 4" xfId="17316"/>
    <cellStyle name="Total 3 8 9 5" xfId="17317"/>
    <cellStyle name="Total 3 8 9 6" xfId="17318"/>
    <cellStyle name="Total 3 8 9 7" xfId="17319"/>
    <cellStyle name="Total 3 9" xfId="17320"/>
    <cellStyle name="Total 3 9 10" xfId="17321"/>
    <cellStyle name="Total 3 9 10 2" xfId="17322"/>
    <cellStyle name="Total 3 9 10 3" xfId="17323"/>
    <cellStyle name="Total 3 9 10 4" xfId="17324"/>
    <cellStyle name="Total 3 9 10 5" xfId="17325"/>
    <cellStyle name="Total 3 9 10 6" xfId="17326"/>
    <cellStyle name="Total 3 9 10 7" xfId="17327"/>
    <cellStyle name="Total 3 9 11" xfId="17328"/>
    <cellStyle name="Total 3 9 12" xfId="17329"/>
    <cellStyle name="Total 3 9 13" xfId="17330"/>
    <cellStyle name="Total 3 9 14" xfId="17331"/>
    <cellStyle name="Total 3 9 2" xfId="17332"/>
    <cellStyle name="Total 3 9 2 2" xfId="17333"/>
    <cellStyle name="Total 3 9 2 3" xfId="17334"/>
    <cellStyle name="Total 3 9 2 4" xfId="17335"/>
    <cellStyle name="Total 3 9 2 5" xfId="17336"/>
    <cellStyle name="Total 3 9 2 6" xfId="17337"/>
    <cellStyle name="Total 3 9 2 7" xfId="17338"/>
    <cellStyle name="Total 3 9 3" xfId="17339"/>
    <cellStyle name="Total 3 9 3 2" xfId="17340"/>
    <cellStyle name="Total 3 9 3 3" xfId="17341"/>
    <cellStyle name="Total 3 9 3 4" xfId="17342"/>
    <cellStyle name="Total 3 9 3 5" xfId="17343"/>
    <cellStyle name="Total 3 9 3 6" xfId="17344"/>
    <cellStyle name="Total 3 9 3 7" xfId="17345"/>
    <cellStyle name="Total 3 9 4" xfId="17346"/>
    <cellStyle name="Total 3 9 4 2" xfId="17347"/>
    <cellStyle name="Total 3 9 4 3" xfId="17348"/>
    <cellStyle name="Total 3 9 4 4" xfId="17349"/>
    <cellStyle name="Total 3 9 4 5" xfId="17350"/>
    <cellStyle name="Total 3 9 4 6" xfId="17351"/>
    <cellStyle name="Total 3 9 4 7" xfId="17352"/>
    <cellStyle name="Total 3 9 5" xfId="17353"/>
    <cellStyle name="Total 3 9 5 2" xfId="17354"/>
    <cellStyle name="Total 3 9 5 3" xfId="17355"/>
    <cellStyle name="Total 3 9 5 4" xfId="17356"/>
    <cellStyle name="Total 3 9 5 5" xfId="17357"/>
    <cellStyle name="Total 3 9 5 6" xfId="17358"/>
    <cellStyle name="Total 3 9 5 7" xfId="17359"/>
    <cellStyle name="Total 3 9 6" xfId="17360"/>
    <cellStyle name="Total 3 9 6 2" xfId="17361"/>
    <cellStyle name="Total 3 9 6 3" xfId="17362"/>
    <cellStyle name="Total 3 9 6 4" xfId="17363"/>
    <cellStyle name="Total 3 9 6 5" xfId="17364"/>
    <cellStyle name="Total 3 9 6 6" xfId="17365"/>
    <cellStyle name="Total 3 9 6 7" xfId="17366"/>
    <cellStyle name="Total 3 9 7" xfId="17367"/>
    <cellStyle name="Total 3 9 7 2" xfId="17368"/>
    <cellStyle name="Total 3 9 7 3" xfId="17369"/>
    <cellStyle name="Total 3 9 7 4" xfId="17370"/>
    <cellStyle name="Total 3 9 7 5" xfId="17371"/>
    <cellStyle name="Total 3 9 7 6" xfId="17372"/>
    <cellStyle name="Total 3 9 7 7" xfId="17373"/>
    <cellStyle name="Total 3 9 8" xfId="17374"/>
    <cellStyle name="Total 3 9 8 2" xfId="17375"/>
    <cellStyle name="Total 3 9 8 3" xfId="17376"/>
    <cellStyle name="Total 3 9 8 4" xfId="17377"/>
    <cellStyle name="Total 3 9 8 5" xfId="17378"/>
    <cellStyle name="Total 3 9 8 6" xfId="17379"/>
    <cellStyle name="Total 3 9 8 7" xfId="17380"/>
    <cellStyle name="Total 3 9 9" xfId="17381"/>
    <cellStyle name="Total 3 9 9 2" xfId="17382"/>
    <cellStyle name="Total 3 9 9 3" xfId="17383"/>
    <cellStyle name="Total 3 9 9 4" xfId="17384"/>
    <cellStyle name="Total 3 9 9 5" xfId="17385"/>
    <cellStyle name="Total 3 9 9 6" xfId="17386"/>
    <cellStyle name="Total 3 9 9 7" xfId="17387"/>
    <cellStyle name="Total 4" xfId="213"/>
    <cellStyle name="Total 4 10" xfId="17388"/>
    <cellStyle name="Total 4 10 2" xfId="17389"/>
    <cellStyle name="Total 4 10 3" xfId="17390"/>
    <cellStyle name="Total 4 10 4" xfId="17391"/>
    <cellStyle name="Total 4 10 5" xfId="17392"/>
    <cellStyle name="Total 4 10 6" xfId="17393"/>
    <cellStyle name="Total 4 10 7" xfId="17394"/>
    <cellStyle name="Total 4 11" xfId="17395"/>
    <cellStyle name="Total 4 11 2" xfId="17396"/>
    <cellStyle name="Total 4 11 3" xfId="17397"/>
    <cellStyle name="Total 4 11 4" xfId="17398"/>
    <cellStyle name="Total 4 11 5" xfId="17399"/>
    <cellStyle name="Total 4 11 6" xfId="17400"/>
    <cellStyle name="Total 4 11 7" xfId="17401"/>
    <cellStyle name="Total 4 12" xfId="17402"/>
    <cellStyle name="Total 4 12 2" xfId="17403"/>
    <cellStyle name="Total 4 12 3" xfId="17404"/>
    <cellStyle name="Total 4 12 4" xfId="17405"/>
    <cellStyle name="Total 4 12 5" xfId="17406"/>
    <cellStyle name="Total 4 12 6" xfId="17407"/>
    <cellStyle name="Total 4 12 7" xfId="17408"/>
    <cellStyle name="Total 4 13" xfId="17409"/>
    <cellStyle name="Total 4 13 2" xfId="17410"/>
    <cellStyle name="Total 4 13 3" xfId="17411"/>
    <cellStyle name="Total 4 13 4" xfId="17412"/>
    <cellStyle name="Total 4 13 5" xfId="17413"/>
    <cellStyle name="Total 4 13 6" xfId="17414"/>
    <cellStyle name="Total 4 13 7" xfId="17415"/>
    <cellStyle name="Total 4 14" xfId="17416"/>
    <cellStyle name="Total 4 15" xfId="17417"/>
    <cellStyle name="Total 4 16" xfId="17418"/>
    <cellStyle name="Total 4 2" xfId="318"/>
    <cellStyle name="Total 4 2 10" xfId="17419"/>
    <cellStyle name="Total 4 2 10 2" xfId="17420"/>
    <cellStyle name="Total 4 2 10 3" xfId="17421"/>
    <cellStyle name="Total 4 2 10 4" xfId="17422"/>
    <cellStyle name="Total 4 2 10 5" xfId="17423"/>
    <cellStyle name="Total 4 2 10 6" xfId="17424"/>
    <cellStyle name="Total 4 2 10 7" xfId="17425"/>
    <cellStyle name="Total 4 2 11" xfId="17426"/>
    <cellStyle name="Total 4 2 11 2" xfId="17427"/>
    <cellStyle name="Total 4 2 11 3" xfId="17428"/>
    <cellStyle name="Total 4 2 11 4" xfId="17429"/>
    <cellStyle name="Total 4 2 11 5" xfId="17430"/>
    <cellStyle name="Total 4 2 11 6" xfId="17431"/>
    <cellStyle name="Total 4 2 11 7" xfId="17432"/>
    <cellStyle name="Total 4 2 12" xfId="17433"/>
    <cellStyle name="Total 4 2 12 2" xfId="17434"/>
    <cellStyle name="Total 4 2 12 3" xfId="17435"/>
    <cellStyle name="Total 4 2 12 4" xfId="17436"/>
    <cellStyle name="Total 4 2 12 5" xfId="17437"/>
    <cellStyle name="Total 4 2 12 6" xfId="17438"/>
    <cellStyle name="Total 4 2 12 7" xfId="17439"/>
    <cellStyle name="Total 4 2 13" xfId="17440"/>
    <cellStyle name="Total 4 2 13 2" xfId="17441"/>
    <cellStyle name="Total 4 2 13 3" xfId="17442"/>
    <cellStyle name="Total 4 2 13 4" xfId="17443"/>
    <cellStyle name="Total 4 2 13 5" xfId="17444"/>
    <cellStyle name="Total 4 2 13 6" xfId="17445"/>
    <cellStyle name="Total 4 2 13 7" xfId="17446"/>
    <cellStyle name="Total 4 2 14" xfId="17447"/>
    <cellStyle name="Total 4 2 15" xfId="17448"/>
    <cellStyle name="Total 4 2 16" xfId="17449"/>
    <cellStyle name="Total 4 2 17" xfId="17450"/>
    <cellStyle name="Total 4 2 2" xfId="17451"/>
    <cellStyle name="Total 4 2 2 10" xfId="17452"/>
    <cellStyle name="Total 4 2 2 10 2" xfId="17453"/>
    <cellStyle name="Total 4 2 2 10 3" xfId="17454"/>
    <cellStyle name="Total 4 2 2 10 4" xfId="17455"/>
    <cellStyle name="Total 4 2 2 10 5" xfId="17456"/>
    <cellStyle name="Total 4 2 2 10 6" xfId="17457"/>
    <cellStyle name="Total 4 2 2 10 7" xfId="17458"/>
    <cellStyle name="Total 4 2 2 11" xfId="17459"/>
    <cellStyle name="Total 4 2 2 12" xfId="17460"/>
    <cellStyle name="Total 4 2 2 13" xfId="17461"/>
    <cellStyle name="Total 4 2 2 14" xfId="17462"/>
    <cellStyle name="Total 4 2 2 2" xfId="17463"/>
    <cellStyle name="Total 4 2 2 2 2" xfId="17464"/>
    <cellStyle name="Total 4 2 2 2 3" xfId="17465"/>
    <cellStyle name="Total 4 2 2 2 4" xfId="17466"/>
    <cellStyle name="Total 4 2 2 2 5" xfId="17467"/>
    <cellStyle name="Total 4 2 2 2 6" xfId="17468"/>
    <cellStyle name="Total 4 2 2 2 7" xfId="17469"/>
    <cellStyle name="Total 4 2 2 3" xfId="17470"/>
    <cellStyle name="Total 4 2 2 3 2" xfId="17471"/>
    <cellStyle name="Total 4 2 2 3 3" xfId="17472"/>
    <cellStyle name="Total 4 2 2 3 4" xfId="17473"/>
    <cellStyle name="Total 4 2 2 3 5" xfId="17474"/>
    <cellStyle name="Total 4 2 2 3 6" xfId="17475"/>
    <cellStyle name="Total 4 2 2 3 7" xfId="17476"/>
    <cellStyle name="Total 4 2 2 4" xfId="17477"/>
    <cellStyle name="Total 4 2 2 4 2" xfId="17478"/>
    <cellStyle name="Total 4 2 2 4 3" xfId="17479"/>
    <cellStyle name="Total 4 2 2 4 4" xfId="17480"/>
    <cellStyle name="Total 4 2 2 4 5" xfId="17481"/>
    <cellStyle name="Total 4 2 2 4 6" xfId="17482"/>
    <cellStyle name="Total 4 2 2 4 7" xfId="17483"/>
    <cellStyle name="Total 4 2 2 5" xfId="17484"/>
    <cellStyle name="Total 4 2 2 5 2" xfId="17485"/>
    <cellStyle name="Total 4 2 2 5 3" xfId="17486"/>
    <cellStyle name="Total 4 2 2 5 4" xfId="17487"/>
    <cellStyle name="Total 4 2 2 5 5" xfId="17488"/>
    <cellStyle name="Total 4 2 2 5 6" xfId="17489"/>
    <cellStyle name="Total 4 2 2 5 7" xfId="17490"/>
    <cellStyle name="Total 4 2 2 6" xfId="17491"/>
    <cellStyle name="Total 4 2 2 6 2" xfId="17492"/>
    <cellStyle name="Total 4 2 2 6 3" xfId="17493"/>
    <cellStyle name="Total 4 2 2 6 4" xfId="17494"/>
    <cellStyle name="Total 4 2 2 6 5" xfId="17495"/>
    <cellStyle name="Total 4 2 2 6 6" xfId="17496"/>
    <cellStyle name="Total 4 2 2 6 7" xfId="17497"/>
    <cellStyle name="Total 4 2 2 7" xfId="17498"/>
    <cellStyle name="Total 4 2 2 7 2" xfId="17499"/>
    <cellStyle name="Total 4 2 2 7 3" xfId="17500"/>
    <cellStyle name="Total 4 2 2 7 4" xfId="17501"/>
    <cellStyle name="Total 4 2 2 7 5" xfId="17502"/>
    <cellStyle name="Total 4 2 2 7 6" xfId="17503"/>
    <cellStyle name="Total 4 2 2 7 7" xfId="17504"/>
    <cellStyle name="Total 4 2 2 8" xfId="17505"/>
    <cellStyle name="Total 4 2 2 8 2" xfId="17506"/>
    <cellStyle name="Total 4 2 2 8 3" xfId="17507"/>
    <cellStyle name="Total 4 2 2 8 4" xfId="17508"/>
    <cellStyle name="Total 4 2 2 8 5" xfId="17509"/>
    <cellStyle name="Total 4 2 2 8 6" xfId="17510"/>
    <cellStyle name="Total 4 2 2 8 7" xfId="17511"/>
    <cellStyle name="Total 4 2 2 9" xfId="17512"/>
    <cellStyle name="Total 4 2 2 9 2" xfId="17513"/>
    <cellStyle name="Total 4 2 2 9 3" xfId="17514"/>
    <cellStyle name="Total 4 2 2 9 4" xfId="17515"/>
    <cellStyle name="Total 4 2 2 9 5" xfId="17516"/>
    <cellStyle name="Total 4 2 2 9 6" xfId="17517"/>
    <cellStyle name="Total 4 2 2 9 7" xfId="17518"/>
    <cellStyle name="Total 4 2 3" xfId="17519"/>
    <cellStyle name="Total 4 2 3 10" xfId="17520"/>
    <cellStyle name="Total 4 2 3 10 2" xfId="17521"/>
    <cellStyle name="Total 4 2 3 10 3" xfId="17522"/>
    <cellStyle name="Total 4 2 3 10 4" xfId="17523"/>
    <cellStyle name="Total 4 2 3 10 5" xfId="17524"/>
    <cellStyle name="Total 4 2 3 10 6" xfId="17525"/>
    <cellStyle name="Total 4 2 3 10 7" xfId="17526"/>
    <cellStyle name="Total 4 2 3 11" xfId="17527"/>
    <cellStyle name="Total 4 2 3 12" xfId="17528"/>
    <cellStyle name="Total 4 2 3 13" xfId="17529"/>
    <cellStyle name="Total 4 2 3 14" xfId="17530"/>
    <cellStyle name="Total 4 2 3 2" xfId="17531"/>
    <cellStyle name="Total 4 2 3 2 2" xfId="17532"/>
    <cellStyle name="Total 4 2 3 2 3" xfId="17533"/>
    <cellStyle name="Total 4 2 3 2 4" xfId="17534"/>
    <cellStyle name="Total 4 2 3 2 5" xfId="17535"/>
    <cellStyle name="Total 4 2 3 2 6" xfId="17536"/>
    <cellStyle name="Total 4 2 3 2 7" xfId="17537"/>
    <cellStyle name="Total 4 2 3 3" xfId="17538"/>
    <cellStyle name="Total 4 2 3 3 2" xfId="17539"/>
    <cellStyle name="Total 4 2 3 3 3" xfId="17540"/>
    <cellStyle name="Total 4 2 3 3 4" xfId="17541"/>
    <cellStyle name="Total 4 2 3 3 5" xfId="17542"/>
    <cellStyle name="Total 4 2 3 3 6" xfId="17543"/>
    <cellStyle name="Total 4 2 3 3 7" xfId="17544"/>
    <cellStyle name="Total 4 2 3 4" xfId="17545"/>
    <cellStyle name="Total 4 2 3 4 2" xfId="17546"/>
    <cellStyle name="Total 4 2 3 4 3" xfId="17547"/>
    <cellStyle name="Total 4 2 3 4 4" xfId="17548"/>
    <cellStyle name="Total 4 2 3 4 5" xfId="17549"/>
    <cellStyle name="Total 4 2 3 4 6" xfId="17550"/>
    <cellStyle name="Total 4 2 3 4 7" xfId="17551"/>
    <cellStyle name="Total 4 2 3 5" xfId="17552"/>
    <cellStyle name="Total 4 2 3 5 2" xfId="17553"/>
    <cellStyle name="Total 4 2 3 5 3" xfId="17554"/>
    <cellStyle name="Total 4 2 3 5 4" xfId="17555"/>
    <cellStyle name="Total 4 2 3 5 5" xfId="17556"/>
    <cellStyle name="Total 4 2 3 5 6" xfId="17557"/>
    <cellStyle name="Total 4 2 3 5 7" xfId="17558"/>
    <cellStyle name="Total 4 2 3 6" xfId="17559"/>
    <cellStyle name="Total 4 2 3 6 2" xfId="17560"/>
    <cellStyle name="Total 4 2 3 6 3" xfId="17561"/>
    <cellStyle name="Total 4 2 3 6 4" xfId="17562"/>
    <cellStyle name="Total 4 2 3 6 5" xfId="17563"/>
    <cellStyle name="Total 4 2 3 6 6" xfId="17564"/>
    <cellStyle name="Total 4 2 3 6 7" xfId="17565"/>
    <cellStyle name="Total 4 2 3 7" xfId="17566"/>
    <cellStyle name="Total 4 2 3 7 2" xfId="17567"/>
    <cellStyle name="Total 4 2 3 7 3" xfId="17568"/>
    <cellStyle name="Total 4 2 3 7 4" xfId="17569"/>
    <cellStyle name="Total 4 2 3 7 5" xfId="17570"/>
    <cellStyle name="Total 4 2 3 7 6" xfId="17571"/>
    <cellStyle name="Total 4 2 3 7 7" xfId="17572"/>
    <cellStyle name="Total 4 2 3 8" xfId="17573"/>
    <cellStyle name="Total 4 2 3 8 2" xfId="17574"/>
    <cellStyle name="Total 4 2 3 8 3" xfId="17575"/>
    <cellStyle name="Total 4 2 3 8 4" xfId="17576"/>
    <cellStyle name="Total 4 2 3 8 5" xfId="17577"/>
    <cellStyle name="Total 4 2 3 8 6" xfId="17578"/>
    <cellStyle name="Total 4 2 3 8 7" xfId="17579"/>
    <cellStyle name="Total 4 2 3 9" xfId="17580"/>
    <cellStyle name="Total 4 2 3 9 2" xfId="17581"/>
    <cellStyle name="Total 4 2 3 9 3" xfId="17582"/>
    <cellStyle name="Total 4 2 3 9 4" xfId="17583"/>
    <cellStyle name="Total 4 2 3 9 5" xfId="17584"/>
    <cellStyle name="Total 4 2 3 9 6" xfId="17585"/>
    <cellStyle name="Total 4 2 3 9 7" xfId="17586"/>
    <cellStyle name="Total 4 2 4" xfId="17587"/>
    <cellStyle name="Total 4 2 4 10" xfId="17588"/>
    <cellStyle name="Total 4 2 4 10 2" xfId="17589"/>
    <cellStyle name="Total 4 2 4 10 3" xfId="17590"/>
    <cellStyle name="Total 4 2 4 10 4" xfId="17591"/>
    <cellStyle name="Total 4 2 4 10 5" xfId="17592"/>
    <cellStyle name="Total 4 2 4 10 6" xfId="17593"/>
    <cellStyle name="Total 4 2 4 10 7" xfId="17594"/>
    <cellStyle name="Total 4 2 4 11" xfId="17595"/>
    <cellStyle name="Total 4 2 4 12" xfId="17596"/>
    <cellStyle name="Total 4 2 4 13" xfId="17597"/>
    <cellStyle name="Total 4 2 4 14" xfId="17598"/>
    <cellStyle name="Total 4 2 4 2" xfId="17599"/>
    <cellStyle name="Total 4 2 4 2 2" xfId="17600"/>
    <cellStyle name="Total 4 2 4 2 3" xfId="17601"/>
    <cellStyle name="Total 4 2 4 2 4" xfId="17602"/>
    <cellStyle name="Total 4 2 4 2 5" xfId="17603"/>
    <cellStyle name="Total 4 2 4 2 6" xfId="17604"/>
    <cellStyle name="Total 4 2 4 2 7" xfId="17605"/>
    <cellStyle name="Total 4 2 4 3" xfId="17606"/>
    <cellStyle name="Total 4 2 4 3 2" xfId="17607"/>
    <cellStyle name="Total 4 2 4 3 3" xfId="17608"/>
    <cellStyle name="Total 4 2 4 3 4" xfId="17609"/>
    <cellStyle name="Total 4 2 4 3 5" xfId="17610"/>
    <cellStyle name="Total 4 2 4 3 6" xfId="17611"/>
    <cellStyle name="Total 4 2 4 3 7" xfId="17612"/>
    <cellStyle name="Total 4 2 4 4" xfId="17613"/>
    <cellStyle name="Total 4 2 4 4 2" xfId="17614"/>
    <cellStyle name="Total 4 2 4 4 3" xfId="17615"/>
    <cellStyle name="Total 4 2 4 4 4" xfId="17616"/>
    <cellStyle name="Total 4 2 4 4 5" xfId="17617"/>
    <cellStyle name="Total 4 2 4 4 6" xfId="17618"/>
    <cellStyle name="Total 4 2 4 4 7" xfId="17619"/>
    <cellStyle name="Total 4 2 4 5" xfId="17620"/>
    <cellStyle name="Total 4 2 4 5 2" xfId="17621"/>
    <cellStyle name="Total 4 2 4 5 3" xfId="17622"/>
    <cellStyle name="Total 4 2 4 5 4" xfId="17623"/>
    <cellStyle name="Total 4 2 4 5 5" xfId="17624"/>
    <cellStyle name="Total 4 2 4 5 6" xfId="17625"/>
    <cellStyle name="Total 4 2 4 5 7" xfId="17626"/>
    <cellStyle name="Total 4 2 4 6" xfId="17627"/>
    <cellStyle name="Total 4 2 4 6 2" xfId="17628"/>
    <cellStyle name="Total 4 2 4 6 3" xfId="17629"/>
    <cellStyle name="Total 4 2 4 6 4" xfId="17630"/>
    <cellStyle name="Total 4 2 4 6 5" xfId="17631"/>
    <cellStyle name="Total 4 2 4 6 6" xfId="17632"/>
    <cellStyle name="Total 4 2 4 6 7" xfId="17633"/>
    <cellStyle name="Total 4 2 4 7" xfId="17634"/>
    <cellStyle name="Total 4 2 4 7 2" xfId="17635"/>
    <cellStyle name="Total 4 2 4 7 3" xfId="17636"/>
    <cellStyle name="Total 4 2 4 7 4" xfId="17637"/>
    <cellStyle name="Total 4 2 4 7 5" xfId="17638"/>
    <cellStyle name="Total 4 2 4 7 6" xfId="17639"/>
    <cellStyle name="Total 4 2 4 7 7" xfId="17640"/>
    <cellStyle name="Total 4 2 4 8" xfId="17641"/>
    <cellStyle name="Total 4 2 4 8 2" xfId="17642"/>
    <cellStyle name="Total 4 2 4 8 3" xfId="17643"/>
    <cellStyle name="Total 4 2 4 8 4" xfId="17644"/>
    <cellStyle name="Total 4 2 4 8 5" xfId="17645"/>
    <cellStyle name="Total 4 2 4 8 6" xfId="17646"/>
    <cellStyle name="Total 4 2 4 8 7" xfId="17647"/>
    <cellStyle name="Total 4 2 4 9" xfId="17648"/>
    <cellStyle name="Total 4 2 4 9 2" xfId="17649"/>
    <cellStyle name="Total 4 2 4 9 3" xfId="17650"/>
    <cellStyle name="Total 4 2 4 9 4" xfId="17651"/>
    <cellStyle name="Total 4 2 4 9 5" xfId="17652"/>
    <cellStyle name="Total 4 2 4 9 6" xfId="17653"/>
    <cellStyle name="Total 4 2 4 9 7" xfId="17654"/>
    <cellStyle name="Total 4 2 5" xfId="17655"/>
    <cellStyle name="Total 4 2 5 10" xfId="17656"/>
    <cellStyle name="Total 4 2 5 10 2" xfId="17657"/>
    <cellStyle name="Total 4 2 5 10 3" xfId="17658"/>
    <cellStyle name="Total 4 2 5 10 4" xfId="17659"/>
    <cellStyle name="Total 4 2 5 10 5" xfId="17660"/>
    <cellStyle name="Total 4 2 5 10 6" xfId="17661"/>
    <cellStyle name="Total 4 2 5 10 7" xfId="17662"/>
    <cellStyle name="Total 4 2 5 11" xfId="17663"/>
    <cellStyle name="Total 4 2 5 12" xfId="17664"/>
    <cellStyle name="Total 4 2 5 13" xfId="17665"/>
    <cellStyle name="Total 4 2 5 14" xfId="17666"/>
    <cellStyle name="Total 4 2 5 2" xfId="17667"/>
    <cellStyle name="Total 4 2 5 2 2" xfId="17668"/>
    <cellStyle name="Total 4 2 5 2 3" xfId="17669"/>
    <cellStyle name="Total 4 2 5 2 4" xfId="17670"/>
    <cellStyle name="Total 4 2 5 2 5" xfId="17671"/>
    <cellStyle name="Total 4 2 5 2 6" xfId="17672"/>
    <cellStyle name="Total 4 2 5 2 7" xfId="17673"/>
    <cellStyle name="Total 4 2 5 3" xfId="17674"/>
    <cellStyle name="Total 4 2 5 3 2" xfId="17675"/>
    <cellStyle name="Total 4 2 5 3 3" xfId="17676"/>
    <cellStyle name="Total 4 2 5 3 4" xfId="17677"/>
    <cellStyle name="Total 4 2 5 3 5" xfId="17678"/>
    <cellStyle name="Total 4 2 5 3 6" xfId="17679"/>
    <cellStyle name="Total 4 2 5 3 7" xfId="17680"/>
    <cellStyle name="Total 4 2 5 4" xfId="17681"/>
    <cellStyle name="Total 4 2 5 4 2" xfId="17682"/>
    <cellStyle name="Total 4 2 5 4 3" xfId="17683"/>
    <cellStyle name="Total 4 2 5 4 4" xfId="17684"/>
    <cellStyle name="Total 4 2 5 4 5" xfId="17685"/>
    <cellStyle name="Total 4 2 5 4 6" xfId="17686"/>
    <cellStyle name="Total 4 2 5 4 7" xfId="17687"/>
    <cellStyle name="Total 4 2 5 5" xfId="17688"/>
    <cellStyle name="Total 4 2 5 5 2" xfId="17689"/>
    <cellStyle name="Total 4 2 5 5 3" xfId="17690"/>
    <cellStyle name="Total 4 2 5 5 4" xfId="17691"/>
    <cellStyle name="Total 4 2 5 5 5" xfId="17692"/>
    <cellStyle name="Total 4 2 5 5 6" xfId="17693"/>
    <cellStyle name="Total 4 2 5 5 7" xfId="17694"/>
    <cellStyle name="Total 4 2 5 6" xfId="17695"/>
    <cellStyle name="Total 4 2 5 6 2" xfId="17696"/>
    <cellStyle name="Total 4 2 5 6 3" xfId="17697"/>
    <cellStyle name="Total 4 2 5 6 4" xfId="17698"/>
    <cellStyle name="Total 4 2 5 6 5" xfId="17699"/>
    <cellStyle name="Total 4 2 5 6 6" xfId="17700"/>
    <cellStyle name="Total 4 2 5 6 7" xfId="17701"/>
    <cellStyle name="Total 4 2 5 7" xfId="17702"/>
    <cellStyle name="Total 4 2 5 7 2" xfId="17703"/>
    <cellStyle name="Total 4 2 5 7 3" xfId="17704"/>
    <cellStyle name="Total 4 2 5 7 4" xfId="17705"/>
    <cellStyle name="Total 4 2 5 7 5" xfId="17706"/>
    <cellStyle name="Total 4 2 5 7 6" xfId="17707"/>
    <cellStyle name="Total 4 2 5 7 7" xfId="17708"/>
    <cellStyle name="Total 4 2 5 8" xfId="17709"/>
    <cellStyle name="Total 4 2 5 8 2" xfId="17710"/>
    <cellStyle name="Total 4 2 5 8 3" xfId="17711"/>
    <cellStyle name="Total 4 2 5 8 4" xfId="17712"/>
    <cellStyle name="Total 4 2 5 8 5" xfId="17713"/>
    <cellStyle name="Total 4 2 5 8 6" xfId="17714"/>
    <cellStyle name="Total 4 2 5 8 7" xfId="17715"/>
    <cellStyle name="Total 4 2 5 9" xfId="17716"/>
    <cellStyle name="Total 4 2 5 9 2" xfId="17717"/>
    <cellStyle name="Total 4 2 5 9 3" xfId="17718"/>
    <cellStyle name="Total 4 2 5 9 4" xfId="17719"/>
    <cellStyle name="Total 4 2 5 9 5" xfId="17720"/>
    <cellStyle name="Total 4 2 5 9 6" xfId="17721"/>
    <cellStyle name="Total 4 2 5 9 7" xfId="17722"/>
    <cellStyle name="Total 4 2 6" xfId="17723"/>
    <cellStyle name="Total 4 2 6 2" xfId="17724"/>
    <cellStyle name="Total 4 2 6 3" xfId="17725"/>
    <cellStyle name="Total 4 2 6 4" xfId="17726"/>
    <cellStyle name="Total 4 2 6 5" xfId="17727"/>
    <cellStyle name="Total 4 2 6 6" xfId="17728"/>
    <cellStyle name="Total 4 2 6 7" xfId="17729"/>
    <cellStyle name="Total 4 2 7" xfId="17730"/>
    <cellStyle name="Total 4 2 7 2" xfId="17731"/>
    <cellStyle name="Total 4 2 7 3" xfId="17732"/>
    <cellStyle name="Total 4 2 7 4" xfId="17733"/>
    <cellStyle name="Total 4 2 7 5" xfId="17734"/>
    <cellStyle name="Total 4 2 7 6" xfId="17735"/>
    <cellStyle name="Total 4 2 7 7" xfId="17736"/>
    <cellStyle name="Total 4 2 8" xfId="17737"/>
    <cellStyle name="Total 4 2 8 2" xfId="17738"/>
    <cellStyle name="Total 4 2 8 3" xfId="17739"/>
    <cellStyle name="Total 4 2 8 4" xfId="17740"/>
    <cellStyle name="Total 4 2 8 5" xfId="17741"/>
    <cellStyle name="Total 4 2 8 6" xfId="17742"/>
    <cellStyle name="Total 4 2 8 7" xfId="17743"/>
    <cellStyle name="Total 4 2 9" xfId="17744"/>
    <cellStyle name="Total 4 2 9 2" xfId="17745"/>
    <cellStyle name="Total 4 2 9 3" xfId="17746"/>
    <cellStyle name="Total 4 2 9 4" xfId="17747"/>
    <cellStyle name="Total 4 2 9 5" xfId="17748"/>
    <cellStyle name="Total 4 2 9 6" xfId="17749"/>
    <cellStyle name="Total 4 2 9 7" xfId="17750"/>
    <cellStyle name="Total 4 3" xfId="17751"/>
    <cellStyle name="Total 4 3 10" xfId="17752"/>
    <cellStyle name="Total 4 3 10 2" xfId="17753"/>
    <cellStyle name="Total 4 3 10 3" xfId="17754"/>
    <cellStyle name="Total 4 3 10 4" xfId="17755"/>
    <cellStyle name="Total 4 3 10 5" xfId="17756"/>
    <cellStyle name="Total 4 3 10 6" xfId="17757"/>
    <cellStyle name="Total 4 3 10 7" xfId="17758"/>
    <cellStyle name="Total 4 3 11" xfId="17759"/>
    <cellStyle name="Total 4 3 12" xfId="17760"/>
    <cellStyle name="Total 4 3 13" xfId="17761"/>
    <cellStyle name="Total 4 3 14" xfId="17762"/>
    <cellStyle name="Total 4 3 2" xfId="17763"/>
    <cellStyle name="Total 4 3 2 2" xfId="17764"/>
    <cellStyle name="Total 4 3 2 3" xfId="17765"/>
    <cellStyle name="Total 4 3 2 4" xfId="17766"/>
    <cellStyle name="Total 4 3 2 5" xfId="17767"/>
    <cellStyle name="Total 4 3 2 6" xfId="17768"/>
    <cellStyle name="Total 4 3 2 7" xfId="17769"/>
    <cellStyle name="Total 4 3 3" xfId="17770"/>
    <cellStyle name="Total 4 3 3 2" xfId="17771"/>
    <cellStyle name="Total 4 3 3 3" xfId="17772"/>
    <cellStyle name="Total 4 3 3 4" xfId="17773"/>
    <cellStyle name="Total 4 3 3 5" xfId="17774"/>
    <cellStyle name="Total 4 3 3 6" xfId="17775"/>
    <cellStyle name="Total 4 3 3 7" xfId="17776"/>
    <cellStyle name="Total 4 3 4" xfId="17777"/>
    <cellStyle name="Total 4 3 4 2" xfId="17778"/>
    <cellStyle name="Total 4 3 4 3" xfId="17779"/>
    <cellStyle name="Total 4 3 4 4" xfId="17780"/>
    <cellStyle name="Total 4 3 4 5" xfId="17781"/>
    <cellStyle name="Total 4 3 4 6" xfId="17782"/>
    <cellStyle name="Total 4 3 4 7" xfId="17783"/>
    <cellStyle name="Total 4 3 5" xfId="17784"/>
    <cellStyle name="Total 4 3 5 2" xfId="17785"/>
    <cellStyle name="Total 4 3 5 3" xfId="17786"/>
    <cellStyle name="Total 4 3 5 4" xfId="17787"/>
    <cellStyle name="Total 4 3 5 5" xfId="17788"/>
    <cellStyle name="Total 4 3 5 6" xfId="17789"/>
    <cellStyle name="Total 4 3 5 7" xfId="17790"/>
    <cellStyle name="Total 4 3 6" xfId="17791"/>
    <cellStyle name="Total 4 3 6 2" xfId="17792"/>
    <cellStyle name="Total 4 3 6 3" xfId="17793"/>
    <cellStyle name="Total 4 3 6 4" xfId="17794"/>
    <cellStyle name="Total 4 3 6 5" xfId="17795"/>
    <cellStyle name="Total 4 3 6 6" xfId="17796"/>
    <cellStyle name="Total 4 3 6 7" xfId="17797"/>
    <cellStyle name="Total 4 3 7" xfId="17798"/>
    <cellStyle name="Total 4 3 7 2" xfId="17799"/>
    <cellStyle name="Total 4 3 7 3" xfId="17800"/>
    <cellStyle name="Total 4 3 7 4" xfId="17801"/>
    <cellStyle name="Total 4 3 7 5" xfId="17802"/>
    <cellStyle name="Total 4 3 7 6" xfId="17803"/>
    <cellStyle name="Total 4 3 7 7" xfId="17804"/>
    <cellStyle name="Total 4 3 8" xfId="17805"/>
    <cellStyle name="Total 4 3 8 2" xfId="17806"/>
    <cellStyle name="Total 4 3 8 3" xfId="17807"/>
    <cellStyle name="Total 4 3 8 4" xfId="17808"/>
    <cellStyle name="Total 4 3 8 5" xfId="17809"/>
    <cellStyle name="Total 4 3 8 6" xfId="17810"/>
    <cellStyle name="Total 4 3 8 7" xfId="17811"/>
    <cellStyle name="Total 4 3 9" xfId="17812"/>
    <cellStyle name="Total 4 3 9 2" xfId="17813"/>
    <cellStyle name="Total 4 3 9 3" xfId="17814"/>
    <cellStyle name="Total 4 3 9 4" xfId="17815"/>
    <cellStyle name="Total 4 3 9 5" xfId="17816"/>
    <cellStyle name="Total 4 3 9 6" xfId="17817"/>
    <cellStyle name="Total 4 3 9 7" xfId="17818"/>
    <cellStyle name="Total 4 4" xfId="17819"/>
    <cellStyle name="Total 4 4 10" xfId="17820"/>
    <cellStyle name="Total 4 4 10 2" xfId="17821"/>
    <cellStyle name="Total 4 4 10 3" xfId="17822"/>
    <cellStyle name="Total 4 4 10 4" xfId="17823"/>
    <cellStyle name="Total 4 4 10 5" xfId="17824"/>
    <cellStyle name="Total 4 4 10 6" xfId="17825"/>
    <cellStyle name="Total 4 4 10 7" xfId="17826"/>
    <cellStyle name="Total 4 4 11" xfId="17827"/>
    <cellStyle name="Total 4 4 12" xfId="17828"/>
    <cellStyle name="Total 4 4 13" xfId="17829"/>
    <cellStyle name="Total 4 4 14" xfId="17830"/>
    <cellStyle name="Total 4 4 2" xfId="17831"/>
    <cellStyle name="Total 4 4 2 2" xfId="17832"/>
    <cellStyle name="Total 4 4 2 3" xfId="17833"/>
    <cellStyle name="Total 4 4 2 4" xfId="17834"/>
    <cellStyle name="Total 4 4 2 5" xfId="17835"/>
    <cellStyle name="Total 4 4 2 6" xfId="17836"/>
    <cellStyle name="Total 4 4 2 7" xfId="17837"/>
    <cellStyle name="Total 4 4 3" xfId="17838"/>
    <cellStyle name="Total 4 4 3 2" xfId="17839"/>
    <cellStyle name="Total 4 4 3 3" xfId="17840"/>
    <cellStyle name="Total 4 4 3 4" xfId="17841"/>
    <cellStyle name="Total 4 4 3 5" xfId="17842"/>
    <cellStyle name="Total 4 4 3 6" xfId="17843"/>
    <cellStyle name="Total 4 4 3 7" xfId="17844"/>
    <cellStyle name="Total 4 4 4" xfId="17845"/>
    <cellStyle name="Total 4 4 4 2" xfId="17846"/>
    <cellStyle name="Total 4 4 4 3" xfId="17847"/>
    <cellStyle name="Total 4 4 4 4" xfId="17848"/>
    <cellStyle name="Total 4 4 4 5" xfId="17849"/>
    <cellStyle name="Total 4 4 4 6" xfId="17850"/>
    <cellStyle name="Total 4 4 4 7" xfId="17851"/>
    <cellStyle name="Total 4 4 5" xfId="17852"/>
    <cellStyle name="Total 4 4 5 2" xfId="17853"/>
    <cellStyle name="Total 4 4 5 3" xfId="17854"/>
    <cellStyle name="Total 4 4 5 4" xfId="17855"/>
    <cellStyle name="Total 4 4 5 5" xfId="17856"/>
    <cellStyle name="Total 4 4 5 6" xfId="17857"/>
    <cellStyle name="Total 4 4 5 7" xfId="17858"/>
    <cellStyle name="Total 4 4 6" xfId="17859"/>
    <cellStyle name="Total 4 4 6 2" xfId="17860"/>
    <cellStyle name="Total 4 4 6 3" xfId="17861"/>
    <cellStyle name="Total 4 4 6 4" xfId="17862"/>
    <cellStyle name="Total 4 4 6 5" xfId="17863"/>
    <cellStyle name="Total 4 4 6 6" xfId="17864"/>
    <cellStyle name="Total 4 4 6 7" xfId="17865"/>
    <cellStyle name="Total 4 4 7" xfId="17866"/>
    <cellStyle name="Total 4 4 7 2" xfId="17867"/>
    <cellStyle name="Total 4 4 7 3" xfId="17868"/>
    <cellStyle name="Total 4 4 7 4" xfId="17869"/>
    <cellStyle name="Total 4 4 7 5" xfId="17870"/>
    <cellStyle name="Total 4 4 7 6" xfId="17871"/>
    <cellStyle name="Total 4 4 7 7" xfId="17872"/>
    <cellStyle name="Total 4 4 8" xfId="17873"/>
    <cellStyle name="Total 4 4 8 2" xfId="17874"/>
    <cellStyle name="Total 4 4 8 3" xfId="17875"/>
    <cellStyle name="Total 4 4 8 4" xfId="17876"/>
    <cellStyle name="Total 4 4 8 5" xfId="17877"/>
    <cellStyle name="Total 4 4 8 6" xfId="17878"/>
    <cellStyle name="Total 4 4 8 7" xfId="17879"/>
    <cellStyle name="Total 4 4 9" xfId="17880"/>
    <cellStyle name="Total 4 4 9 2" xfId="17881"/>
    <cellStyle name="Total 4 4 9 3" xfId="17882"/>
    <cellStyle name="Total 4 4 9 4" xfId="17883"/>
    <cellStyle name="Total 4 4 9 5" xfId="17884"/>
    <cellStyle name="Total 4 4 9 6" xfId="17885"/>
    <cellStyle name="Total 4 4 9 7" xfId="17886"/>
    <cellStyle name="Total 4 5" xfId="17887"/>
    <cellStyle name="Total 4 5 10" xfId="17888"/>
    <cellStyle name="Total 4 5 10 2" xfId="17889"/>
    <cellStyle name="Total 4 5 10 3" xfId="17890"/>
    <cellStyle name="Total 4 5 10 4" xfId="17891"/>
    <cellStyle name="Total 4 5 10 5" xfId="17892"/>
    <cellStyle name="Total 4 5 10 6" xfId="17893"/>
    <cellStyle name="Total 4 5 10 7" xfId="17894"/>
    <cellStyle name="Total 4 5 11" xfId="17895"/>
    <cellStyle name="Total 4 5 12" xfId="17896"/>
    <cellStyle name="Total 4 5 13" xfId="17897"/>
    <cellStyle name="Total 4 5 14" xfId="17898"/>
    <cellStyle name="Total 4 5 2" xfId="17899"/>
    <cellStyle name="Total 4 5 2 2" xfId="17900"/>
    <cellStyle name="Total 4 5 2 3" xfId="17901"/>
    <cellStyle name="Total 4 5 2 4" xfId="17902"/>
    <cellStyle name="Total 4 5 2 5" xfId="17903"/>
    <cellStyle name="Total 4 5 2 6" xfId="17904"/>
    <cellStyle name="Total 4 5 2 7" xfId="17905"/>
    <cellStyle name="Total 4 5 3" xfId="17906"/>
    <cellStyle name="Total 4 5 3 2" xfId="17907"/>
    <cellStyle name="Total 4 5 3 3" xfId="17908"/>
    <cellStyle name="Total 4 5 3 4" xfId="17909"/>
    <cellStyle name="Total 4 5 3 5" xfId="17910"/>
    <cellStyle name="Total 4 5 3 6" xfId="17911"/>
    <cellStyle name="Total 4 5 3 7" xfId="17912"/>
    <cellStyle name="Total 4 5 4" xfId="17913"/>
    <cellStyle name="Total 4 5 4 2" xfId="17914"/>
    <cellStyle name="Total 4 5 4 3" xfId="17915"/>
    <cellStyle name="Total 4 5 4 4" xfId="17916"/>
    <cellStyle name="Total 4 5 4 5" xfId="17917"/>
    <cellStyle name="Total 4 5 4 6" xfId="17918"/>
    <cellStyle name="Total 4 5 4 7" xfId="17919"/>
    <cellStyle name="Total 4 5 5" xfId="17920"/>
    <cellStyle name="Total 4 5 5 2" xfId="17921"/>
    <cellStyle name="Total 4 5 5 3" xfId="17922"/>
    <cellStyle name="Total 4 5 5 4" xfId="17923"/>
    <cellStyle name="Total 4 5 5 5" xfId="17924"/>
    <cellStyle name="Total 4 5 5 6" xfId="17925"/>
    <cellStyle name="Total 4 5 5 7" xfId="17926"/>
    <cellStyle name="Total 4 5 6" xfId="17927"/>
    <cellStyle name="Total 4 5 6 2" xfId="17928"/>
    <cellStyle name="Total 4 5 6 3" xfId="17929"/>
    <cellStyle name="Total 4 5 6 4" xfId="17930"/>
    <cellStyle name="Total 4 5 6 5" xfId="17931"/>
    <cellStyle name="Total 4 5 6 6" xfId="17932"/>
    <cellStyle name="Total 4 5 6 7" xfId="17933"/>
    <cellStyle name="Total 4 5 7" xfId="17934"/>
    <cellStyle name="Total 4 5 7 2" xfId="17935"/>
    <cellStyle name="Total 4 5 7 3" xfId="17936"/>
    <cellStyle name="Total 4 5 7 4" xfId="17937"/>
    <cellStyle name="Total 4 5 7 5" xfId="17938"/>
    <cellStyle name="Total 4 5 7 6" xfId="17939"/>
    <cellStyle name="Total 4 5 7 7" xfId="17940"/>
    <cellStyle name="Total 4 5 8" xfId="17941"/>
    <cellStyle name="Total 4 5 8 2" xfId="17942"/>
    <cellStyle name="Total 4 5 8 3" xfId="17943"/>
    <cellStyle name="Total 4 5 8 4" xfId="17944"/>
    <cellStyle name="Total 4 5 8 5" xfId="17945"/>
    <cellStyle name="Total 4 5 8 6" xfId="17946"/>
    <cellStyle name="Total 4 5 8 7" xfId="17947"/>
    <cellStyle name="Total 4 5 9" xfId="17948"/>
    <cellStyle name="Total 4 5 9 2" xfId="17949"/>
    <cellStyle name="Total 4 5 9 3" xfId="17950"/>
    <cellStyle name="Total 4 5 9 4" xfId="17951"/>
    <cellStyle name="Total 4 5 9 5" xfId="17952"/>
    <cellStyle name="Total 4 5 9 6" xfId="17953"/>
    <cellStyle name="Total 4 5 9 7" xfId="17954"/>
    <cellStyle name="Total 4 6" xfId="17955"/>
    <cellStyle name="Total 4 6 10" xfId="17956"/>
    <cellStyle name="Total 4 6 10 2" xfId="17957"/>
    <cellStyle name="Total 4 6 10 3" xfId="17958"/>
    <cellStyle name="Total 4 6 10 4" xfId="17959"/>
    <cellStyle name="Total 4 6 10 5" xfId="17960"/>
    <cellStyle name="Total 4 6 10 6" xfId="17961"/>
    <cellStyle name="Total 4 6 10 7" xfId="17962"/>
    <cellStyle name="Total 4 6 11" xfId="17963"/>
    <cellStyle name="Total 4 6 12" xfId="17964"/>
    <cellStyle name="Total 4 6 13" xfId="17965"/>
    <cellStyle name="Total 4 6 14" xfId="17966"/>
    <cellStyle name="Total 4 6 2" xfId="17967"/>
    <cellStyle name="Total 4 6 2 2" xfId="17968"/>
    <cellStyle name="Total 4 6 2 3" xfId="17969"/>
    <cellStyle name="Total 4 6 2 4" xfId="17970"/>
    <cellStyle name="Total 4 6 2 5" xfId="17971"/>
    <cellStyle name="Total 4 6 2 6" xfId="17972"/>
    <cellStyle name="Total 4 6 2 7" xfId="17973"/>
    <cellStyle name="Total 4 6 3" xfId="17974"/>
    <cellStyle name="Total 4 6 3 2" xfId="17975"/>
    <cellStyle name="Total 4 6 3 3" xfId="17976"/>
    <cellStyle name="Total 4 6 3 4" xfId="17977"/>
    <cellStyle name="Total 4 6 3 5" xfId="17978"/>
    <cellStyle name="Total 4 6 3 6" xfId="17979"/>
    <cellStyle name="Total 4 6 3 7" xfId="17980"/>
    <cellStyle name="Total 4 6 4" xfId="17981"/>
    <cellStyle name="Total 4 6 4 2" xfId="17982"/>
    <cellStyle name="Total 4 6 4 3" xfId="17983"/>
    <cellStyle name="Total 4 6 4 4" xfId="17984"/>
    <cellStyle name="Total 4 6 4 5" xfId="17985"/>
    <cellStyle name="Total 4 6 4 6" xfId="17986"/>
    <cellStyle name="Total 4 6 4 7" xfId="17987"/>
    <cellStyle name="Total 4 6 5" xfId="17988"/>
    <cellStyle name="Total 4 6 5 2" xfId="17989"/>
    <cellStyle name="Total 4 6 5 3" xfId="17990"/>
    <cellStyle name="Total 4 6 5 4" xfId="17991"/>
    <cellStyle name="Total 4 6 5 5" xfId="17992"/>
    <cellStyle name="Total 4 6 5 6" xfId="17993"/>
    <cellStyle name="Total 4 6 5 7" xfId="17994"/>
    <cellStyle name="Total 4 6 6" xfId="17995"/>
    <cellStyle name="Total 4 6 6 2" xfId="17996"/>
    <cellStyle name="Total 4 6 6 3" xfId="17997"/>
    <cellStyle name="Total 4 6 6 4" xfId="17998"/>
    <cellStyle name="Total 4 6 6 5" xfId="17999"/>
    <cellStyle name="Total 4 6 6 6" xfId="18000"/>
    <cellStyle name="Total 4 6 6 7" xfId="18001"/>
    <cellStyle name="Total 4 6 7" xfId="18002"/>
    <cellStyle name="Total 4 6 7 2" xfId="18003"/>
    <cellStyle name="Total 4 6 7 3" xfId="18004"/>
    <cellStyle name="Total 4 6 7 4" xfId="18005"/>
    <cellStyle name="Total 4 6 7 5" xfId="18006"/>
    <cellStyle name="Total 4 6 7 6" xfId="18007"/>
    <cellStyle name="Total 4 6 7 7" xfId="18008"/>
    <cellStyle name="Total 4 6 8" xfId="18009"/>
    <cellStyle name="Total 4 6 8 2" xfId="18010"/>
    <cellStyle name="Total 4 6 8 3" xfId="18011"/>
    <cellStyle name="Total 4 6 8 4" xfId="18012"/>
    <cellStyle name="Total 4 6 8 5" xfId="18013"/>
    <cellStyle name="Total 4 6 8 6" xfId="18014"/>
    <cellStyle name="Total 4 6 8 7" xfId="18015"/>
    <cellStyle name="Total 4 6 9" xfId="18016"/>
    <cellStyle name="Total 4 6 9 2" xfId="18017"/>
    <cellStyle name="Total 4 6 9 3" xfId="18018"/>
    <cellStyle name="Total 4 6 9 4" xfId="18019"/>
    <cellStyle name="Total 4 6 9 5" xfId="18020"/>
    <cellStyle name="Total 4 6 9 6" xfId="18021"/>
    <cellStyle name="Total 4 6 9 7" xfId="18022"/>
    <cellStyle name="Total 4 7" xfId="18023"/>
    <cellStyle name="Total 4 7 2" xfId="18024"/>
    <cellStyle name="Total 4 7 3" xfId="18025"/>
    <cellStyle name="Total 4 7 4" xfId="18026"/>
    <cellStyle name="Total 4 7 5" xfId="18027"/>
    <cellStyle name="Total 4 7 6" xfId="18028"/>
    <cellStyle name="Total 4 7 7" xfId="18029"/>
    <cellStyle name="Total 4 8" xfId="18030"/>
    <cellStyle name="Total 4 8 2" xfId="18031"/>
    <cellStyle name="Total 4 8 3" xfId="18032"/>
    <cellStyle name="Total 4 8 4" xfId="18033"/>
    <cellStyle name="Total 4 8 5" xfId="18034"/>
    <cellStyle name="Total 4 8 6" xfId="18035"/>
    <cellStyle name="Total 4 8 7" xfId="18036"/>
    <cellStyle name="Total 4 9" xfId="18037"/>
    <cellStyle name="Total 4 9 2" xfId="18038"/>
    <cellStyle name="Total 4 9 3" xfId="18039"/>
    <cellStyle name="Total 4 9 4" xfId="18040"/>
    <cellStyle name="Total 4 9 5" xfId="18041"/>
    <cellStyle name="Total 4 9 6" xfId="18042"/>
    <cellStyle name="Total 4 9 7" xfId="18043"/>
    <cellStyle name="Total 5" xfId="214"/>
    <cellStyle name="Total 5 10" xfId="18044"/>
    <cellStyle name="Total 5 10 2" xfId="18045"/>
    <cellStyle name="Total 5 10 3" xfId="18046"/>
    <cellStyle name="Total 5 10 4" xfId="18047"/>
    <cellStyle name="Total 5 10 5" xfId="18048"/>
    <cellStyle name="Total 5 10 6" xfId="18049"/>
    <cellStyle name="Total 5 10 7" xfId="18050"/>
    <cellStyle name="Total 5 11" xfId="18051"/>
    <cellStyle name="Total 5 11 2" xfId="18052"/>
    <cellStyle name="Total 5 11 3" xfId="18053"/>
    <cellStyle name="Total 5 11 4" xfId="18054"/>
    <cellStyle name="Total 5 11 5" xfId="18055"/>
    <cellStyle name="Total 5 11 6" xfId="18056"/>
    <cellStyle name="Total 5 11 7" xfId="18057"/>
    <cellStyle name="Total 5 12" xfId="18058"/>
    <cellStyle name="Total 5 12 2" xfId="18059"/>
    <cellStyle name="Total 5 12 3" xfId="18060"/>
    <cellStyle name="Total 5 12 4" xfId="18061"/>
    <cellStyle name="Total 5 12 5" xfId="18062"/>
    <cellStyle name="Total 5 12 6" xfId="18063"/>
    <cellStyle name="Total 5 12 7" xfId="18064"/>
    <cellStyle name="Total 5 13" xfId="18065"/>
    <cellStyle name="Total 5 13 2" xfId="18066"/>
    <cellStyle name="Total 5 13 3" xfId="18067"/>
    <cellStyle name="Total 5 13 4" xfId="18068"/>
    <cellStyle name="Total 5 13 5" xfId="18069"/>
    <cellStyle name="Total 5 13 6" xfId="18070"/>
    <cellStyle name="Total 5 13 7" xfId="18071"/>
    <cellStyle name="Total 5 14" xfId="18072"/>
    <cellStyle name="Total 5 15" xfId="18073"/>
    <cellStyle name="Total 5 16" xfId="18074"/>
    <cellStyle name="Total 5 2" xfId="319"/>
    <cellStyle name="Total 5 2 10" xfId="18075"/>
    <cellStyle name="Total 5 2 10 2" xfId="18076"/>
    <cellStyle name="Total 5 2 10 3" xfId="18077"/>
    <cellStyle name="Total 5 2 10 4" xfId="18078"/>
    <cellStyle name="Total 5 2 10 5" xfId="18079"/>
    <cellStyle name="Total 5 2 10 6" xfId="18080"/>
    <cellStyle name="Total 5 2 10 7" xfId="18081"/>
    <cellStyle name="Total 5 2 11" xfId="18082"/>
    <cellStyle name="Total 5 2 11 2" xfId="18083"/>
    <cellStyle name="Total 5 2 11 3" xfId="18084"/>
    <cellStyle name="Total 5 2 11 4" xfId="18085"/>
    <cellStyle name="Total 5 2 11 5" xfId="18086"/>
    <cellStyle name="Total 5 2 11 6" xfId="18087"/>
    <cellStyle name="Total 5 2 11 7" xfId="18088"/>
    <cellStyle name="Total 5 2 12" xfId="18089"/>
    <cellStyle name="Total 5 2 12 2" xfId="18090"/>
    <cellStyle name="Total 5 2 12 3" xfId="18091"/>
    <cellStyle name="Total 5 2 12 4" xfId="18092"/>
    <cellStyle name="Total 5 2 12 5" xfId="18093"/>
    <cellStyle name="Total 5 2 12 6" xfId="18094"/>
    <cellStyle name="Total 5 2 12 7" xfId="18095"/>
    <cellStyle name="Total 5 2 13" xfId="18096"/>
    <cellStyle name="Total 5 2 13 2" xfId="18097"/>
    <cellStyle name="Total 5 2 13 3" xfId="18098"/>
    <cellStyle name="Total 5 2 13 4" xfId="18099"/>
    <cellStyle name="Total 5 2 13 5" xfId="18100"/>
    <cellStyle name="Total 5 2 13 6" xfId="18101"/>
    <cellStyle name="Total 5 2 13 7" xfId="18102"/>
    <cellStyle name="Total 5 2 14" xfId="18103"/>
    <cellStyle name="Total 5 2 15" xfId="18104"/>
    <cellStyle name="Total 5 2 16" xfId="18105"/>
    <cellStyle name="Total 5 2 17" xfId="18106"/>
    <cellStyle name="Total 5 2 2" xfId="18107"/>
    <cellStyle name="Total 5 2 2 10" xfId="18108"/>
    <cellStyle name="Total 5 2 2 10 2" xfId="18109"/>
    <cellStyle name="Total 5 2 2 10 3" xfId="18110"/>
    <cellStyle name="Total 5 2 2 10 4" xfId="18111"/>
    <cellStyle name="Total 5 2 2 10 5" xfId="18112"/>
    <cellStyle name="Total 5 2 2 10 6" xfId="18113"/>
    <cellStyle name="Total 5 2 2 10 7" xfId="18114"/>
    <cellStyle name="Total 5 2 2 11" xfId="18115"/>
    <cellStyle name="Total 5 2 2 12" xfId="18116"/>
    <cellStyle name="Total 5 2 2 13" xfId="18117"/>
    <cellStyle name="Total 5 2 2 14" xfId="18118"/>
    <cellStyle name="Total 5 2 2 2" xfId="18119"/>
    <cellStyle name="Total 5 2 2 2 2" xfId="18120"/>
    <cellStyle name="Total 5 2 2 2 3" xfId="18121"/>
    <cellStyle name="Total 5 2 2 2 4" xfId="18122"/>
    <cellStyle name="Total 5 2 2 2 5" xfId="18123"/>
    <cellStyle name="Total 5 2 2 2 6" xfId="18124"/>
    <cellStyle name="Total 5 2 2 2 7" xfId="18125"/>
    <cellStyle name="Total 5 2 2 3" xfId="18126"/>
    <cellStyle name="Total 5 2 2 3 2" xfId="18127"/>
    <cellStyle name="Total 5 2 2 3 3" xfId="18128"/>
    <cellStyle name="Total 5 2 2 3 4" xfId="18129"/>
    <cellStyle name="Total 5 2 2 3 5" xfId="18130"/>
    <cellStyle name="Total 5 2 2 3 6" xfId="18131"/>
    <cellStyle name="Total 5 2 2 3 7" xfId="18132"/>
    <cellStyle name="Total 5 2 2 4" xfId="18133"/>
    <cellStyle name="Total 5 2 2 4 2" xfId="18134"/>
    <cellStyle name="Total 5 2 2 4 3" xfId="18135"/>
    <cellStyle name="Total 5 2 2 4 4" xfId="18136"/>
    <cellStyle name="Total 5 2 2 4 5" xfId="18137"/>
    <cellStyle name="Total 5 2 2 4 6" xfId="18138"/>
    <cellStyle name="Total 5 2 2 4 7" xfId="18139"/>
    <cellStyle name="Total 5 2 2 5" xfId="18140"/>
    <cellStyle name="Total 5 2 2 5 2" xfId="18141"/>
    <cellStyle name="Total 5 2 2 5 3" xfId="18142"/>
    <cellStyle name="Total 5 2 2 5 4" xfId="18143"/>
    <cellStyle name="Total 5 2 2 5 5" xfId="18144"/>
    <cellStyle name="Total 5 2 2 5 6" xfId="18145"/>
    <cellStyle name="Total 5 2 2 5 7" xfId="18146"/>
    <cellStyle name="Total 5 2 2 6" xfId="18147"/>
    <cellStyle name="Total 5 2 2 6 2" xfId="18148"/>
    <cellStyle name="Total 5 2 2 6 3" xfId="18149"/>
    <cellStyle name="Total 5 2 2 6 4" xfId="18150"/>
    <cellStyle name="Total 5 2 2 6 5" xfId="18151"/>
    <cellStyle name="Total 5 2 2 6 6" xfId="18152"/>
    <cellStyle name="Total 5 2 2 6 7" xfId="18153"/>
    <cellStyle name="Total 5 2 2 7" xfId="18154"/>
    <cellStyle name="Total 5 2 2 7 2" xfId="18155"/>
    <cellStyle name="Total 5 2 2 7 3" xfId="18156"/>
    <cellStyle name="Total 5 2 2 7 4" xfId="18157"/>
    <cellStyle name="Total 5 2 2 7 5" xfId="18158"/>
    <cellStyle name="Total 5 2 2 7 6" xfId="18159"/>
    <cellStyle name="Total 5 2 2 7 7" xfId="18160"/>
    <cellStyle name="Total 5 2 2 8" xfId="18161"/>
    <cellStyle name="Total 5 2 2 8 2" xfId="18162"/>
    <cellStyle name="Total 5 2 2 8 3" xfId="18163"/>
    <cellStyle name="Total 5 2 2 8 4" xfId="18164"/>
    <cellStyle name="Total 5 2 2 8 5" xfId="18165"/>
    <cellStyle name="Total 5 2 2 8 6" xfId="18166"/>
    <cellStyle name="Total 5 2 2 8 7" xfId="18167"/>
    <cellStyle name="Total 5 2 2 9" xfId="18168"/>
    <cellStyle name="Total 5 2 2 9 2" xfId="18169"/>
    <cellStyle name="Total 5 2 2 9 3" xfId="18170"/>
    <cellStyle name="Total 5 2 2 9 4" xfId="18171"/>
    <cellStyle name="Total 5 2 2 9 5" xfId="18172"/>
    <cellStyle name="Total 5 2 2 9 6" xfId="18173"/>
    <cellStyle name="Total 5 2 2 9 7" xfId="18174"/>
    <cellStyle name="Total 5 2 3" xfId="18175"/>
    <cellStyle name="Total 5 2 3 10" xfId="18176"/>
    <cellStyle name="Total 5 2 3 10 2" xfId="18177"/>
    <cellStyle name="Total 5 2 3 10 3" xfId="18178"/>
    <cellStyle name="Total 5 2 3 10 4" xfId="18179"/>
    <cellStyle name="Total 5 2 3 10 5" xfId="18180"/>
    <cellStyle name="Total 5 2 3 10 6" xfId="18181"/>
    <cellStyle name="Total 5 2 3 10 7" xfId="18182"/>
    <cellStyle name="Total 5 2 3 11" xfId="18183"/>
    <cellStyle name="Total 5 2 3 12" xfId="18184"/>
    <cellStyle name="Total 5 2 3 13" xfId="18185"/>
    <cellStyle name="Total 5 2 3 14" xfId="18186"/>
    <cellStyle name="Total 5 2 3 2" xfId="18187"/>
    <cellStyle name="Total 5 2 3 2 2" xfId="18188"/>
    <cellStyle name="Total 5 2 3 2 3" xfId="18189"/>
    <cellStyle name="Total 5 2 3 2 4" xfId="18190"/>
    <cellStyle name="Total 5 2 3 2 5" xfId="18191"/>
    <cellStyle name="Total 5 2 3 2 6" xfId="18192"/>
    <cellStyle name="Total 5 2 3 2 7" xfId="18193"/>
    <cellStyle name="Total 5 2 3 3" xfId="18194"/>
    <cellStyle name="Total 5 2 3 3 2" xfId="18195"/>
    <cellStyle name="Total 5 2 3 3 3" xfId="18196"/>
    <cellStyle name="Total 5 2 3 3 4" xfId="18197"/>
    <cellStyle name="Total 5 2 3 3 5" xfId="18198"/>
    <cellStyle name="Total 5 2 3 3 6" xfId="18199"/>
    <cellStyle name="Total 5 2 3 3 7" xfId="18200"/>
    <cellStyle name="Total 5 2 3 4" xfId="18201"/>
    <cellStyle name="Total 5 2 3 4 2" xfId="18202"/>
    <cellStyle name="Total 5 2 3 4 3" xfId="18203"/>
    <cellStyle name="Total 5 2 3 4 4" xfId="18204"/>
    <cellStyle name="Total 5 2 3 4 5" xfId="18205"/>
    <cellStyle name="Total 5 2 3 4 6" xfId="18206"/>
    <cellStyle name="Total 5 2 3 4 7" xfId="18207"/>
    <cellStyle name="Total 5 2 3 5" xfId="18208"/>
    <cellStyle name="Total 5 2 3 5 2" xfId="18209"/>
    <cellStyle name="Total 5 2 3 5 3" xfId="18210"/>
    <cellStyle name="Total 5 2 3 5 4" xfId="18211"/>
    <cellStyle name="Total 5 2 3 5 5" xfId="18212"/>
    <cellStyle name="Total 5 2 3 5 6" xfId="18213"/>
    <cellStyle name="Total 5 2 3 5 7" xfId="18214"/>
    <cellStyle name="Total 5 2 3 6" xfId="18215"/>
    <cellStyle name="Total 5 2 3 6 2" xfId="18216"/>
    <cellStyle name="Total 5 2 3 6 3" xfId="18217"/>
    <cellStyle name="Total 5 2 3 6 4" xfId="18218"/>
    <cellStyle name="Total 5 2 3 6 5" xfId="18219"/>
    <cellStyle name="Total 5 2 3 6 6" xfId="18220"/>
    <cellStyle name="Total 5 2 3 6 7" xfId="18221"/>
    <cellStyle name="Total 5 2 3 7" xfId="18222"/>
    <cellStyle name="Total 5 2 3 7 2" xfId="18223"/>
    <cellStyle name="Total 5 2 3 7 3" xfId="18224"/>
    <cellStyle name="Total 5 2 3 7 4" xfId="18225"/>
    <cellStyle name="Total 5 2 3 7 5" xfId="18226"/>
    <cellStyle name="Total 5 2 3 7 6" xfId="18227"/>
    <cellStyle name="Total 5 2 3 7 7" xfId="18228"/>
    <cellStyle name="Total 5 2 3 8" xfId="18229"/>
    <cellStyle name="Total 5 2 3 8 2" xfId="18230"/>
    <cellStyle name="Total 5 2 3 8 3" xfId="18231"/>
    <cellStyle name="Total 5 2 3 8 4" xfId="18232"/>
    <cellStyle name="Total 5 2 3 8 5" xfId="18233"/>
    <cellStyle name="Total 5 2 3 8 6" xfId="18234"/>
    <cellStyle name="Total 5 2 3 8 7" xfId="18235"/>
    <cellStyle name="Total 5 2 3 9" xfId="18236"/>
    <cellStyle name="Total 5 2 3 9 2" xfId="18237"/>
    <cellStyle name="Total 5 2 3 9 3" xfId="18238"/>
    <cellStyle name="Total 5 2 3 9 4" xfId="18239"/>
    <cellStyle name="Total 5 2 3 9 5" xfId="18240"/>
    <cellStyle name="Total 5 2 3 9 6" xfId="18241"/>
    <cellStyle name="Total 5 2 3 9 7" xfId="18242"/>
    <cellStyle name="Total 5 2 4" xfId="18243"/>
    <cellStyle name="Total 5 2 4 10" xfId="18244"/>
    <cellStyle name="Total 5 2 4 10 2" xfId="18245"/>
    <cellStyle name="Total 5 2 4 10 3" xfId="18246"/>
    <cellStyle name="Total 5 2 4 10 4" xfId="18247"/>
    <cellStyle name="Total 5 2 4 10 5" xfId="18248"/>
    <cellStyle name="Total 5 2 4 10 6" xfId="18249"/>
    <cellStyle name="Total 5 2 4 10 7" xfId="18250"/>
    <cellStyle name="Total 5 2 4 11" xfId="18251"/>
    <cellStyle name="Total 5 2 4 12" xfId="18252"/>
    <cellStyle name="Total 5 2 4 13" xfId="18253"/>
    <cellStyle name="Total 5 2 4 14" xfId="18254"/>
    <cellStyle name="Total 5 2 4 2" xfId="18255"/>
    <cellStyle name="Total 5 2 4 2 2" xfId="18256"/>
    <cellStyle name="Total 5 2 4 2 3" xfId="18257"/>
    <cellStyle name="Total 5 2 4 2 4" xfId="18258"/>
    <cellStyle name="Total 5 2 4 2 5" xfId="18259"/>
    <cellStyle name="Total 5 2 4 2 6" xfId="18260"/>
    <cellStyle name="Total 5 2 4 2 7" xfId="18261"/>
    <cellStyle name="Total 5 2 4 3" xfId="18262"/>
    <cellStyle name="Total 5 2 4 3 2" xfId="18263"/>
    <cellStyle name="Total 5 2 4 3 3" xfId="18264"/>
    <cellStyle name="Total 5 2 4 3 4" xfId="18265"/>
    <cellStyle name="Total 5 2 4 3 5" xfId="18266"/>
    <cellStyle name="Total 5 2 4 3 6" xfId="18267"/>
    <cellStyle name="Total 5 2 4 3 7" xfId="18268"/>
    <cellStyle name="Total 5 2 4 4" xfId="18269"/>
    <cellStyle name="Total 5 2 4 4 2" xfId="18270"/>
    <cellStyle name="Total 5 2 4 4 3" xfId="18271"/>
    <cellStyle name="Total 5 2 4 4 4" xfId="18272"/>
    <cellStyle name="Total 5 2 4 4 5" xfId="18273"/>
    <cellStyle name="Total 5 2 4 4 6" xfId="18274"/>
    <cellStyle name="Total 5 2 4 4 7" xfId="18275"/>
    <cellStyle name="Total 5 2 4 5" xfId="18276"/>
    <cellStyle name="Total 5 2 4 5 2" xfId="18277"/>
    <cellStyle name="Total 5 2 4 5 3" xfId="18278"/>
    <cellStyle name="Total 5 2 4 5 4" xfId="18279"/>
    <cellStyle name="Total 5 2 4 5 5" xfId="18280"/>
    <cellStyle name="Total 5 2 4 5 6" xfId="18281"/>
    <cellStyle name="Total 5 2 4 5 7" xfId="18282"/>
    <cellStyle name="Total 5 2 4 6" xfId="18283"/>
    <cellStyle name="Total 5 2 4 6 2" xfId="18284"/>
    <cellStyle name="Total 5 2 4 6 3" xfId="18285"/>
    <cellStyle name="Total 5 2 4 6 4" xfId="18286"/>
    <cellStyle name="Total 5 2 4 6 5" xfId="18287"/>
    <cellStyle name="Total 5 2 4 6 6" xfId="18288"/>
    <cellStyle name="Total 5 2 4 6 7" xfId="18289"/>
    <cellStyle name="Total 5 2 4 7" xfId="18290"/>
    <cellStyle name="Total 5 2 4 7 2" xfId="18291"/>
    <cellStyle name="Total 5 2 4 7 3" xfId="18292"/>
    <cellStyle name="Total 5 2 4 7 4" xfId="18293"/>
    <cellStyle name="Total 5 2 4 7 5" xfId="18294"/>
    <cellStyle name="Total 5 2 4 7 6" xfId="18295"/>
    <cellStyle name="Total 5 2 4 7 7" xfId="18296"/>
    <cellStyle name="Total 5 2 4 8" xfId="18297"/>
    <cellStyle name="Total 5 2 4 8 2" xfId="18298"/>
    <cellStyle name="Total 5 2 4 8 3" xfId="18299"/>
    <cellStyle name="Total 5 2 4 8 4" xfId="18300"/>
    <cellStyle name="Total 5 2 4 8 5" xfId="18301"/>
    <cellStyle name="Total 5 2 4 8 6" xfId="18302"/>
    <cellStyle name="Total 5 2 4 8 7" xfId="18303"/>
    <cellStyle name="Total 5 2 4 9" xfId="18304"/>
    <cellStyle name="Total 5 2 4 9 2" xfId="18305"/>
    <cellStyle name="Total 5 2 4 9 3" xfId="18306"/>
    <cellStyle name="Total 5 2 4 9 4" xfId="18307"/>
    <cellStyle name="Total 5 2 4 9 5" xfId="18308"/>
    <cellStyle name="Total 5 2 4 9 6" xfId="18309"/>
    <cellStyle name="Total 5 2 4 9 7" xfId="18310"/>
    <cellStyle name="Total 5 2 5" xfId="18311"/>
    <cellStyle name="Total 5 2 5 10" xfId="18312"/>
    <cellStyle name="Total 5 2 5 10 2" xfId="18313"/>
    <cellStyle name="Total 5 2 5 10 3" xfId="18314"/>
    <cellStyle name="Total 5 2 5 10 4" xfId="18315"/>
    <cellStyle name="Total 5 2 5 10 5" xfId="18316"/>
    <cellStyle name="Total 5 2 5 10 6" xfId="18317"/>
    <cellStyle name="Total 5 2 5 10 7" xfId="18318"/>
    <cellStyle name="Total 5 2 5 11" xfId="18319"/>
    <cellStyle name="Total 5 2 5 12" xfId="18320"/>
    <cellStyle name="Total 5 2 5 13" xfId="18321"/>
    <cellStyle name="Total 5 2 5 14" xfId="18322"/>
    <cellStyle name="Total 5 2 5 2" xfId="18323"/>
    <cellStyle name="Total 5 2 5 2 2" xfId="18324"/>
    <cellStyle name="Total 5 2 5 2 3" xfId="18325"/>
    <cellStyle name="Total 5 2 5 2 4" xfId="18326"/>
    <cellStyle name="Total 5 2 5 2 5" xfId="18327"/>
    <cellStyle name="Total 5 2 5 2 6" xfId="18328"/>
    <cellStyle name="Total 5 2 5 2 7" xfId="18329"/>
    <cellStyle name="Total 5 2 5 3" xfId="18330"/>
    <cellStyle name="Total 5 2 5 3 2" xfId="18331"/>
    <cellStyle name="Total 5 2 5 3 3" xfId="18332"/>
    <cellStyle name="Total 5 2 5 3 4" xfId="18333"/>
    <cellStyle name="Total 5 2 5 3 5" xfId="18334"/>
    <cellStyle name="Total 5 2 5 3 6" xfId="18335"/>
    <cellStyle name="Total 5 2 5 3 7" xfId="18336"/>
    <cellStyle name="Total 5 2 5 4" xfId="18337"/>
    <cellStyle name="Total 5 2 5 4 2" xfId="18338"/>
    <cellStyle name="Total 5 2 5 4 3" xfId="18339"/>
    <cellStyle name="Total 5 2 5 4 4" xfId="18340"/>
    <cellStyle name="Total 5 2 5 4 5" xfId="18341"/>
    <cellStyle name="Total 5 2 5 4 6" xfId="18342"/>
    <cellStyle name="Total 5 2 5 4 7" xfId="18343"/>
    <cellStyle name="Total 5 2 5 5" xfId="18344"/>
    <cellStyle name="Total 5 2 5 5 2" xfId="18345"/>
    <cellStyle name="Total 5 2 5 5 3" xfId="18346"/>
    <cellStyle name="Total 5 2 5 5 4" xfId="18347"/>
    <cellStyle name="Total 5 2 5 5 5" xfId="18348"/>
    <cellStyle name="Total 5 2 5 5 6" xfId="18349"/>
    <cellStyle name="Total 5 2 5 5 7" xfId="18350"/>
    <cellStyle name="Total 5 2 5 6" xfId="18351"/>
    <cellStyle name="Total 5 2 5 6 2" xfId="18352"/>
    <cellStyle name="Total 5 2 5 6 3" xfId="18353"/>
    <cellStyle name="Total 5 2 5 6 4" xfId="18354"/>
    <cellStyle name="Total 5 2 5 6 5" xfId="18355"/>
    <cellStyle name="Total 5 2 5 6 6" xfId="18356"/>
    <cellStyle name="Total 5 2 5 6 7" xfId="18357"/>
    <cellStyle name="Total 5 2 5 7" xfId="18358"/>
    <cellStyle name="Total 5 2 5 7 2" xfId="18359"/>
    <cellStyle name="Total 5 2 5 7 3" xfId="18360"/>
    <cellStyle name="Total 5 2 5 7 4" xfId="18361"/>
    <cellStyle name="Total 5 2 5 7 5" xfId="18362"/>
    <cellStyle name="Total 5 2 5 7 6" xfId="18363"/>
    <cellStyle name="Total 5 2 5 7 7" xfId="18364"/>
    <cellStyle name="Total 5 2 5 8" xfId="18365"/>
    <cellStyle name="Total 5 2 5 8 2" xfId="18366"/>
    <cellStyle name="Total 5 2 5 8 3" xfId="18367"/>
    <cellStyle name="Total 5 2 5 8 4" xfId="18368"/>
    <cellStyle name="Total 5 2 5 8 5" xfId="18369"/>
    <cellStyle name="Total 5 2 5 8 6" xfId="18370"/>
    <cellStyle name="Total 5 2 5 8 7" xfId="18371"/>
    <cellStyle name="Total 5 2 5 9" xfId="18372"/>
    <cellStyle name="Total 5 2 5 9 2" xfId="18373"/>
    <cellStyle name="Total 5 2 5 9 3" xfId="18374"/>
    <cellStyle name="Total 5 2 5 9 4" xfId="18375"/>
    <cellStyle name="Total 5 2 5 9 5" xfId="18376"/>
    <cellStyle name="Total 5 2 5 9 6" xfId="18377"/>
    <cellStyle name="Total 5 2 5 9 7" xfId="18378"/>
    <cellStyle name="Total 5 2 6" xfId="18379"/>
    <cellStyle name="Total 5 2 6 2" xfId="18380"/>
    <cellStyle name="Total 5 2 6 3" xfId="18381"/>
    <cellStyle name="Total 5 2 6 4" xfId="18382"/>
    <cellStyle name="Total 5 2 6 5" xfId="18383"/>
    <cellStyle name="Total 5 2 6 6" xfId="18384"/>
    <cellStyle name="Total 5 2 6 7" xfId="18385"/>
    <cellStyle name="Total 5 2 7" xfId="18386"/>
    <cellStyle name="Total 5 2 7 2" xfId="18387"/>
    <cellStyle name="Total 5 2 7 3" xfId="18388"/>
    <cellStyle name="Total 5 2 7 4" xfId="18389"/>
    <cellStyle name="Total 5 2 7 5" xfId="18390"/>
    <cellStyle name="Total 5 2 7 6" xfId="18391"/>
    <cellStyle name="Total 5 2 7 7" xfId="18392"/>
    <cellStyle name="Total 5 2 8" xfId="18393"/>
    <cellStyle name="Total 5 2 8 2" xfId="18394"/>
    <cellStyle name="Total 5 2 8 3" xfId="18395"/>
    <cellStyle name="Total 5 2 8 4" xfId="18396"/>
    <cellStyle name="Total 5 2 8 5" xfId="18397"/>
    <cellStyle name="Total 5 2 8 6" xfId="18398"/>
    <cellStyle name="Total 5 2 8 7" xfId="18399"/>
    <cellStyle name="Total 5 2 9" xfId="18400"/>
    <cellStyle name="Total 5 2 9 2" xfId="18401"/>
    <cellStyle name="Total 5 2 9 3" xfId="18402"/>
    <cellStyle name="Total 5 2 9 4" xfId="18403"/>
    <cellStyle name="Total 5 2 9 5" xfId="18404"/>
    <cellStyle name="Total 5 2 9 6" xfId="18405"/>
    <cellStyle name="Total 5 2 9 7" xfId="18406"/>
    <cellStyle name="Total 5 3" xfId="18407"/>
    <cellStyle name="Total 5 3 10" xfId="18408"/>
    <cellStyle name="Total 5 3 10 2" xfId="18409"/>
    <cellStyle name="Total 5 3 10 3" xfId="18410"/>
    <cellStyle name="Total 5 3 10 4" xfId="18411"/>
    <cellStyle name="Total 5 3 10 5" xfId="18412"/>
    <cellStyle name="Total 5 3 10 6" xfId="18413"/>
    <cellStyle name="Total 5 3 10 7" xfId="18414"/>
    <cellStyle name="Total 5 3 11" xfId="18415"/>
    <cellStyle name="Total 5 3 12" xfId="18416"/>
    <cellStyle name="Total 5 3 13" xfId="18417"/>
    <cellStyle name="Total 5 3 14" xfId="18418"/>
    <cellStyle name="Total 5 3 2" xfId="18419"/>
    <cellStyle name="Total 5 3 2 2" xfId="18420"/>
    <cellStyle name="Total 5 3 2 3" xfId="18421"/>
    <cellStyle name="Total 5 3 2 4" xfId="18422"/>
    <cellStyle name="Total 5 3 2 5" xfId="18423"/>
    <cellStyle name="Total 5 3 2 6" xfId="18424"/>
    <cellStyle name="Total 5 3 2 7" xfId="18425"/>
    <cellStyle name="Total 5 3 3" xfId="18426"/>
    <cellStyle name="Total 5 3 3 2" xfId="18427"/>
    <cellStyle name="Total 5 3 3 3" xfId="18428"/>
    <cellStyle name="Total 5 3 3 4" xfId="18429"/>
    <cellStyle name="Total 5 3 3 5" xfId="18430"/>
    <cellStyle name="Total 5 3 3 6" xfId="18431"/>
    <cellStyle name="Total 5 3 3 7" xfId="18432"/>
    <cellStyle name="Total 5 3 4" xfId="18433"/>
    <cellStyle name="Total 5 3 4 2" xfId="18434"/>
    <cellStyle name="Total 5 3 4 3" xfId="18435"/>
    <cellStyle name="Total 5 3 4 4" xfId="18436"/>
    <cellStyle name="Total 5 3 4 5" xfId="18437"/>
    <cellStyle name="Total 5 3 4 6" xfId="18438"/>
    <cellStyle name="Total 5 3 4 7" xfId="18439"/>
    <cellStyle name="Total 5 3 5" xfId="18440"/>
    <cellStyle name="Total 5 3 5 2" xfId="18441"/>
    <cellStyle name="Total 5 3 5 3" xfId="18442"/>
    <cellStyle name="Total 5 3 5 4" xfId="18443"/>
    <cellStyle name="Total 5 3 5 5" xfId="18444"/>
    <cellStyle name="Total 5 3 5 6" xfId="18445"/>
    <cellStyle name="Total 5 3 5 7" xfId="18446"/>
    <cellStyle name="Total 5 3 6" xfId="18447"/>
    <cellStyle name="Total 5 3 6 2" xfId="18448"/>
    <cellStyle name="Total 5 3 6 3" xfId="18449"/>
    <cellStyle name="Total 5 3 6 4" xfId="18450"/>
    <cellStyle name="Total 5 3 6 5" xfId="18451"/>
    <cellStyle name="Total 5 3 6 6" xfId="18452"/>
    <cellStyle name="Total 5 3 6 7" xfId="18453"/>
    <cellStyle name="Total 5 3 7" xfId="18454"/>
    <cellStyle name="Total 5 3 7 2" xfId="18455"/>
    <cellStyle name="Total 5 3 7 3" xfId="18456"/>
    <cellStyle name="Total 5 3 7 4" xfId="18457"/>
    <cellStyle name="Total 5 3 7 5" xfId="18458"/>
    <cellStyle name="Total 5 3 7 6" xfId="18459"/>
    <cellStyle name="Total 5 3 7 7" xfId="18460"/>
    <cellStyle name="Total 5 3 8" xfId="18461"/>
    <cellStyle name="Total 5 3 8 2" xfId="18462"/>
    <cellStyle name="Total 5 3 8 3" xfId="18463"/>
    <cellStyle name="Total 5 3 8 4" xfId="18464"/>
    <cellStyle name="Total 5 3 8 5" xfId="18465"/>
    <cellStyle name="Total 5 3 8 6" xfId="18466"/>
    <cellStyle name="Total 5 3 8 7" xfId="18467"/>
    <cellStyle name="Total 5 3 9" xfId="18468"/>
    <cellStyle name="Total 5 3 9 2" xfId="18469"/>
    <cellStyle name="Total 5 3 9 3" xfId="18470"/>
    <cellStyle name="Total 5 3 9 4" xfId="18471"/>
    <cellStyle name="Total 5 3 9 5" xfId="18472"/>
    <cellStyle name="Total 5 3 9 6" xfId="18473"/>
    <cellStyle name="Total 5 3 9 7" xfId="18474"/>
    <cellStyle name="Total 5 4" xfId="18475"/>
    <cellStyle name="Total 5 4 10" xfId="18476"/>
    <cellStyle name="Total 5 4 10 2" xfId="18477"/>
    <cellStyle name="Total 5 4 10 3" xfId="18478"/>
    <cellStyle name="Total 5 4 10 4" xfId="18479"/>
    <cellStyle name="Total 5 4 10 5" xfId="18480"/>
    <cellStyle name="Total 5 4 10 6" xfId="18481"/>
    <cellStyle name="Total 5 4 10 7" xfId="18482"/>
    <cellStyle name="Total 5 4 11" xfId="18483"/>
    <cellStyle name="Total 5 4 12" xfId="18484"/>
    <cellStyle name="Total 5 4 13" xfId="18485"/>
    <cellStyle name="Total 5 4 14" xfId="18486"/>
    <cellStyle name="Total 5 4 2" xfId="18487"/>
    <cellStyle name="Total 5 4 2 2" xfId="18488"/>
    <cellStyle name="Total 5 4 2 3" xfId="18489"/>
    <cellStyle name="Total 5 4 2 4" xfId="18490"/>
    <cellStyle name="Total 5 4 2 5" xfId="18491"/>
    <cellStyle name="Total 5 4 2 6" xfId="18492"/>
    <cellStyle name="Total 5 4 2 7" xfId="18493"/>
    <cellStyle name="Total 5 4 3" xfId="18494"/>
    <cellStyle name="Total 5 4 3 2" xfId="18495"/>
    <cellStyle name="Total 5 4 3 3" xfId="18496"/>
    <cellStyle name="Total 5 4 3 4" xfId="18497"/>
    <cellStyle name="Total 5 4 3 5" xfId="18498"/>
    <cellStyle name="Total 5 4 3 6" xfId="18499"/>
    <cellStyle name="Total 5 4 3 7" xfId="18500"/>
    <cellStyle name="Total 5 4 4" xfId="18501"/>
    <cellStyle name="Total 5 4 4 2" xfId="18502"/>
    <cellStyle name="Total 5 4 4 3" xfId="18503"/>
    <cellStyle name="Total 5 4 4 4" xfId="18504"/>
    <cellStyle name="Total 5 4 4 5" xfId="18505"/>
    <cellStyle name="Total 5 4 4 6" xfId="18506"/>
    <cellStyle name="Total 5 4 4 7" xfId="18507"/>
    <cellStyle name="Total 5 4 5" xfId="18508"/>
    <cellStyle name="Total 5 4 5 2" xfId="18509"/>
    <cellStyle name="Total 5 4 5 3" xfId="18510"/>
    <cellStyle name="Total 5 4 5 4" xfId="18511"/>
    <cellStyle name="Total 5 4 5 5" xfId="18512"/>
    <cellStyle name="Total 5 4 5 6" xfId="18513"/>
    <cellStyle name="Total 5 4 5 7" xfId="18514"/>
    <cellStyle name="Total 5 4 6" xfId="18515"/>
    <cellStyle name="Total 5 4 6 2" xfId="18516"/>
    <cellStyle name="Total 5 4 6 3" xfId="18517"/>
    <cellStyle name="Total 5 4 6 4" xfId="18518"/>
    <cellStyle name="Total 5 4 6 5" xfId="18519"/>
    <cellStyle name="Total 5 4 6 6" xfId="18520"/>
    <cellStyle name="Total 5 4 6 7" xfId="18521"/>
    <cellStyle name="Total 5 4 7" xfId="18522"/>
    <cellStyle name="Total 5 4 7 2" xfId="18523"/>
    <cellStyle name="Total 5 4 7 3" xfId="18524"/>
    <cellStyle name="Total 5 4 7 4" xfId="18525"/>
    <cellStyle name="Total 5 4 7 5" xfId="18526"/>
    <cellStyle name="Total 5 4 7 6" xfId="18527"/>
    <cellStyle name="Total 5 4 7 7" xfId="18528"/>
    <cellStyle name="Total 5 4 8" xfId="18529"/>
    <cellStyle name="Total 5 4 8 2" xfId="18530"/>
    <cellStyle name="Total 5 4 8 3" xfId="18531"/>
    <cellStyle name="Total 5 4 8 4" xfId="18532"/>
    <cellStyle name="Total 5 4 8 5" xfId="18533"/>
    <cellStyle name="Total 5 4 8 6" xfId="18534"/>
    <cellStyle name="Total 5 4 8 7" xfId="18535"/>
    <cellStyle name="Total 5 4 9" xfId="18536"/>
    <cellStyle name="Total 5 4 9 2" xfId="18537"/>
    <cellStyle name="Total 5 4 9 3" xfId="18538"/>
    <cellStyle name="Total 5 4 9 4" xfId="18539"/>
    <cellStyle name="Total 5 4 9 5" xfId="18540"/>
    <cellStyle name="Total 5 4 9 6" xfId="18541"/>
    <cellStyle name="Total 5 4 9 7" xfId="18542"/>
    <cellStyle name="Total 5 5" xfId="18543"/>
    <cellStyle name="Total 5 5 10" xfId="18544"/>
    <cellStyle name="Total 5 5 10 2" xfId="18545"/>
    <cellStyle name="Total 5 5 10 3" xfId="18546"/>
    <cellStyle name="Total 5 5 10 4" xfId="18547"/>
    <cellStyle name="Total 5 5 10 5" xfId="18548"/>
    <cellStyle name="Total 5 5 10 6" xfId="18549"/>
    <cellStyle name="Total 5 5 10 7" xfId="18550"/>
    <cellStyle name="Total 5 5 11" xfId="18551"/>
    <cellStyle name="Total 5 5 12" xfId="18552"/>
    <cellStyle name="Total 5 5 13" xfId="18553"/>
    <cellStyle name="Total 5 5 14" xfId="18554"/>
    <cellStyle name="Total 5 5 2" xfId="18555"/>
    <cellStyle name="Total 5 5 2 2" xfId="18556"/>
    <cellStyle name="Total 5 5 2 3" xfId="18557"/>
    <cellStyle name="Total 5 5 2 4" xfId="18558"/>
    <cellStyle name="Total 5 5 2 5" xfId="18559"/>
    <cellStyle name="Total 5 5 2 6" xfId="18560"/>
    <cellStyle name="Total 5 5 2 7" xfId="18561"/>
    <cellStyle name="Total 5 5 3" xfId="18562"/>
    <cellStyle name="Total 5 5 3 2" xfId="18563"/>
    <cellStyle name="Total 5 5 3 3" xfId="18564"/>
    <cellStyle name="Total 5 5 3 4" xfId="18565"/>
    <cellStyle name="Total 5 5 3 5" xfId="18566"/>
    <cellStyle name="Total 5 5 3 6" xfId="18567"/>
    <cellStyle name="Total 5 5 3 7" xfId="18568"/>
    <cellStyle name="Total 5 5 4" xfId="18569"/>
    <cellStyle name="Total 5 5 4 2" xfId="18570"/>
    <cellStyle name="Total 5 5 4 3" xfId="18571"/>
    <cellStyle name="Total 5 5 4 4" xfId="18572"/>
    <cellStyle name="Total 5 5 4 5" xfId="18573"/>
    <cellStyle name="Total 5 5 4 6" xfId="18574"/>
    <cellStyle name="Total 5 5 4 7" xfId="18575"/>
    <cellStyle name="Total 5 5 5" xfId="18576"/>
    <cellStyle name="Total 5 5 5 2" xfId="18577"/>
    <cellStyle name="Total 5 5 5 3" xfId="18578"/>
    <cellStyle name="Total 5 5 5 4" xfId="18579"/>
    <cellStyle name="Total 5 5 5 5" xfId="18580"/>
    <cellStyle name="Total 5 5 5 6" xfId="18581"/>
    <cellStyle name="Total 5 5 5 7" xfId="18582"/>
    <cellStyle name="Total 5 5 6" xfId="18583"/>
    <cellStyle name="Total 5 5 6 2" xfId="18584"/>
    <cellStyle name="Total 5 5 6 3" xfId="18585"/>
    <cellStyle name="Total 5 5 6 4" xfId="18586"/>
    <cellStyle name="Total 5 5 6 5" xfId="18587"/>
    <cellStyle name="Total 5 5 6 6" xfId="18588"/>
    <cellStyle name="Total 5 5 6 7" xfId="18589"/>
    <cellStyle name="Total 5 5 7" xfId="18590"/>
    <cellStyle name="Total 5 5 7 2" xfId="18591"/>
    <cellStyle name="Total 5 5 7 3" xfId="18592"/>
    <cellStyle name="Total 5 5 7 4" xfId="18593"/>
    <cellStyle name="Total 5 5 7 5" xfId="18594"/>
    <cellStyle name="Total 5 5 7 6" xfId="18595"/>
    <cellStyle name="Total 5 5 7 7" xfId="18596"/>
    <cellStyle name="Total 5 5 8" xfId="18597"/>
    <cellStyle name="Total 5 5 8 2" xfId="18598"/>
    <cellStyle name="Total 5 5 8 3" xfId="18599"/>
    <cellStyle name="Total 5 5 8 4" xfId="18600"/>
    <cellStyle name="Total 5 5 8 5" xfId="18601"/>
    <cellStyle name="Total 5 5 8 6" xfId="18602"/>
    <cellStyle name="Total 5 5 8 7" xfId="18603"/>
    <cellStyle name="Total 5 5 9" xfId="18604"/>
    <cellStyle name="Total 5 5 9 2" xfId="18605"/>
    <cellStyle name="Total 5 5 9 3" xfId="18606"/>
    <cellStyle name="Total 5 5 9 4" xfId="18607"/>
    <cellStyle name="Total 5 5 9 5" xfId="18608"/>
    <cellStyle name="Total 5 5 9 6" xfId="18609"/>
    <cellStyle name="Total 5 5 9 7" xfId="18610"/>
    <cellStyle name="Total 5 6" xfId="18611"/>
    <cellStyle name="Total 5 6 10" xfId="18612"/>
    <cellStyle name="Total 5 6 10 2" xfId="18613"/>
    <cellStyle name="Total 5 6 10 3" xfId="18614"/>
    <cellStyle name="Total 5 6 10 4" xfId="18615"/>
    <cellStyle name="Total 5 6 10 5" xfId="18616"/>
    <cellStyle name="Total 5 6 10 6" xfId="18617"/>
    <cellStyle name="Total 5 6 10 7" xfId="18618"/>
    <cellStyle name="Total 5 6 11" xfId="18619"/>
    <cellStyle name="Total 5 6 12" xfId="18620"/>
    <cellStyle name="Total 5 6 13" xfId="18621"/>
    <cellStyle name="Total 5 6 14" xfId="18622"/>
    <cellStyle name="Total 5 6 2" xfId="18623"/>
    <cellStyle name="Total 5 6 2 2" xfId="18624"/>
    <cellStyle name="Total 5 6 2 3" xfId="18625"/>
    <cellStyle name="Total 5 6 2 4" xfId="18626"/>
    <cellStyle name="Total 5 6 2 5" xfId="18627"/>
    <cellStyle name="Total 5 6 2 6" xfId="18628"/>
    <cellStyle name="Total 5 6 2 7" xfId="18629"/>
    <cellStyle name="Total 5 6 3" xfId="18630"/>
    <cellStyle name="Total 5 6 3 2" xfId="18631"/>
    <cellStyle name="Total 5 6 3 3" xfId="18632"/>
    <cellStyle name="Total 5 6 3 4" xfId="18633"/>
    <cellStyle name="Total 5 6 3 5" xfId="18634"/>
    <cellStyle name="Total 5 6 3 6" xfId="18635"/>
    <cellStyle name="Total 5 6 3 7" xfId="18636"/>
    <cellStyle name="Total 5 6 4" xfId="18637"/>
    <cellStyle name="Total 5 6 4 2" xfId="18638"/>
    <cellStyle name="Total 5 6 4 3" xfId="18639"/>
    <cellStyle name="Total 5 6 4 4" xfId="18640"/>
    <cellStyle name="Total 5 6 4 5" xfId="18641"/>
    <cellStyle name="Total 5 6 4 6" xfId="18642"/>
    <cellStyle name="Total 5 6 4 7" xfId="18643"/>
    <cellStyle name="Total 5 6 5" xfId="18644"/>
    <cellStyle name="Total 5 6 5 2" xfId="18645"/>
    <cellStyle name="Total 5 6 5 3" xfId="18646"/>
    <cellStyle name="Total 5 6 5 4" xfId="18647"/>
    <cellStyle name="Total 5 6 5 5" xfId="18648"/>
    <cellStyle name="Total 5 6 5 6" xfId="18649"/>
    <cellStyle name="Total 5 6 5 7" xfId="18650"/>
    <cellStyle name="Total 5 6 6" xfId="18651"/>
    <cellStyle name="Total 5 6 6 2" xfId="18652"/>
    <cellStyle name="Total 5 6 6 3" xfId="18653"/>
    <cellStyle name="Total 5 6 6 4" xfId="18654"/>
    <cellStyle name="Total 5 6 6 5" xfId="18655"/>
    <cellStyle name="Total 5 6 6 6" xfId="18656"/>
    <cellStyle name="Total 5 6 6 7" xfId="18657"/>
    <cellStyle name="Total 5 6 7" xfId="18658"/>
    <cellStyle name="Total 5 6 7 2" xfId="18659"/>
    <cellStyle name="Total 5 6 7 3" xfId="18660"/>
    <cellStyle name="Total 5 6 7 4" xfId="18661"/>
    <cellStyle name="Total 5 6 7 5" xfId="18662"/>
    <cellStyle name="Total 5 6 7 6" xfId="18663"/>
    <cellStyle name="Total 5 6 7 7" xfId="18664"/>
    <cellStyle name="Total 5 6 8" xfId="18665"/>
    <cellStyle name="Total 5 6 8 2" xfId="18666"/>
    <cellStyle name="Total 5 6 8 3" xfId="18667"/>
    <cellStyle name="Total 5 6 8 4" xfId="18668"/>
    <cellStyle name="Total 5 6 8 5" xfId="18669"/>
    <cellStyle name="Total 5 6 8 6" xfId="18670"/>
    <cellStyle name="Total 5 6 8 7" xfId="18671"/>
    <cellStyle name="Total 5 6 9" xfId="18672"/>
    <cellStyle name="Total 5 6 9 2" xfId="18673"/>
    <cellStyle name="Total 5 6 9 3" xfId="18674"/>
    <cellStyle name="Total 5 6 9 4" xfId="18675"/>
    <cellStyle name="Total 5 6 9 5" xfId="18676"/>
    <cellStyle name="Total 5 6 9 6" xfId="18677"/>
    <cellStyle name="Total 5 6 9 7" xfId="18678"/>
    <cellStyle name="Total 5 7" xfId="18679"/>
    <cellStyle name="Total 5 7 2" xfId="18680"/>
    <cellStyle name="Total 5 7 3" xfId="18681"/>
    <cellStyle name="Total 5 7 4" xfId="18682"/>
    <cellStyle name="Total 5 7 5" xfId="18683"/>
    <cellStyle name="Total 5 7 6" xfId="18684"/>
    <cellStyle name="Total 5 7 7" xfId="18685"/>
    <cellStyle name="Total 5 8" xfId="18686"/>
    <cellStyle name="Total 5 8 2" xfId="18687"/>
    <cellStyle name="Total 5 8 3" xfId="18688"/>
    <cellStyle name="Total 5 8 4" xfId="18689"/>
    <cellStyle name="Total 5 8 5" xfId="18690"/>
    <cellStyle name="Total 5 8 6" xfId="18691"/>
    <cellStyle name="Total 5 8 7" xfId="18692"/>
    <cellStyle name="Total 5 9" xfId="18693"/>
    <cellStyle name="Total 5 9 2" xfId="18694"/>
    <cellStyle name="Total 5 9 3" xfId="18695"/>
    <cellStyle name="Total 5 9 4" xfId="18696"/>
    <cellStyle name="Total 5 9 5" xfId="18697"/>
    <cellStyle name="Total 5 9 6" xfId="18698"/>
    <cellStyle name="Total 5 9 7" xfId="18699"/>
    <cellStyle name="UnitValuation" xfId="215"/>
    <cellStyle name="Unlocked Input" xfId="216"/>
    <cellStyle name="Warning Text 2" xfId="217"/>
  </cellStyles>
  <dxfs count="5">
    <dxf>
      <font>
        <color rgb="FF9C0006"/>
      </font>
      <fill>
        <patternFill>
          <bgColor rgb="FFFFC7CE"/>
        </patternFill>
      </fill>
    </dxf>
    <dxf>
      <font>
        <condense val="0"/>
        <extend val="0"/>
        <color indexed="22"/>
      </font>
    </dxf>
    <dxf>
      <font>
        <condense val="0"/>
        <extend val="0"/>
        <color indexed="13"/>
      </font>
      <fill>
        <patternFill>
          <bgColor indexed="13"/>
        </patternFill>
      </fill>
    </dxf>
    <dxf>
      <font>
        <condense val="0"/>
        <extend val="0"/>
        <color indexed="13"/>
      </font>
      <fill>
        <patternFill>
          <bgColor indexed="13"/>
        </patternFill>
      </fill>
    </dxf>
    <dxf>
      <font>
        <condense val="0"/>
        <extend val="0"/>
        <color indexed="22"/>
      </font>
    </dxf>
  </dxfs>
  <tableStyles count="0" defaultTableStyle="TableStyleMedium2" defaultPivotStyle="PivotStyleLight16"/>
  <colors>
    <mruColors>
      <color rgb="FFFFFFCC"/>
      <color rgb="FFCC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78441</xdr:colOff>
      <xdr:row>0</xdr:row>
      <xdr:rowOff>78442</xdr:rowOff>
    </xdr:from>
    <xdr:to>
      <xdr:col>2</xdr:col>
      <xdr:colOff>493059</xdr:colOff>
      <xdr:row>0</xdr:row>
      <xdr:rowOff>760951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441" y="78442"/>
          <a:ext cx="2229971" cy="68250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ifrs17@central-bank.org.tt" TargetMode="External"/><Relationship Id="rId1" Type="http://schemas.openxmlformats.org/officeDocument/2006/relationships/hyperlink" Target="mailto:ifrs17@central-bank.org.tt"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R53"/>
  <sheetViews>
    <sheetView tabSelected="1" zoomScaleNormal="100" workbookViewId="0">
      <selection activeCell="A41" sqref="A41:E41"/>
    </sheetView>
  </sheetViews>
  <sheetFormatPr defaultColWidth="0" defaultRowHeight="0" customHeight="1" zeroHeight="1" outlineLevelCol="1"/>
  <cols>
    <col min="1" max="1" width="14.08984375" style="4" customWidth="1"/>
    <col min="2" max="2" width="6.90625" style="4" customWidth="1"/>
    <col min="3" max="3" width="40" style="4" customWidth="1"/>
    <col min="4" max="4" width="13.90625" style="4" customWidth="1"/>
    <col min="5" max="5" width="13.6328125" style="4" customWidth="1"/>
    <col min="6" max="6" width="8.984375E-2" style="4" customWidth="1" outlineLevel="1"/>
    <col min="7" max="14" width="8.90625" style="4" hidden="1" customWidth="1" outlineLevel="1"/>
    <col min="15" max="15" width="8.6328125" style="4" hidden="1" customWidth="1" outlineLevel="1"/>
    <col min="16" max="39" width="8.90625" style="4" hidden="1" customWidth="1" outlineLevel="1"/>
    <col min="40" max="40" width="51.08984375" style="4" hidden="1" customWidth="1" outlineLevel="1"/>
    <col min="41" max="16384" width="8.90625" style="4" hidden="1" outlineLevel="1"/>
  </cols>
  <sheetData>
    <row r="1" spans="1:44" ht="65.25" customHeight="1">
      <c r="A1" s="282"/>
      <c r="B1" s="283"/>
      <c r="C1" s="283"/>
      <c r="D1" s="283"/>
      <c r="E1" s="284"/>
    </row>
    <row r="2" spans="1:44" ht="49.5" customHeight="1">
      <c r="A2" s="1003" t="s">
        <v>926</v>
      </c>
      <c r="B2" s="1004"/>
      <c r="C2" s="1004"/>
      <c r="D2" s="1004"/>
      <c r="E2" s="1005"/>
    </row>
    <row r="3" spans="1:44" ht="46.2" thickBot="1">
      <c r="A3" s="286"/>
      <c r="B3" s="261"/>
      <c r="C3" s="262"/>
      <c r="D3" s="261"/>
      <c r="E3" s="285"/>
      <c r="AM3" s="263" t="s">
        <v>345</v>
      </c>
    </row>
    <row r="4" spans="1:44" ht="21" thickTop="1">
      <c r="A4" s="287"/>
      <c r="B4" s="260"/>
      <c r="C4" s="260"/>
      <c r="D4" s="260"/>
      <c r="E4" s="288"/>
      <c r="AM4" s="263" t="s">
        <v>900</v>
      </c>
    </row>
    <row r="5" spans="1:44" ht="45" customHeight="1" thickBot="1">
      <c r="A5" s="1009" t="s">
        <v>347</v>
      </c>
      <c r="B5" s="1010"/>
      <c r="C5" s="1010"/>
      <c r="D5" s="1010"/>
      <c r="E5" s="1011"/>
      <c r="AM5" s="263" t="s">
        <v>346</v>
      </c>
    </row>
    <row r="6" spans="1:44" ht="21" thickTop="1">
      <c r="A6" s="289"/>
      <c r="B6" s="264"/>
      <c r="C6" s="264"/>
      <c r="D6" s="264"/>
      <c r="E6" s="290"/>
      <c r="AM6" s="263" t="s">
        <v>398</v>
      </c>
    </row>
    <row r="7" spans="1:44" ht="24.75" customHeight="1">
      <c r="A7" s="1012" t="s">
        <v>382</v>
      </c>
      <c r="B7" s="1013"/>
      <c r="C7" s="1013"/>
      <c r="D7" s="1013"/>
      <c r="E7" s="1014"/>
      <c r="AM7" s="263" t="s">
        <v>348</v>
      </c>
    </row>
    <row r="8" spans="1:44" ht="28.2" thickBot="1">
      <c r="A8" s="1015"/>
      <c r="B8" s="1016"/>
      <c r="C8" s="1016"/>
      <c r="D8" s="1016"/>
      <c r="E8" s="1017"/>
      <c r="AM8" s="263" t="s">
        <v>399</v>
      </c>
    </row>
    <row r="9" spans="1:44" ht="21" thickTop="1">
      <c r="A9" s="291"/>
      <c r="B9" s="259"/>
      <c r="C9" s="259"/>
      <c r="D9" s="259"/>
      <c r="E9" s="288"/>
      <c r="AM9" s="263" t="s">
        <v>360</v>
      </c>
    </row>
    <row r="10" spans="1:44" ht="20.399999999999999">
      <c r="A10" s="287"/>
      <c r="B10" s="260"/>
      <c r="C10" s="260"/>
      <c r="D10" s="260"/>
      <c r="E10" s="285"/>
      <c r="AM10" s="263" t="s">
        <v>896</v>
      </c>
      <c r="AR10" s="263"/>
    </row>
    <row r="11" spans="1:44" ht="20.399999999999999">
      <c r="A11" s="287"/>
      <c r="B11" s="260"/>
      <c r="C11" s="260"/>
      <c r="D11" s="260"/>
      <c r="E11" s="285"/>
      <c r="AM11" s="263" t="s">
        <v>400</v>
      </c>
    </row>
    <row r="12" spans="1:44" ht="20.399999999999999">
      <c r="A12" s="287"/>
      <c r="B12" s="260"/>
      <c r="C12" s="260"/>
      <c r="D12" s="260"/>
      <c r="E12" s="285"/>
      <c r="AM12" s="263" t="s">
        <v>894</v>
      </c>
    </row>
    <row r="13" spans="1:44" ht="21" thickBot="1">
      <c r="A13" s="286"/>
      <c r="B13" s="261"/>
      <c r="C13" s="261"/>
      <c r="D13" s="261"/>
      <c r="E13" s="292"/>
      <c r="AM13" s="263" t="s">
        <v>401</v>
      </c>
    </row>
    <row r="14" spans="1:44" ht="33" customHeight="1" thickTop="1" thickBot="1">
      <c r="A14" s="1018" t="s">
        <v>345</v>
      </c>
      <c r="B14" s="1019"/>
      <c r="C14" s="1019"/>
      <c r="D14" s="1019"/>
      <c r="E14" s="1020"/>
      <c r="AM14" s="263" t="s">
        <v>402</v>
      </c>
    </row>
    <row r="15" spans="1:44" ht="33" customHeight="1" thickTop="1" thickBot="1">
      <c r="A15" s="1021" t="s">
        <v>441</v>
      </c>
      <c r="B15" s="1022"/>
      <c r="C15" s="1022"/>
      <c r="D15" s="1022"/>
      <c r="E15" s="1023"/>
      <c r="AM15" s="263" t="s">
        <v>403</v>
      </c>
    </row>
    <row r="16" spans="1:44" ht="33" customHeight="1" thickTop="1" thickBot="1">
      <c r="A16" s="1021" t="s">
        <v>660</v>
      </c>
      <c r="B16" s="1022"/>
      <c r="C16" s="1033"/>
      <c r="D16" s="461" t="s">
        <v>661</v>
      </c>
      <c r="E16" s="298"/>
      <c r="AM16" s="263" t="s">
        <v>419</v>
      </c>
    </row>
    <row r="17" spans="1:39" ht="21" thickTop="1">
      <c r="A17" s="291"/>
      <c r="B17" s="259"/>
      <c r="C17" s="259"/>
      <c r="D17" s="259"/>
      <c r="E17" s="288"/>
      <c r="AM17" s="263" t="s">
        <v>404</v>
      </c>
    </row>
    <row r="18" spans="1:39" ht="20.399999999999999">
      <c r="A18" s="287"/>
      <c r="B18" s="260"/>
      <c r="C18" s="260"/>
      <c r="D18" s="260"/>
      <c r="E18" s="285"/>
      <c r="AM18" s="263" t="s">
        <v>405</v>
      </c>
    </row>
    <row r="19" spans="1:39" ht="26.25" customHeight="1" thickBot="1">
      <c r="A19" s="1006" t="s">
        <v>350</v>
      </c>
      <c r="B19" s="1007"/>
      <c r="C19" s="1007"/>
      <c r="D19" s="1007"/>
      <c r="E19" s="1008"/>
      <c r="AM19" s="263" t="s">
        <v>361</v>
      </c>
    </row>
    <row r="20" spans="1:39" ht="31.2" thickTop="1" thickBot="1">
      <c r="A20" s="1024">
        <v>2023</v>
      </c>
      <c r="B20" s="1025"/>
      <c r="C20" s="1025"/>
      <c r="D20" s="1025"/>
      <c r="E20" s="1026"/>
      <c r="AM20" s="263" t="s">
        <v>406</v>
      </c>
    </row>
    <row r="21" spans="1:39" ht="21" thickTop="1">
      <c r="A21" s="287"/>
      <c r="B21" s="260"/>
      <c r="C21" s="260"/>
      <c r="D21" s="260"/>
      <c r="E21" s="285"/>
      <c r="AM21" s="263" t="s">
        <v>407</v>
      </c>
    </row>
    <row r="22" spans="1:39" ht="27" customHeight="1" thickBot="1">
      <c r="A22" s="1006" t="s">
        <v>351</v>
      </c>
      <c r="B22" s="1007"/>
      <c r="C22" s="1007"/>
      <c r="D22" s="1007"/>
      <c r="E22" s="1008"/>
      <c r="AM22" s="263" t="s">
        <v>897</v>
      </c>
    </row>
    <row r="23" spans="1:39" ht="30.75" customHeight="1" thickTop="1" thickBot="1">
      <c r="A23" s="1027">
        <v>45291</v>
      </c>
      <c r="B23" s="1028"/>
      <c r="C23" s="1028"/>
      <c r="D23" s="1028"/>
      <c r="E23" s="1029"/>
      <c r="AM23" s="263" t="s">
        <v>408</v>
      </c>
    </row>
    <row r="24" spans="1:39" ht="21" thickTop="1">
      <c r="A24" s="997" t="s">
        <v>442</v>
      </c>
      <c r="B24" s="998"/>
      <c r="C24" s="998"/>
      <c r="D24" s="998"/>
      <c r="E24" s="999"/>
      <c r="AM24" s="263" t="s">
        <v>409</v>
      </c>
    </row>
    <row r="25" spans="1:39" ht="20.399999999999999">
      <c r="A25" s="287"/>
      <c r="B25" s="260"/>
      <c r="C25" s="266"/>
      <c r="D25" s="260"/>
      <c r="E25" s="285"/>
      <c r="AM25" s="263" t="s">
        <v>445</v>
      </c>
    </row>
    <row r="26" spans="1:39" ht="20.399999999999999">
      <c r="A26" s="287"/>
      <c r="B26" s="260"/>
      <c r="C26" s="266"/>
      <c r="D26" s="260"/>
      <c r="E26" s="285"/>
      <c r="AM26" s="263" t="s">
        <v>898</v>
      </c>
    </row>
    <row r="27" spans="1:39" ht="20.399999999999999">
      <c r="A27" s="287"/>
      <c r="B27" s="260"/>
      <c r="C27" s="266"/>
      <c r="D27" s="260"/>
      <c r="E27" s="285"/>
      <c r="AM27" s="263" t="s">
        <v>895</v>
      </c>
    </row>
    <row r="28" spans="1:39" ht="21">
      <c r="A28" s="1030"/>
      <c r="B28" s="1031"/>
      <c r="C28" s="1031"/>
      <c r="D28" s="1031"/>
      <c r="E28" s="1032"/>
      <c r="AM28" s="263" t="s">
        <v>349</v>
      </c>
    </row>
    <row r="29" spans="1:39" ht="20.399999999999999">
      <c r="A29" s="994" t="s">
        <v>352</v>
      </c>
      <c r="B29" s="995"/>
      <c r="C29" s="995"/>
      <c r="D29" s="995"/>
      <c r="E29" s="996"/>
      <c r="AM29" s="263" t="s">
        <v>410</v>
      </c>
    </row>
    <row r="30" spans="1:39" ht="21" thickBot="1">
      <c r="A30" s="994"/>
      <c r="B30" s="995"/>
      <c r="C30" s="995"/>
      <c r="D30" s="995"/>
      <c r="E30" s="996"/>
      <c r="AM30" s="263" t="s">
        <v>411</v>
      </c>
    </row>
    <row r="31" spans="1:39" ht="31.8" thickTop="1" thickBot="1">
      <c r="A31" s="1000"/>
      <c r="B31" s="1001"/>
      <c r="C31" s="1001"/>
      <c r="D31" s="1001"/>
      <c r="E31" s="1002"/>
      <c r="AM31" s="263" t="s">
        <v>412</v>
      </c>
    </row>
    <row r="32" spans="1:39" ht="21" thickTop="1">
      <c r="A32" s="997" t="s">
        <v>442</v>
      </c>
      <c r="B32" s="998"/>
      <c r="C32" s="998"/>
      <c r="D32" s="998"/>
      <c r="E32" s="999"/>
      <c r="AM32" s="263" t="s">
        <v>413</v>
      </c>
    </row>
    <row r="33" spans="1:39" ht="20.399999999999999">
      <c r="A33" s="287"/>
      <c r="B33" s="260"/>
      <c r="C33" s="267"/>
      <c r="D33" s="260"/>
      <c r="E33" s="285"/>
      <c r="AM33" s="263" t="s">
        <v>899</v>
      </c>
    </row>
    <row r="34" spans="1:39" ht="20.399999999999999">
      <c r="A34" s="994" t="s">
        <v>659</v>
      </c>
      <c r="B34" s="995"/>
      <c r="C34" s="995"/>
      <c r="D34" s="995"/>
      <c r="E34" s="996"/>
      <c r="AM34" s="263" t="s">
        <v>414</v>
      </c>
    </row>
    <row r="35" spans="1:39" ht="21" thickBot="1">
      <c r="A35" s="994"/>
      <c r="B35" s="995"/>
      <c r="C35" s="995"/>
      <c r="D35" s="995"/>
      <c r="E35" s="996"/>
      <c r="AM35" s="263" t="s">
        <v>415</v>
      </c>
    </row>
    <row r="36" spans="1:39" ht="31.8" thickTop="1" thickBot="1">
      <c r="A36" s="1000">
        <v>45291</v>
      </c>
      <c r="B36" s="1001"/>
      <c r="C36" s="1001"/>
      <c r="D36" s="1001"/>
      <c r="E36" s="1002"/>
      <c r="AM36" s="263" t="s">
        <v>416</v>
      </c>
    </row>
    <row r="37" spans="1:39" ht="21" thickTop="1">
      <c r="A37" s="997" t="s">
        <v>442</v>
      </c>
      <c r="B37" s="998"/>
      <c r="C37" s="998"/>
      <c r="D37" s="998"/>
      <c r="E37" s="999"/>
      <c r="AM37" s="263" t="s">
        <v>417</v>
      </c>
    </row>
    <row r="38" spans="1:39" ht="20.399999999999999">
      <c r="A38" s="287"/>
      <c r="B38" s="260"/>
      <c r="C38" s="260"/>
      <c r="D38" s="260"/>
      <c r="E38" s="285"/>
      <c r="AM38" s="263" t="s">
        <v>418</v>
      </c>
    </row>
    <row r="39" spans="1:39" ht="20.399999999999999">
      <c r="A39" s="994" t="s">
        <v>662</v>
      </c>
      <c r="B39" s="995"/>
      <c r="C39" s="995"/>
      <c r="D39" s="995"/>
      <c r="E39" s="996"/>
      <c r="AM39" s="263"/>
    </row>
    <row r="40" spans="1:39" ht="15.6" thickBot="1">
      <c r="A40" s="994"/>
      <c r="B40" s="995"/>
      <c r="C40" s="995"/>
      <c r="D40" s="995"/>
      <c r="E40" s="996"/>
    </row>
    <row r="41" spans="1:39" ht="31.8" thickTop="1" thickBot="1">
      <c r="A41" s="991">
        <v>44562</v>
      </c>
      <c r="B41" s="992"/>
      <c r="C41" s="992"/>
      <c r="D41" s="992"/>
      <c r="E41" s="993"/>
    </row>
    <row r="42" spans="1:39" ht="15.6" thickTop="1">
      <c r="A42" s="997" t="s">
        <v>442</v>
      </c>
      <c r="B42" s="998"/>
      <c r="C42" s="998"/>
      <c r="D42" s="998"/>
      <c r="E42" s="999"/>
    </row>
    <row r="43" spans="1:39" ht="18">
      <c r="A43" s="287"/>
      <c r="B43" s="260"/>
      <c r="C43" s="269"/>
      <c r="D43" s="260"/>
      <c r="E43" s="285"/>
    </row>
    <row r="44" spans="1:39" ht="15">
      <c r="A44" s="287"/>
      <c r="B44" s="268" t="s">
        <v>363</v>
      </c>
      <c r="C44" s="270"/>
      <c r="D44" s="260"/>
      <c r="E44" s="285"/>
    </row>
    <row r="45" spans="1:39" ht="15">
      <c r="A45" s="293"/>
      <c r="B45" s="260"/>
      <c r="C45" s="260"/>
      <c r="D45" s="260"/>
      <c r="E45" s="285"/>
    </row>
    <row r="46" spans="1:39" ht="15.6" thickBot="1">
      <c r="A46" s="294" t="s">
        <v>381</v>
      </c>
      <c r="B46" s="295"/>
      <c r="C46" s="295"/>
      <c r="D46" s="295"/>
      <c r="E46" s="296" t="s">
        <v>901</v>
      </c>
    </row>
    <row r="47" spans="1:39" ht="15" hidden="1">
      <c r="A47"/>
      <c r="B47"/>
      <c r="C47"/>
      <c r="D47"/>
    </row>
    <row r="48" spans="1:39" ht="15" hidden="1">
      <c r="A48"/>
      <c r="B48"/>
      <c r="C48" s="271" t="s">
        <v>353</v>
      </c>
      <c r="D48"/>
    </row>
    <row r="49" spans="1:4" ht="15" hidden="1">
      <c r="A49"/>
      <c r="B49"/>
      <c r="C49"/>
      <c r="D49"/>
    </row>
    <row r="50" spans="1:4" ht="15" hidden="1">
      <c r="A50" s="272"/>
      <c r="B50"/>
      <c r="C50"/>
      <c r="D50"/>
    </row>
    <row r="51" spans="1:4" ht="15" hidden="1" customHeight="1"/>
    <row r="52" spans="1:4" ht="15" hidden="1" customHeight="1"/>
    <row r="53" spans="1:4" ht="15" hidden="1" customHeight="1"/>
  </sheetData>
  <sheetProtection algorithmName="SHA-512" hashValue="NXdbXQLZGDRolvVnOiAygdQ4yjjTcjf3/Cci1vrQxnVq20k9+iyTx79+KAkfRDv0jQ6fFmYVdf929/v230KcBw==" saltValue="/IFpMHlm039pHjuVjO9fVA==" spinCount="100000" sheet="1" objects="1" scenarios="1"/>
  <customSheetViews>
    <customSheetView guid="{44A9B407-01D8-4884-B7C4-4543B07C7B59}" scale="85" hiddenRows="1" hiddenColumns="1">
      <selection activeCell="A8" sqref="A8:E8"/>
      <pageMargins left="0.51181102362204722" right="0.51181102362204722" top="0.98425196850393704" bottom="0.59055118110236227" header="0.59055118110236227" footer="0.59055118110236227"/>
      <printOptions horizontalCentered="1"/>
      <pageSetup paperSize="5" scale="89" orientation="portrait" r:id="rId1"/>
      <headerFooter alignWithMargins="0"/>
    </customSheetView>
  </customSheetViews>
  <mergeCells count="22">
    <mergeCell ref="A2:E2"/>
    <mergeCell ref="A19:E19"/>
    <mergeCell ref="A22:E22"/>
    <mergeCell ref="A32:E32"/>
    <mergeCell ref="A24:E24"/>
    <mergeCell ref="A5:E5"/>
    <mergeCell ref="A7:E7"/>
    <mergeCell ref="A8:E8"/>
    <mergeCell ref="A29:E30"/>
    <mergeCell ref="A31:E31"/>
    <mergeCell ref="A14:E14"/>
    <mergeCell ref="A15:E15"/>
    <mergeCell ref="A20:E20"/>
    <mergeCell ref="A23:E23"/>
    <mergeCell ref="A28:E28"/>
    <mergeCell ref="A16:C16"/>
    <mergeCell ref="A41:E41"/>
    <mergeCell ref="A39:E40"/>
    <mergeCell ref="A42:E42"/>
    <mergeCell ref="A34:E35"/>
    <mergeCell ref="A36:E36"/>
    <mergeCell ref="A37:E37"/>
  </mergeCells>
  <dataValidations count="1">
    <dataValidation type="list" allowBlank="1" showInputMessage="1" showErrorMessage="1" sqref="A14:E14">
      <formula1>$AM$3:$AM$38</formula1>
    </dataValidation>
  </dataValidations>
  <printOptions horizontalCentered="1"/>
  <pageMargins left="0.51181102362204722" right="0.51181102362204722" top="0.98425196850393704" bottom="0.59055118110236227" header="0.59055118110236227" footer="0.59055118110236227"/>
  <pageSetup paperSize="5" scale="89" orientation="portrait"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3" tint="0.39997558519241921"/>
  </sheetPr>
  <dimension ref="A1:J59"/>
  <sheetViews>
    <sheetView zoomScaleNormal="100" workbookViewId="0"/>
  </sheetViews>
  <sheetFormatPr defaultColWidth="0" defaultRowHeight="13.2" zeroHeight="1"/>
  <cols>
    <col min="1" max="1" width="63.6328125" style="75" customWidth="1"/>
    <col min="2" max="2" width="8.6328125" style="75" customWidth="1"/>
    <col min="3" max="4" width="12.6328125" style="75" customWidth="1"/>
    <col min="5" max="5" width="2.6328125" style="75" customWidth="1"/>
    <col min="6" max="7" width="12.6328125" style="275" customWidth="1"/>
    <col min="8" max="8" width="8.6328125" style="75" hidden="1" customWidth="1"/>
    <col min="9" max="9" width="10.36328125" style="75" hidden="1" customWidth="1"/>
    <col min="10" max="10" width="0" style="75" hidden="1" customWidth="1"/>
    <col min="11" max="16384" width="8.6328125" style="75" hidden="1"/>
  </cols>
  <sheetData>
    <row r="1" spans="1:10" ht="15">
      <c r="A1" s="374" t="s">
        <v>493</v>
      </c>
      <c r="B1" s="375">
        <v>40.021000000000001</v>
      </c>
      <c r="C1" s="260"/>
      <c r="D1" s="260"/>
      <c r="E1" s="260"/>
      <c r="F1" s="260"/>
      <c r="G1" s="260"/>
    </row>
    <row r="2" spans="1:10">
      <c r="A2" s="80"/>
      <c r="B2" s="76"/>
      <c r="C2" s="76"/>
      <c r="D2" s="76"/>
      <c r="E2" s="76"/>
      <c r="F2" s="77"/>
      <c r="G2" s="297" t="s">
        <v>383</v>
      </c>
      <c r="J2" s="407"/>
    </row>
    <row r="3" spans="1:10">
      <c r="A3" s="79" t="str">
        <f>Cover!$A$14</f>
        <v>Select Name of Insurer/ Financial Holding Company</v>
      </c>
      <c r="B3" s="76"/>
      <c r="C3" s="76"/>
      <c r="D3" s="76"/>
      <c r="E3" s="76"/>
      <c r="F3" s="76"/>
      <c r="G3" s="76"/>
    </row>
    <row r="4" spans="1:10">
      <c r="A4" s="80" t="s">
        <v>354</v>
      </c>
      <c r="B4" s="76"/>
      <c r="C4" s="76"/>
      <c r="D4" s="76"/>
      <c r="E4" s="76"/>
      <c r="F4" s="76"/>
      <c r="G4" s="76"/>
    </row>
    <row r="5" spans="1:10">
      <c r="A5" s="80"/>
      <c r="B5" s="76"/>
      <c r="C5" s="76"/>
      <c r="D5" s="76"/>
      <c r="E5" s="76"/>
      <c r="F5" s="76"/>
      <c r="G5" s="76"/>
    </row>
    <row r="6" spans="1:10">
      <c r="A6" s="80" t="s">
        <v>1</v>
      </c>
      <c r="B6" s="76"/>
      <c r="C6" s="76"/>
      <c r="D6" s="76"/>
      <c r="E6" s="76"/>
      <c r="F6" s="76"/>
      <c r="G6" s="76"/>
    </row>
    <row r="7" spans="1:10">
      <c r="A7" s="81" t="s">
        <v>355</v>
      </c>
      <c r="B7" s="78"/>
      <c r="C7" s="76"/>
      <c r="D7" s="76"/>
      <c r="E7" s="76"/>
      <c r="F7" s="159"/>
      <c r="G7" s="6">
        <f>Cover!$A$23</f>
        <v>45291</v>
      </c>
    </row>
    <row r="8" spans="1:10">
      <c r="A8" s="82"/>
      <c r="B8" s="76"/>
      <c r="C8" s="76"/>
      <c r="D8" s="76"/>
      <c r="E8" s="76"/>
      <c r="F8" s="76"/>
      <c r="G8" s="76"/>
    </row>
    <row r="9" spans="1:10">
      <c r="A9" s="1053" t="s">
        <v>0</v>
      </c>
      <c r="B9" s="1053"/>
      <c r="C9" s="1053"/>
      <c r="D9" s="1053"/>
      <c r="E9" s="1053"/>
      <c r="F9" s="1053"/>
      <c r="G9" s="76"/>
    </row>
    <row r="10" spans="1:10">
      <c r="A10" s="83"/>
      <c r="B10" s="76"/>
      <c r="C10" s="76"/>
      <c r="D10" s="76"/>
      <c r="E10" s="76"/>
      <c r="F10" s="76"/>
      <c r="G10" s="76"/>
    </row>
    <row r="11" spans="1:10">
      <c r="A11" s="1054" t="s">
        <v>98</v>
      </c>
      <c r="B11" s="1054"/>
      <c r="C11" s="1054"/>
      <c r="D11" s="1054"/>
      <c r="E11" s="1054"/>
      <c r="F11" s="1054"/>
      <c r="G11" s="76"/>
    </row>
    <row r="12" spans="1:10">
      <c r="A12" s="76"/>
      <c r="B12" s="76"/>
      <c r="C12" s="76"/>
      <c r="D12" s="76"/>
      <c r="E12" s="76"/>
      <c r="F12" s="76"/>
      <c r="G12" s="76"/>
    </row>
    <row r="13" spans="1:10" ht="27" customHeight="1">
      <c r="A13" s="76"/>
      <c r="B13" s="76"/>
      <c r="C13" s="1059" t="s">
        <v>59</v>
      </c>
      <c r="D13" s="1061"/>
      <c r="E13" s="76"/>
      <c r="F13" s="1074" t="s">
        <v>318</v>
      </c>
      <c r="G13" s="1075"/>
    </row>
    <row r="14" spans="1:10" ht="39.6">
      <c r="A14" s="1068" t="s">
        <v>99</v>
      </c>
      <c r="B14" s="50" t="s">
        <v>61</v>
      </c>
      <c r="C14" s="50" t="s">
        <v>117</v>
      </c>
      <c r="D14" s="84" t="s">
        <v>334</v>
      </c>
      <c r="E14" s="29"/>
      <c r="F14" s="50" t="s">
        <v>117</v>
      </c>
      <c r="G14" s="84" t="s">
        <v>335</v>
      </c>
    </row>
    <row r="15" spans="1:10">
      <c r="A15" s="1069"/>
      <c r="B15" s="7" t="s">
        <v>3</v>
      </c>
      <c r="C15" s="7" t="s">
        <v>5</v>
      </c>
      <c r="D15" s="85" t="s">
        <v>6</v>
      </c>
      <c r="E15" s="29"/>
      <c r="F15" s="7" t="s">
        <v>32</v>
      </c>
      <c r="G15" s="85" t="s">
        <v>37</v>
      </c>
    </row>
    <row r="16" spans="1:10">
      <c r="A16" s="1070"/>
      <c r="B16" s="50"/>
      <c r="C16" s="50" t="s">
        <v>2</v>
      </c>
      <c r="D16" s="84"/>
      <c r="E16" s="29"/>
      <c r="F16" s="50" t="s">
        <v>2</v>
      </c>
      <c r="G16" s="84"/>
    </row>
    <row r="17" spans="1:8">
      <c r="A17" s="8" t="s">
        <v>100</v>
      </c>
      <c r="B17" s="30"/>
      <c r="C17" s="31"/>
      <c r="D17" s="32"/>
      <c r="E17" s="29"/>
      <c r="F17" s="31"/>
      <c r="G17" s="33"/>
    </row>
    <row r="18" spans="1:8">
      <c r="A18" s="10" t="s">
        <v>101</v>
      </c>
      <c r="B18" s="411">
        <v>0.2</v>
      </c>
      <c r="C18" s="35"/>
      <c r="D18" s="36">
        <f>+C18*B18</f>
        <v>0</v>
      </c>
      <c r="E18" s="29"/>
      <c r="F18" s="37"/>
      <c r="G18" s="38">
        <f>+F18*B18</f>
        <v>0</v>
      </c>
      <c r="H18" s="34"/>
    </row>
    <row r="19" spans="1:8" ht="15.6">
      <c r="A19" s="10" t="s">
        <v>280</v>
      </c>
      <c r="B19" s="411">
        <v>0.15</v>
      </c>
      <c r="C19" s="11">
        <f>+'40.052'!E160</f>
        <v>0</v>
      </c>
      <c r="D19" s="36">
        <f>+C19*B19</f>
        <v>0</v>
      </c>
      <c r="E19" s="29"/>
      <c r="F19" s="11">
        <f>+'40.052'!H160</f>
        <v>0</v>
      </c>
      <c r="G19" s="38">
        <f>+F19*B19</f>
        <v>0</v>
      </c>
      <c r="H19" s="34"/>
    </row>
    <row r="20" spans="1:8">
      <c r="A20" s="10" t="s">
        <v>102</v>
      </c>
      <c r="B20" s="411">
        <v>0.25</v>
      </c>
      <c r="C20" s="35"/>
      <c r="D20" s="36">
        <f>+C20*B20</f>
        <v>0</v>
      </c>
      <c r="E20" s="29"/>
      <c r="F20" s="37"/>
      <c r="G20" s="38">
        <f>+F20*B20</f>
        <v>0</v>
      </c>
      <c r="H20" s="34"/>
    </row>
    <row r="21" spans="1:8">
      <c r="A21" s="10" t="s">
        <v>103</v>
      </c>
      <c r="B21" s="411">
        <v>0.1</v>
      </c>
      <c r="C21" s="35"/>
      <c r="D21" s="36">
        <f>+C21*B21</f>
        <v>0</v>
      </c>
      <c r="E21" s="29"/>
      <c r="F21" s="37"/>
      <c r="G21" s="38">
        <f>+F21*B21</f>
        <v>0</v>
      </c>
      <c r="H21" s="34"/>
    </row>
    <row r="22" spans="1:8">
      <c r="A22" s="10" t="s">
        <v>104</v>
      </c>
      <c r="B22" s="411">
        <v>0.12</v>
      </c>
      <c r="C22" s="35"/>
      <c r="D22" s="36">
        <f>+C22*B22</f>
        <v>0</v>
      </c>
      <c r="E22" s="39"/>
      <c r="F22" s="37"/>
      <c r="G22" s="38">
        <f>+F22*B22</f>
        <v>0</v>
      </c>
      <c r="H22" s="34"/>
    </row>
    <row r="23" spans="1:8">
      <c r="A23" s="8" t="s">
        <v>105</v>
      </c>
      <c r="B23" s="411"/>
      <c r="C23" s="40">
        <f>SUM(C18:C22)</f>
        <v>0</v>
      </c>
      <c r="D23" s="40">
        <f>SUM(D18:D22)</f>
        <v>0</v>
      </c>
      <c r="E23" s="29"/>
      <c r="F23" s="13">
        <f>SUM(F18:F22)</f>
        <v>0</v>
      </c>
      <c r="G23" s="40">
        <f>SUM(G18:G22)</f>
        <v>0</v>
      </c>
    </row>
    <row r="24" spans="1:8">
      <c r="A24" s="8"/>
      <c r="B24" s="411"/>
      <c r="C24" s="31"/>
      <c r="D24" s="41"/>
      <c r="E24" s="29"/>
      <c r="F24" s="42"/>
      <c r="G24" s="43"/>
    </row>
    <row r="25" spans="1:8">
      <c r="A25" s="8" t="s">
        <v>106</v>
      </c>
      <c r="B25" s="411"/>
      <c r="C25" s="31"/>
      <c r="D25" s="41"/>
      <c r="E25" s="29"/>
      <c r="F25" s="42"/>
      <c r="G25" s="31"/>
    </row>
    <row r="26" spans="1:8">
      <c r="A26" s="10" t="s">
        <v>107</v>
      </c>
      <c r="B26" s="411">
        <v>0.1</v>
      </c>
      <c r="C26" s="35"/>
      <c r="D26" s="36">
        <f>+C26*B26</f>
        <v>0</v>
      </c>
      <c r="E26" s="29"/>
      <c r="F26" s="44"/>
      <c r="G26" s="38">
        <f>+F26*B26</f>
        <v>0</v>
      </c>
      <c r="H26" s="34"/>
    </row>
    <row r="27" spans="1:8">
      <c r="A27" s="10" t="s">
        <v>108</v>
      </c>
      <c r="B27" s="411">
        <v>0.05</v>
      </c>
      <c r="C27" s="35"/>
      <c r="D27" s="36">
        <f>+C27*B27</f>
        <v>0</v>
      </c>
      <c r="E27" s="29"/>
      <c r="F27" s="44"/>
      <c r="G27" s="38">
        <f>+F27*B27</f>
        <v>0</v>
      </c>
      <c r="H27" s="34"/>
    </row>
    <row r="28" spans="1:8">
      <c r="A28" s="10" t="s">
        <v>109</v>
      </c>
      <c r="B28" s="411">
        <v>0.35</v>
      </c>
      <c r="C28" s="35"/>
      <c r="D28" s="36">
        <f>+C28*B28</f>
        <v>0</v>
      </c>
      <c r="E28" s="29"/>
      <c r="F28" s="44"/>
      <c r="G28" s="38">
        <f>+F28*B28</f>
        <v>0</v>
      </c>
      <c r="H28" s="34"/>
    </row>
    <row r="29" spans="1:8">
      <c r="A29" s="10" t="s">
        <v>28</v>
      </c>
      <c r="B29" s="411">
        <v>0.15</v>
      </c>
      <c r="C29" s="35"/>
      <c r="D29" s="36">
        <f>+C29*B29</f>
        <v>0</v>
      </c>
      <c r="E29" s="39"/>
      <c r="F29" s="44"/>
      <c r="G29" s="38">
        <f>+F29*B29</f>
        <v>0</v>
      </c>
      <c r="H29" s="34"/>
    </row>
    <row r="30" spans="1:8">
      <c r="A30" s="8" t="s">
        <v>110</v>
      </c>
      <c r="B30" s="411"/>
      <c r="C30" s="40">
        <f>SUM(C26:C29)</f>
        <v>0</v>
      </c>
      <c r="D30" s="40">
        <f>SUM(D26:D29)</f>
        <v>0</v>
      </c>
      <c r="E30" s="29"/>
      <c r="F30" s="13">
        <f>SUM(F26:F29)</f>
        <v>0</v>
      </c>
      <c r="G30" s="40">
        <f>SUM(G26:G29)</f>
        <v>0</v>
      </c>
    </row>
    <row r="31" spans="1:8">
      <c r="A31" s="3"/>
      <c r="B31" s="411"/>
      <c r="C31" s="31"/>
      <c r="D31" s="41"/>
      <c r="E31" s="29"/>
      <c r="F31" s="42"/>
      <c r="G31" s="43"/>
    </row>
    <row r="32" spans="1:8">
      <c r="A32" s="8" t="s">
        <v>281</v>
      </c>
      <c r="B32" s="411"/>
      <c r="C32" s="31"/>
      <c r="D32" s="41"/>
      <c r="E32" s="29"/>
      <c r="F32" s="42"/>
      <c r="G32" s="31"/>
    </row>
    <row r="33" spans="1:8" ht="15.6">
      <c r="A33" s="10" t="s">
        <v>325</v>
      </c>
      <c r="B33" s="411">
        <v>0.2</v>
      </c>
      <c r="C33" s="35"/>
      <c r="D33" s="36">
        <f>+C33*B33</f>
        <v>0</v>
      </c>
      <c r="E33" s="29"/>
      <c r="F33" s="44"/>
      <c r="G33" s="38">
        <f>+F33*B33</f>
        <v>0</v>
      </c>
      <c r="H33" s="34"/>
    </row>
    <row r="34" spans="1:8">
      <c r="A34" s="10" t="s">
        <v>326</v>
      </c>
      <c r="B34" s="411">
        <v>0.12</v>
      </c>
      <c r="C34" s="35"/>
      <c r="D34" s="36">
        <f>+C34*B34</f>
        <v>0</v>
      </c>
      <c r="E34" s="29"/>
      <c r="F34" s="44"/>
      <c r="G34" s="38">
        <f>+F34*B34</f>
        <v>0</v>
      </c>
      <c r="H34" s="34"/>
    </row>
    <row r="35" spans="1:8">
      <c r="A35" s="8" t="s">
        <v>111</v>
      </c>
      <c r="B35" s="411"/>
      <c r="C35" s="40">
        <f>SUM(C33:C34)</f>
        <v>0</v>
      </c>
      <c r="D35" s="40">
        <f>SUM(D33:D34)</f>
        <v>0</v>
      </c>
      <c r="E35" s="29"/>
      <c r="F35" s="13">
        <f>SUM(F33:F34)</f>
        <v>0</v>
      </c>
      <c r="G35" s="40">
        <f>SUM(G33:G34)</f>
        <v>0</v>
      </c>
    </row>
    <row r="36" spans="1:8">
      <c r="A36" s="8"/>
      <c r="B36" s="411"/>
      <c r="C36" s="31"/>
      <c r="D36" s="41"/>
      <c r="E36" s="29"/>
      <c r="F36" s="42"/>
      <c r="G36" s="31"/>
    </row>
    <row r="37" spans="1:8" ht="26.4">
      <c r="A37" s="46" t="s">
        <v>282</v>
      </c>
      <c r="B37" s="411"/>
      <c r="C37" s="31"/>
      <c r="D37" s="41"/>
      <c r="E37" s="29"/>
      <c r="F37" s="42"/>
      <c r="G37" s="31"/>
    </row>
    <row r="38" spans="1:8" ht="15.6">
      <c r="A38" s="10" t="s">
        <v>247</v>
      </c>
      <c r="B38" s="411"/>
      <c r="C38" s="30"/>
      <c r="D38" s="30"/>
      <c r="E38" s="30"/>
      <c r="F38" s="42"/>
      <c r="G38" s="30"/>
    </row>
    <row r="39" spans="1:8">
      <c r="A39" s="392"/>
      <c r="B39" s="411"/>
      <c r="C39" s="391"/>
      <c r="D39" s="36">
        <f>B39*C39</f>
        <v>0</v>
      </c>
      <c r="E39" s="39"/>
      <c r="F39" s="44"/>
      <c r="G39" s="36">
        <f>B39*F39</f>
        <v>0</v>
      </c>
      <c r="H39" s="393"/>
    </row>
    <row r="40" spans="1:8">
      <c r="A40" s="392"/>
      <c r="B40" s="411"/>
      <c r="C40" s="391"/>
      <c r="D40" s="36">
        <f t="shared" ref="D40:D48" si="0">B40*C40</f>
        <v>0</v>
      </c>
      <c r="E40" s="39"/>
      <c r="F40" s="44"/>
      <c r="G40" s="36">
        <f t="shared" ref="G40:G48" si="1">B40*F40</f>
        <v>0</v>
      </c>
      <c r="H40" s="393"/>
    </row>
    <row r="41" spans="1:8">
      <c r="A41" s="392"/>
      <c r="B41" s="411"/>
      <c r="C41" s="391"/>
      <c r="D41" s="36">
        <f t="shared" si="0"/>
        <v>0</v>
      </c>
      <c r="E41" s="39"/>
      <c r="F41" s="44"/>
      <c r="G41" s="36">
        <f t="shared" si="1"/>
        <v>0</v>
      </c>
      <c r="H41" s="393"/>
    </row>
    <row r="42" spans="1:8">
      <c r="A42" s="392"/>
      <c r="B42" s="411"/>
      <c r="C42" s="391"/>
      <c r="D42" s="36">
        <f t="shared" si="0"/>
        <v>0</v>
      </c>
      <c r="E42" s="39"/>
      <c r="F42" s="44"/>
      <c r="G42" s="36">
        <f t="shared" si="1"/>
        <v>0</v>
      </c>
      <c r="H42" s="393"/>
    </row>
    <row r="43" spans="1:8">
      <c r="A43" s="45"/>
      <c r="B43" s="411"/>
      <c r="C43" s="35"/>
      <c r="D43" s="36">
        <f t="shared" si="0"/>
        <v>0</v>
      </c>
      <c r="E43" s="39"/>
      <c r="F43" s="44"/>
      <c r="G43" s="36">
        <f t="shared" si="1"/>
        <v>0</v>
      </c>
      <c r="H43" s="47"/>
    </row>
    <row r="44" spans="1:8">
      <c r="A44" s="45"/>
      <c r="B44" s="411"/>
      <c r="C44" s="35"/>
      <c r="D44" s="36">
        <f t="shared" si="0"/>
        <v>0</v>
      </c>
      <c r="E44" s="39"/>
      <c r="F44" s="44"/>
      <c r="G44" s="36">
        <f t="shared" si="1"/>
        <v>0</v>
      </c>
      <c r="H44" s="47"/>
    </row>
    <row r="45" spans="1:8">
      <c r="A45" s="45"/>
      <c r="B45" s="411"/>
      <c r="C45" s="35"/>
      <c r="D45" s="36">
        <f t="shared" si="0"/>
        <v>0</v>
      </c>
      <c r="E45" s="39"/>
      <c r="F45" s="44"/>
      <c r="G45" s="36">
        <f t="shared" si="1"/>
        <v>0</v>
      </c>
      <c r="H45" s="47"/>
    </row>
    <row r="46" spans="1:8">
      <c r="A46" s="45"/>
      <c r="B46" s="411"/>
      <c r="C46" s="35"/>
      <c r="D46" s="36">
        <f t="shared" si="0"/>
        <v>0</v>
      </c>
      <c r="E46" s="39"/>
      <c r="F46" s="44"/>
      <c r="G46" s="36">
        <f t="shared" si="1"/>
        <v>0</v>
      </c>
      <c r="H46" s="47"/>
    </row>
    <row r="47" spans="1:8">
      <c r="A47" s="45"/>
      <c r="B47" s="411"/>
      <c r="C47" s="35"/>
      <c r="D47" s="36">
        <f t="shared" si="0"/>
        <v>0</v>
      </c>
      <c r="E47" s="39"/>
      <c r="F47" s="44"/>
      <c r="G47" s="36">
        <f t="shared" si="1"/>
        <v>0</v>
      </c>
      <c r="H47" s="47"/>
    </row>
    <row r="48" spans="1:8">
      <c r="A48" s="45"/>
      <c r="B48" s="411"/>
      <c r="C48" s="35"/>
      <c r="D48" s="36">
        <f t="shared" si="0"/>
        <v>0</v>
      </c>
      <c r="E48" s="29"/>
      <c r="F48" s="44"/>
      <c r="G48" s="36">
        <f t="shared" si="1"/>
        <v>0</v>
      </c>
      <c r="H48" s="47"/>
    </row>
    <row r="49" spans="1:7">
      <c r="A49" s="8" t="s">
        <v>112</v>
      </c>
      <c r="B49" s="30"/>
      <c r="C49" s="40">
        <f>SUM(C39:C48)</f>
        <v>0</v>
      </c>
      <c r="D49" s="40">
        <f>SUM(D39:D48)</f>
        <v>0</v>
      </c>
      <c r="E49" s="29"/>
      <c r="F49" s="40">
        <f>SUM(F39:F48)</f>
        <v>0</v>
      </c>
      <c r="G49" s="40">
        <f>SUM(G39:G48)</f>
        <v>0</v>
      </c>
    </row>
    <row r="50" spans="1:7">
      <c r="A50" s="1059"/>
      <c r="B50" s="1060"/>
      <c r="C50" s="1060"/>
      <c r="D50" s="1061"/>
      <c r="E50" s="29"/>
      <c r="F50" s="1076"/>
      <c r="G50" s="1077"/>
    </row>
    <row r="51" spans="1:7">
      <c r="A51" s="8" t="s">
        <v>96</v>
      </c>
      <c r="B51" s="30"/>
      <c r="C51" s="48">
        <f>C49+C35+C30+C23</f>
        <v>0</v>
      </c>
      <c r="D51" s="49">
        <f>D49+D35+D30+D23</f>
        <v>0</v>
      </c>
      <c r="E51" s="29"/>
      <c r="F51" s="48">
        <f>F49+F35+F30+F23</f>
        <v>0</v>
      </c>
      <c r="G51" s="48">
        <f>G49+G35+G30+G23</f>
        <v>0</v>
      </c>
    </row>
    <row r="52" spans="1:7">
      <c r="A52" s="73" t="s">
        <v>113</v>
      </c>
      <c r="B52" s="3"/>
      <c r="C52" s="3"/>
      <c r="D52" s="3"/>
      <c r="E52" s="29"/>
      <c r="F52" s="3"/>
      <c r="G52" s="49">
        <f>+D51-G51</f>
        <v>0</v>
      </c>
    </row>
    <row r="53" spans="1:7">
      <c r="A53" s="76"/>
      <c r="B53" s="76"/>
      <c r="C53" s="76"/>
      <c r="D53" s="76"/>
      <c r="E53" s="76"/>
      <c r="F53" s="76"/>
      <c r="G53" s="76"/>
    </row>
    <row r="54" spans="1:7">
      <c r="A54" s="76" t="s">
        <v>114</v>
      </c>
      <c r="B54" s="76"/>
      <c r="C54" s="76"/>
      <c r="D54" s="76"/>
      <c r="E54" s="76"/>
      <c r="F54" s="76"/>
      <c r="G54" s="76"/>
    </row>
    <row r="55" spans="1:7" ht="33" customHeight="1">
      <c r="A55" s="1057" t="s">
        <v>424</v>
      </c>
      <c r="B55" s="1057"/>
      <c r="C55" s="1057"/>
      <c r="D55" s="1057"/>
      <c r="E55" s="1057"/>
      <c r="F55" s="1057"/>
      <c r="G55" s="76"/>
    </row>
    <row r="56" spans="1:7" ht="15.6">
      <c r="A56" s="76" t="s">
        <v>278</v>
      </c>
      <c r="B56" s="76"/>
      <c r="C56" s="76"/>
      <c r="D56" s="76"/>
      <c r="E56" s="76"/>
      <c r="F56" s="76"/>
      <c r="G56" s="76"/>
    </row>
    <row r="57" spans="1:7" ht="15.6">
      <c r="A57" s="76" t="s">
        <v>279</v>
      </c>
      <c r="B57" s="76"/>
      <c r="C57" s="76"/>
      <c r="D57" s="76"/>
      <c r="E57" s="76"/>
      <c r="F57" s="76"/>
      <c r="G57" s="76"/>
    </row>
    <row r="58" spans="1:7">
      <c r="A58" s="76"/>
      <c r="B58" s="76"/>
      <c r="C58" s="76"/>
      <c r="D58" s="76"/>
      <c r="E58" s="76"/>
      <c r="F58" s="274"/>
      <c r="G58" s="273"/>
    </row>
    <row r="59" spans="1:7">
      <c r="A59" s="76"/>
      <c r="B59" s="76"/>
      <c r="C59" s="76"/>
      <c r="D59" s="76"/>
      <c r="E59" s="76"/>
      <c r="F59" s="274"/>
      <c r="G59" s="1" t="s">
        <v>365</v>
      </c>
    </row>
  </sheetData>
  <sheetProtection algorithmName="SHA-512" hashValue="9LEK2A4AmiegekdHi0G9hlT9Tnzg5jhD2a1MWsiOqe8FCNIFVqsSClBKLtt7QT2ji0dIYbpa3FfLwuyfWP1ECA==" saltValue="gJsUq7fS8aZU/wDJqhamNg==" spinCount="100000" sheet="1" objects="1" scenarios="1"/>
  <customSheetViews>
    <customSheetView guid="{44A9B407-01D8-4884-B7C4-4543B07C7B59}" hiddenRows="1" hiddenColumns="1">
      <selection activeCell="A56" sqref="A56"/>
      <pageMargins left="0.51181102362204722" right="0.51181102362204722" top="0.98425196850393704" bottom="0.59055118110236227" header="0.59055118110236227" footer="0.59055118110236227"/>
      <printOptions horizontalCentered="1"/>
      <pageSetup paperSize="5" scale="63" orientation="portrait" r:id="rId1"/>
      <headerFooter alignWithMargins="0"/>
    </customSheetView>
  </customSheetViews>
  <mergeCells count="8">
    <mergeCell ref="A9:F9"/>
    <mergeCell ref="A50:D50"/>
    <mergeCell ref="F50:G50"/>
    <mergeCell ref="A55:F55"/>
    <mergeCell ref="A11:F11"/>
    <mergeCell ref="C13:D13"/>
    <mergeCell ref="F13:G13"/>
    <mergeCell ref="A14:A16"/>
  </mergeCells>
  <hyperlinks>
    <hyperlink ref="B1" location="'40.010'!A1" display="'40.010'!A1"/>
    <hyperlink ref="A1" location="'TABLE OF CONTENTS'!A1" display="TABLE OF CONTENTS"/>
  </hyperlinks>
  <printOptions horizontalCentered="1"/>
  <pageMargins left="0.51181102362204722" right="0.51181102362204722" top="0.98425196850393704" bottom="0.59055118110236227" header="0.59055118110236227" footer="0.59055118110236227"/>
  <pageSetup paperSize="5" scale="63" orientation="portrait"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3" tint="0.39997558519241921"/>
  </sheetPr>
  <dimension ref="A1:E29"/>
  <sheetViews>
    <sheetView zoomScaleNormal="100" workbookViewId="0">
      <selection activeCell="B2" sqref="B2"/>
    </sheetView>
  </sheetViews>
  <sheetFormatPr defaultColWidth="0" defaultRowHeight="0" customHeight="1" zeroHeight="1"/>
  <cols>
    <col min="1" max="1" width="73.6328125" style="75" customWidth="1"/>
    <col min="2" max="2" width="9.08984375" style="75" customWidth="1"/>
    <col min="3" max="3" width="16.453125" style="75" customWidth="1"/>
    <col min="4" max="4" width="14" style="75" customWidth="1"/>
    <col min="5" max="5" width="0" style="75" hidden="1" customWidth="1"/>
    <col min="6" max="16384" width="8.6328125" style="75" hidden="1"/>
  </cols>
  <sheetData>
    <row r="1" spans="1:4" ht="15">
      <c r="A1" s="374" t="s">
        <v>493</v>
      </c>
      <c r="B1" s="375">
        <v>40.021999999999998</v>
      </c>
      <c r="C1" s="260"/>
      <c r="D1" s="260"/>
    </row>
    <row r="2" spans="1:4" ht="13.2">
      <c r="A2" s="76"/>
      <c r="B2" s="76"/>
      <c r="C2" s="76"/>
      <c r="D2" s="78"/>
    </row>
    <row r="3" spans="1:4" ht="13.2">
      <c r="A3" s="79" t="str">
        <f>Cover!$A$14</f>
        <v>Select Name of Insurer/ Financial Holding Company</v>
      </c>
      <c r="B3" s="76"/>
      <c r="C3" s="76"/>
      <c r="D3" s="297" t="s">
        <v>383</v>
      </c>
    </row>
    <row r="4" spans="1:4" ht="13.2">
      <c r="A4" s="80" t="s">
        <v>354</v>
      </c>
      <c r="B4" s="76"/>
      <c r="C4" s="76"/>
      <c r="D4" s="76"/>
    </row>
    <row r="5" spans="1:4" ht="13.2">
      <c r="A5" s="80"/>
      <c r="B5" s="76"/>
      <c r="C5" s="76"/>
      <c r="D5" s="76"/>
    </row>
    <row r="6" spans="1:4" ht="13.2">
      <c r="A6" s="80" t="s">
        <v>1</v>
      </c>
      <c r="B6" s="76"/>
      <c r="C6" s="76"/>
      <c r="D6" s="76"/>
    </row>
    <row r="7" spans="1:4" ht="13.2">
      <c r="A7" s="81" t="s">
        <v>355</v>
      </c>
      <c r="B7" s="78"/>
      <c r="C7" s="76"/>
      <c r="D7" s="6">
        <f>Cover!$A$23</f>
        <v>45291</v>
      </c>
    </row>
    <row r="8" spans="1:4" ht="13.2">
      <c r="A8" s="82"/>
      <c r="B8" s="76"/>
      <c r="C8" s="76"/>
      <c r="D8" s="76"/>
    </row>
    <row r="9" spans="1:4" ht="13.2">
      <c r="A9" s="1053" t="s">
        <v>0</v>
      </c>
      <c r="B9" s="1071"/>
      <c r="C9" s="1071"/>
      <c r="D9" s="1071"/>
    </row>
    <row r="10" spans="1:4" ht="13.2">
      <c r="A10" s="83"/>
      <c r="B10" s="76"/>
      <c r="C10" s="76"/>
      <c r="D10" s="76"/>
    </row>
    <row r="11" spans="1:4" ht="13.2">
      <c r="A11" s="1054" t="s">
        <v>115</v>
      </c>
      <c r="B11" s="1054"/>
      <c r="C11" s="1054"/>
      <c r="D11" s="76"/>
    </row>
    <row r="12" spans="1:4" ht="13.2">
      <c r="A12" s="76"/>
      <c r="B12" s="76"/>
      <c r="C12" s="76"/>
      <c r="D12" s="76"/>
    </row>
    <row r="13" spans="1:4" ht="39.6">
      <c r="A13" s="1078" t="s">
        <v>116</v>
      </c>
      <c r="B13" s="50" t="s">
        <v>61</v>
      </c>
      <c r="C13" s="50" t="s">
        <v>117</v>
      </c>
      <c r="D13" s="84" t="s">
        <v>333</v>
      </c>
    </row>
    <row r="14" spans="1:4" ht="13.2">
      <c r="A14" s="1070"/>
      <c r="B14" s="7" t="s">
        <v>3</v>
      </c>
      <c r="C14" s="7" t="s">
        <v>5</v>
      </c>
      <c r="D14" s="85" t="s">
        <v>6</v>
      </c>
    </row>
    <row r="15" spans="1:4" ht="13.2">
      <c r="A15" s="12"/>
      <c r="B15" s="85"/>
      <c r="C15" s="190" t="s">
        <v>2</v>
      </c>
      <c r="D15" s="93" t="s">
        <v>118</v>
      </c>
    </row>
    <row r="16" spans="1:4" ht="15.6">
      <c r="A16" s="10" t="s">
        <v>283</v>
      </c>
      <c r="B16" s="94"/>
      <c r="C16" s="56"/>
      <c r="D16" s="219"/>
    </row>
    <row r="17" spans="1:4" ht="13.2">
      <c r="A17" s="96"/>
      <c r="B17" s="243"/>
      <c r="C17" s="242"/>
      <c r="D17" s="95">
        <f>+B17*C17</f>
        <v>0</v>
      </c>
    </row>
    <row r="18" spans="1:4" ht="13.2">
      <c r="A18" s="96"/>
      <c r="B18" s="243"/>
      <c r="C18" s="242"/>
      <c r="D18" s="95">
        <f>+B18*C18</f>
        <v>0</v>
      </c>
    </row>
    <row r="19" spans="1:4" ht="13.2">
      <c r="A19" s="96"/>
      <c r="B19" s="243"/>
      <c r="C19" s="242"/>
      <c r="D19" s="95">
        <f>+B19*C19</f>
        <v>0</v>
      </c>
    </row>
    <row r="20" spans="1:4" ht="13.2">
      <c r="A20" s="96"/>
      <c r="B20" s="243"/>
      <c r="C20" s="242"/>
      <c r="D20" s="95">
        <f t="shared" ref="D20:D22" si="0">+B20*C20</f>
        <v>0</v>
      </c>
    </row>
    <row r="21" spans="1:4" ht="13.2">
      <c r="A21" s="96"/>
      <c r="B21" s="243"/>
      <c r="C21" s="242"/>
      <c r="D21" s="95">
        <f>+B21*C21</f>
        <v>0</v>
      </c>
    </row>
    <row r="22" spans="1:4" ht="13.2">
      <c r="A22" s="97"/>
      <c r="B22" s="244"/>
      <c r="C22" s="242"/>
      <c r="D22" s="95">
        <f t="shared" si="0"/>
        <v>0</v>
      </c>
    </row>
    <row r="23" spans="1:4" ht="13.2">
      <c r="A23" s="8" t="s">
        <v>119</v>
      </c>
      <c r="B23" s="240"/>
      <c r="C23" s="241">
        <f>SUM(C17:C22)</f>
        <v>0</v>
      </c>
      <c r="D23" s="220">
        <f>SUM(D17:D22)</f>
        <v>0</v>
      </c>
    </row>
    <row r="24" spans="1:4" ht="13.2">
      <c r="A24" s="76"/>
      <c r="B24" s="76"/>
      <c r="C24" s="76"/>
      <c r="D24" s="76"/>
    </row>
    <row r="25" spans="1:4" ht="13.2">
      <c r="A25" s="76" t="s">
        <v>120</v>
      </c>
      <c r="B25" s="76"/>
      <c r="C25" s="76"/>
      <c r="D25" s="76"/>
    </row>
    <row r="26" spans="1:4" ht="15.6">
      <c r="A26" s="76" t="s">
        <v>425</v>
      </c>
      <c r="B26" s="76"/>
      <c r="C26" s="76"/>
      <c r="D26" s="76"/>
    </row>
    <row r="27" spans="1:4" ht="13.2">
      <c r="A27" s="76"/>
      <c r="B27" s="76"/>
      <c r="C27" s="76"/>
      <c r="D27" s="76"/>
    </row>
    <row r="28" spans="1:4" ht="13.2">
      <c r="A28" s="76"/>
      <c r="B28" s="76"/>
      <c r="C28" s="274"/>
      <c r="D28" s="273"/>
    </row>
    <row r="29" spans="1:4" ht="13.2">
      <c r="A29" s="76"/>
      <c r="B29" s="76"/>
      <c r="C29" s="274"/>
      <c r="D29" s="1" t="s">
        <v>366</v>
      </c>
    </row>
  </sheetData>
  <sheetProtection algorithmName="SHA-512" hashValue="LHR5il4UInf/Zr2KcqTU3wlUe4a6EzLp7Kziw9TcD5LEAGHGvNmoZjkYFWnrBYd9DR85qlVZb28ZzIj0akDXvw==" saltValue="Ns8pCnegwi4VI2l45h/vXQ==" spinCount="100000" sheet="1" objects="1" scenarios="1"/>
  <customSheetViews>
    <customSheetView guid="{44A9B407-01D8-4884-B7C4-4543B07C7B59}" hiddenRows="1" hiddenColumns="1">
      <selection activeCell="A56" sqref="A56"/>
      <pageMargins left="0.51181102362204722" right="0.51181102362204722" top="0.98425196850393704" bottom="0.59055118110236227" header="0.59055118110236227" footer="0.59055118110236227"/>
      <printOptions horizontalCentered="1"/>
      <pageSetup paperSize="5" orientation="landscape" r:id="rId1"/>
      <headerFooter alignWithMargins="0"/>
    </customSheetView>
  </customSheetViews>
  <mergeCells count="3">
    <mergeCell ref="A9:D9"/>
    <mergeCell ref="A11:C11"/>
    <mergeCell ref="A13:A14"/>
  </mergeCells>
  <hyperlinks>
    <hyperlink ref="B1" location="'40.010'!A1" display="'40.010'!A1"/>
    <hyperlink ref="A1" location="'TABLE OF CONTENTS'!A1" display="TABLE OF CONTENTS"/>
  </hyperlinks>
  <printOptions horizontalCentered="1"/>
  <pageMargins left="0.51181102362204722" right="0.51181102362204722" top="0.98425196850393704" bottom="0.59055118110236227" header="0.59055118110236227" footer="0.59055118110236227"/>
  <pageSetup paperSize="5" orientation="landscape"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3" tint="0.39997558519241921"/>
  </sheetPr>
  <dimension ref="A1:M49"/>
  <sheetViews>
    <sheetView topLeftCell="A16" zoomScaleNormal="100" workbookViewId="0">
      <selection activeCell="I22" sqref="I22"/>
    </sheetView>
  </sheetViews>
  <sheetFormatPr defaultColWidth="0" defaultRowHeight="13.2" zeroHeight="1"/>
  <cols>
    <col min="1" max="1" width="39.6328125" style="75" customWidth="1"/>
    <col min="2" max="2" width="14" style="75" customWidth="1"/>
    <col min="3" max="3" width="14.1796875" style="75" customWidth="1"/>
    <col min="4" max="5" width="12.6328125" style="75" customWidth="1"/>
    <col min="6" max="6" width="3.08984375" style="75" customWidth="1"/>
    <col min="7" max="7" width="13.6328125" style="75" customWidth="1"/>
    <col min="8" max="8" width="14.1796875" style="75" customWidth="1"/>
    <col min="9" max="10" width="12.6328125" style="75" customWidth="1"/>
    <col min="11" max="13" width="0" style="75" hidden="1" customWidth="1"/>
    <col min="14" max="16384" width="8.6328125" style="75" hidden="1"/>
  </cols>
  <sheetData>
    <row r="1" spans="1:13" ht="15">
      <c r="A1" s="374" t="s">
        <v>493</v>
      </c>
      <c r="B1" s="260"/>
      <c r="C1" s="260"/>
      <c r="D1" s="375">
        <v>40.023000000000003</v>
      </c>
      <c r="E1" s="260"/>
      <c r="F1" s="260"/>
      <c r="G1" s="260"/>
      <c r="H1" s="260"/>
      <c r="I1" s="260"/>
      <c r="J1" s="260"/>
    </row>
    <row r="2" spans="1:13">
      <c r="A2" s="76"/>
      <c r="B2" s="76"/>
      <c r="C2" s="76"/>
      <c r="D2" s="76"/>
      <c r="E2" s="76"/>
      <c r="F2" s="76"/>
      <c r="G2" s="76"/>
      <c r="H2" s="76"/>
      <c r="I2" s="76"/>
      <c r="J2" s="297" t="s">
        <v>383</v>
      </c>
    </row>
    <row r="3" spans="1:13">
      <c r="A3" s="79" t="str">
        <f>Cover!$A$14</f>
        <v>Select Name of Insurer/ Financial Holding Company</v>
      </c>
      <c r="B3" s="76"/>
      <c r="C3" s="76"/>
      <c r="D3" s="76"/>
      <c r="E3" s="76"/>
      <c r="F3" s="76"/>
      <c r="G3" s="76"/>
      <c r="H3" s="76"/>
      <c r="I3" s="76"/>
      <c r="J3" s="76"/>
      <c r="L3" s="76"/>
      <c r="M3" s="76"/>
    </row>
    <row r="4" spans="1:13">
      <c r="A4" s="80" t="s">
        <v>354</v>
      </c>
      <c r="B4" s="76"/>
      <c r="C4" s="76"/>
      <c r="D4" s="76"/>
      <c r="E4" s="76"/>
      <c r="F4" s="76"/>
      <c r="G4" s="76"/>
      <c r="H4" s="76"/>
      <c r="I4" s="76"/>
      <c r="J4" s="76"/>
    </row>
    <row r="5" spans="1:13">
      <c r="A5" s="80"/>
      <c r="B5" s="76"/>
      <c r="C5" s="76"/>
      <c r="D5" s="76"/>
      <c r="E5" s="76"/>
      <c r="F5" s="76"/>
      <c r="G5" s="76"/>
      <c r="H5" s="76"/>
      <c r="I5" s="76"/>
      <c r="J5" s="76"/>
    </row>
    <row r="6" spans="1:13">
      <c r="A6" s="80" t="s">
        <v>1</v>
      </c>
      <c r="B6" s="76"/>
      <c r="C6" s="76"/>
      <c r="D6" s="76"/>
      <c r="E6" s="76"/>
      <c r="F6" s="76"/>
      <c r="G6" s="76"/>
      <c r="H6" s="76"/>
      <c r="I6" s="76"/>
      <c r="J6" s="76"/>
    </row>
    <row r="7" spans="1:13">
      <c r="A7" s="81" t="s">
        <v>355</v>
      </c>
      <c r="B7" s="78"/>
      <c r="C7" s="76"/>
      <c r="D7" s="76"/>
      <c r="E7" s="76"/>
      <c r="F7" s="76"/>
      <c r="G7" s="78"/>
      <c r="H7" s="76"/>
      <c r="I7" s="78"/>
      <c r="J7" s="6">
        <f>Cover!$A$23</f>
        <v>45291</v>
      </c>
    </row>
    <row r="8" spans="1:13">
      <c r="A8" s="82"/>
      <c r="B8" s="76"/>
      <c r="C8" s="76"/>
      <c r="D8" s="76"/>
      <c r="E8" s="76"/>
      <c r="F8" s="76"/>
      <c r="G8" s="76"/>
      <c r="H8" s="76"/>
      <c r="I8" s="76"/>
      <c r="J8" s="76"/>
    </row>
    <row r="9" spans="1:13">
      <c r="A9" s="1053" t="s">
        <v>0</v>
      </c>
      <c r="B9" s="1071"/>
      <c r="C9" s="1071"/>
      <c r="D9" s="1071"/>
      <c r="E9" s="1071"/>
      <c r="F9" s="1071"/>
      <c r="G9" s="1071"/>
      <c r="H9" s="1071"/>
      <c r="I9" s="1071"/>
      <c r="J9" s="1071"/>
    </row>
    <row r="10" spans="1:13">
      <c r="A10" s="83"/>
      <c r="B10" s="76"/>
      <c r="C10" s="76"/>
      <c r="D10" s="76"/>
      <c r="E10" s="76"/>
      <c r="F10" s="76"/>
      <c r="G10" s="76"/>
      <c r="H10" s="76"/>
      <c r="I10" s="76"/>
      <c r="J10" s="76"/>
    </row>
    <row r="11" spans="1:13">
      <c r="A11" s="1054" t="s">
        <v>121</v>
      </c>
      <c r="B11" s="1071"/>
      <c r="C11" s="1071"/>
      <c r="D11" s="1071"/>
      <c r="E11" s="1071"/>
      <c r="F11" s="1071"/>
      <c r="G11" s="1071"/>
      <c r="H11" s="1071"/>
      <c r="I11" s="1071"/>
      <c r="J11" s="1071"/>
    </row>
    <row r="12" spans="1:13">
      <c r="A12" s="76"/>
      <c r="B12" s="76"/>
      <c r="C12" s="76"/>
      <c r="D12" s="76"/>
      <c r="E12" s="76"/>
      <c r="F12" s="76"/>
      <c r="G12" s="76"/>
      <c r="H12" s="76"/>
      <c r="I12" s="76"/>
      <c r="J12" s="76"/>
    </row>
    <row r="13" spans="1:13">
      <c r="A13" s="76"/>
      <c r="B13" s="76"/>
      <c r="C13" s="76"/>
      <c r="D13" s="76"/>
      <c r="E13" s="76"/>
      <c r="F13" s="76"/>
      <c r="G13" s="76"/>
      <c r="H13" s="76"/>
      <c r="I13" s="76"/>
      <c r="J13" s="76"/>
    </row>
    <row r="14" spans="1:13">
      <c r="A14" s="76"/>
      <c r="B14" s="1083" t="s">
        <v>317</v>
      </c>
      <c r="C14" s="1083"/>
      <c r="D14" s="1083"/>
      <c r="E14" s="1083"/>
      <c r="F14" s="76"/>
      <c r="G14" s="1083" t="s">
        <v>60</v>
      </c>
      <c r="H14" s="1083"/>
      <c r="I14" s="1083"/>
      <c r="J14" s="1083"/>
    </row>
    <row r="15" spans="1:13" ht="15" customHeight="1">
      <c r="A15" s="1079" t="s">
        <v>122</v>
      </c>
      <c r="B15" s="1059"/>
      <c r="C15" s="1061"/>
      <c r="D15" s="1081" t="s">
        <v>61</v>
      </c>
      <c r="E15" s="1079" t="s">
        <v>329</v>
      </c>
      <c r="F15" s="212"/>
      <c r="G15" s="50"/>
      <c r="H15" s="50"/>
      <c r="I15" s="1081" t="s">
        <v>61</v>
      </c>
      <c r="J15" s="1079" t="s">
        <v>329</v>
      </c>
    </row>
    <row r="16" spans="1:13">
      <c r="A16" s="1080"/>
      <c r="B16" s="50" t="s">
        <v>841</v>
      </c>
      <c r="C16" s="50" t="s">
        <v>842</v>
      </c>
      <c r="D16" s="1082"/>
      <c r="E16" s="1080"/>
      <c r="F16" s="212"/>
      <c r="G16" s="50" t="s">
        <v>843</v>
      </c>
      <c r="H16" s="50" t="s">
        <v>842</v>
      </c>
      <c r="I16" s="1082"/>
      <c r="J16" s="1080"/>
    </row>
    <row r="17" spans="1:12">
      <c r="A17" s="23"/>
      <c r="B17" s="7" t="s">
        <v>3</v>
      </c>
      <c r="C17" s="7" t="s">
        <v>5</v>
      </c>
      <c r="D17" s="7" t="s">
        <v>6</v>
      </c>
      <c r="E17" s="7" t="s">
        <v>32</v>
      </c>
      <c r="F17" s="78"/>
      <c r="G17" s="7" t="s">
        <v>37</v>
      </c>
      <c r="H17" s="7" t="s">
        <v>39</v>
      </c>
      <c r="I17" s="7" t="s">
        <v>40</v>
      </c>
      <c r="J17" s="7" t="s">
        <v>45</v>
      </c>
    </row>
    <row r="18" spans="1:12" ht="26.4">
      <c r="A18" s="23"/>
      <c r="B18" s="50" t="s">
        <v>2</v>
      </c>
      <c r="C18" s="50" t="s">
        <v>2</v>
      </c>
      <c r="D18" s="7"/>
      <c r="E18" s="50" t="s">
        <v>331</v>
      </c>
      <c r="F18" s="212"/>
      <c r="G18" s="50" t="s">
        <v>2</v>
      </c>
      <c r="H18" s="50" t="s">
        <v>2</v>
      </c>
      <c r="I18" s="7"/>
      <c r="J18" s="50" t="s">
        <v>332</v>
      </c>
    </row>
    <row r="19" spans="1:12">
      <c r="A19" s="742" t="s">
        <v>298</v>
      </c>
      <c r="B19" s="242"/>
      <c r="C19" s="242"/>
      <c r="D19" s="447">
        <v>0</v>
      </c>
      <c r="E19" s="741">
        <f>+ABS(B19-C19)*D19</f>
        <v>0</v>
      </c>
      <c r="F19" s="212"/>
      <c r="G19" s="242"/>
      <c r="H19" s="242"/>
      <c r="I19" s="447">
        <v>0</v>
      </c>
      <c r="J19" s="741">
        <f>+ABS(G19-H19)*I19</f>
        <v>0</v>
      </c>
    </row>
    <row r="20" spans="1:12" ht="26.4">
      <c r="A20" s="187" t="s">
        <v>123</v>
      </c>
      <c r="B20" s="7"/>
      <c r="C20" s="7"/>
      <c r="D20" s="7"/>
      <c r="E20" s="7"/>
      <c r="F20" s="78"/>
      <c r="G20" s="7"/>
      <c r="H20" s="7"/>
      <c r="I20" s="7"/>
      <c r="J20" s="7"/>
      <c r="L20" s="204" t="s">
        <v>298</v>
      </c>
    </row>
    <row r="21" spans="1:12">
      <c r="A21" s="250" t="s">
        <v>299</v>
      </c>
      <c r="B21" s="242"/>
      <c r="C21" s="242"/>
      <c r="D21" s="411">
        <v>0.02</v>
      </c>
      <c r="E21" s="191">
        <f>+ABS(B21-C21)*D21</f>
        <v>0</v>
      </c>
      <c r="F21" s="78"/>
      <c r="G21" s="242"/>
      <c r="H21" s="242"/>
      <c r="I21" s="1176">
        <f>D21</f>
        <v>0.02</v>
      </c>
      <c r="J21" s="191">
        <f>+ABS(G21-H21)*I21</f>
        <v>0</v>
      </c>
      <c r="K21" s="418"/>
      <c r="L21" s="204" t="s">
        <v>299</v>
      </c>
    </row>
    <row r="22" spans="1:12">
      <c r="A22" s="250" t="s">
        <v>307</v>
      </c>
      <c r="B22" s="242"/>
      <c r="C22" s="242"/>
      <c r="D22" s="411">
        <v>0.02</v>
      </c>
      <c r="E22" s="191">
        <f t="shared" ref="E22:E38" si="0">+ABS(B22-C22)*D22</f>
        <v>0</v>
      </c>
      <c r="F22" s="78"/>
      <c r="G22" s="242"/>
      <c r="H22" s="242"/>
      <c r="I22" s="1176">
        <f t="shared" ref="I22:I31" si="1">D22</f>
        <v>0.02</v>
      </c>
      <c r="J22" s="191">
        <f t="shared" ref="J22:J38" si="2">+ABS(G22-H22)*I22</f>
        <v>0</v>
      </c>
      <c r="K22" s="418"/>
      <c r="L22" s="204" t="s">
        <v>300</v>
      </c>
    </row>
    <row r="23" spans="1:12">
      <c r="A23" s="250" t="s">
        <v>305</v>
      </c>
      <c r="B23" s="242"/>
      <c r="C23" s="242"/>
      <c r="D23" s="411">
        <v>0.02</v>
      </c>
      <c r="E23" s="191">
        <f t="shared" si="0"/>
        <v>0</v>
      </c>
      <c r="F23" s="78"/>
      <c r="G23" s="242"/>
      <c r="H23" s="242"/>
      <c r="I23" s="1176">
        <f t="shared" si="1"/>
        <v>0.02</v>
      </c>
      <c r="J23" s="191">
        <f t="shared" si="2"/>
        <v>0</v>
      </c>
      <c r="K23" s="418"/>
      <c r="L23" s="204" t="s">
        <v>301</v>
      </c>
    </row>
    <row r="24" spans="1:12">
      <c r="A24" s="250" t="s">
        <v>302</v>
      </c>
      <c r="B24" s="242"/>
      <c r="C24" s="242"/>
      <c r="D24" s="411">
        <v>0.02</v>
      </c>
      <c r="E24" s="191">
        <f t="shared" si="0"/>
        <v>0</v>
      </c>
      <c r="F24" s="78"/>
      <c r="G24" s="242"/>
      <c r="H24" s="242"/>
      <c r="I24" s="1176">
        <f t="shared" si="1"/>
        <v>0.02</v>
      </c>
      <c r="J24" s="191">
        <f t="shared" si="2"/>
        <v>0</v>
      </c>
      <c r="K24" s="418"/>
      <c r="L24" s="204" t="s">
        <v>302</v>
      </c>
    </row>
    <row r="25" spans="1:12">
      <c r="A25" s="250"/>
      <c r="B25" s="242"/>
      <c r="C25" s="242"/>
      <c r="D25" s="411">
        <v>0.02</v>
      </c>
      <c r="E25" s="191">
        <f t="shared" si="0"/>
        <v>0</v>
      </c>
      <c r="F25" s="78"/>
      <c r="G25" s="242"/>
      <c r="H25" s="242"/>
      <c r="I25" s="1176">
        <f t="shared" si="1"/>
        <v>0.02</v>
      </c>
      <c r="J25" s="191">
        <f t="shared" si="2"/>
        <v>0</v>
      </c>
      <c r="K25" s="418"/>
      <c r="L25" s="204" t="s">
        <v>303</v>
      </c>
    </row>
    <row r="26" spans="1:12">
      <c r="A26" s="250"/>
      <c r="B26" s="242"/>
      <c r="C26" s="242"/>
      <c r="D26" s="411">
        <v>0.02</v>
      </c>
      <c r="E26" s="191">
        <f t="shared" si="0"/>
        <v>0</v>
      </c>
      <c r="F26" s="78"/>
      <c r="G26" s="242"/>
      <c r="H26" s="242"/>
      <c r="I26" s="1176">
        <f t="shared" si="1"/>
        <v>0.02</v>
      </c>
      <c r="J26" s="191">
        <f t="shared" si="2"/>
        <v>0</v>
      </c>
      <c r="K26" s="418"/>
      <c r="L26" s="204" t="s">
        <v>304</v>
      </c>
    </row>
    <row r="27" spans="1:12">
      <c r="A27" s="250"/>
      <c r="B27" s="249"/>
      <c r="C27" s="249"/>
      <c r="D27" s="411">
        <v>0.02</v>
      </c>
      <c r="E27" s="191">
        <f t="shared" si="0"/>
        <v>0</v>
      </c>
      <c r="F27" s="78"/>
      <c r="G27" s="249"/>
      <c r="H27" s="249"/>
      <c r="I27" s="1176">
        <f t="shared" si="1"/>
        <v>0.02</v>
      </c>
      <c r="J27" s="191">
        <f t="shared" si="2"/>
        <v>0</v>
      </c>
      <c r="K27" s="418"/>
      <c r="L27" s="204" t="s">
        <v>305</v>
      </c>
    </row>
    <row r="28" spans="1:12">
      <c r="A28" s="251"/>
      <c r="B28" s="249"/>
      <c r="C28" s="249"/>
      <c r="D28" s="411">
        <v>0.02</v>
      </c>
      <c r="E28" s="191">
        <f t="shared" si="0"/>
        <v>0</v>
      </c>
      <c r="F28" s="78"/>
      <c r="G28" s="249"/>
      <c r="H28" s="249"/>
      <c r="I28" s="1176">
        <f t="shared" si="1"/>
        <v>0.02</v>
      </c>
      <c r="J28" s="191">
        <f t="shared" si="2"/>
        <v>0</v>
      </c>
      <c r="K28" s="418"/>
      <c r="L28" s="204" t="s">
        <v>306</v>
      </c>
    </row>
    <row r="29" spans="1:12">
      <c r="A29" s="250"/>
      <c r="B29" s="249"/>
      <c r="C29" s="249"/>
      <c r="D29" s="411">
        <v>0.02</v>
      </c>
      <c r="E29" s="191">
        <f t="shared" si="0"/>
        <v>0</v>
      </c>
      <c r="F29" s="78"/>
      <c r="G29" s="249"/>
      <c r="H29" s="249"/>
      <c r="I29" s="1176">
        <f t="shared" si="1"/>
        <v>0.02</v>
      </c>
      <c r="J29" s="191">
        <f t="shared" si="2"/>
        <v>0</v>
      </c>
      <c r="K29" s="418"/>
      <c r="L29" s="204" t="s">
        <v>307</v>
      </c>
    </row>
    <row r="30" spans="1:12">
      <c r="A30" s="252"/>
      <c r="B30" s="249"/>
      <c r="C30" s="249"/>
      <c r="D30" s="411">
        <v>0.02</v>
      </c>
      <c r="E30" s="191">
        <f t="shared" si="0"/>
        <v>0</v>
      </c>
      <c r="F30" s="78"/>
      <c r="G30" s="249"/>
      <c r="H30" s="249"/>
      <c r="I30" s="1176">
        <f t="shared" si="1"/>
        <v>0.02</v>
      </c>
      <c r="J30" s="191">
        <f t="shared" si="2"/>
        <v>0</v>
      </c>
      <c r="K30" s="418"/>
      <c r="L30" s="204" t="s">
        <v>308</v>
      </c>
    </row>
    <row r="31" spans="1:12">
      <c r="A31" s="252"/>
      <c r="B31" s="249"/>
      <c r="C31" s="249"/>
      <c r="D31" s="411">
        <v>0.02</v>
      </c>
      <c r="E31" s="191">
        <f t="shared" si="0"/>
        <v>0</v>
      </c>
      <c r="F31" s="78"/>
      <c r="G31" s="249"/>
      <c r="H31" s="249"/>
      <c r="I31" s="1176">
        <f t="shared" si="1"/>
        <v>0.02</v>
      </c>
      <c r="J31" s="191">
        <f t="shared" si="2"/>
        <v>0</v>
      </c>
      <c r="K31" s="418"/>
      <c r="L31" s="204" t="s">
        <v>309</v>
      </c>
    </row>
    <row r="32" spans="1:12" ht="26.4">
      <c r="A32" s="187" t="s">
        <v>124</v>
      </c>
      <c r="B32" s="9"/>
      <c r="C32" s="9"/>
      <c r="D32" s="417"/>
      <c r="E32" s="195"/>
      <c r="F32" s="213"/>
      <c r="G32" s="9"/>
      <c r="H32" s="9"/>
      <c r="I32" s="192"/>
      <c r="J32" s="195"/>
      <c r="K32" s="418"/>
      <c r="L32" s="204" t="s">
        <v>310</v>
      </c>
    </row>
    <row r="33" spans="1:12">
      <c r="A33" s="252" t="s">
        <v>309</v>
      </c>
      <c r="B33" s="249"/>
      <c r="C33" s="249"/>
      <c r="D33" s="411">
        <v>0.08</v>
      </c>
      <c r="E33" s="191">
        <f t="shared" si="0"/>
        <v>0</v>
      </c>
      <c r="F33" s="213"/>
      <c r="G33" s="249"/>
      <c r="H33" s="249"/>
      <c r="I33" s="1176">
        <f>D33</f>
        <v>0.08</v>
      </c>
      <c r="J33" s="191">
        <f t="shared" si="2"/>
        <v>0</v>
      </c>
      <c r="K33" s="418"/>
      <c r="L33" s="204" t="s">
        <v>311</v>
      </c>
    </row>
    <row r="34" spans="1:12">
      <c r="A34" s="252"/>
      <c r="B34" s="249"/>
      <c r="C34" s="249"/>
      <c r="D34" s="411">
        <v>0.08</v>
      </c>
      <c r="E34" s="191">
        <f t="shared" si="0"/>
        <v>0</v>
      </c>
      <c r="F34" s="213"/>
      <c r="G34" s="249"/>
      <c r="H34" s="249"/>
      <c r="I34" s="1176">
        <f t="shared" ref="I34:I38" si="3">D34</f>
        <v>0.08</v>
      </c>
      <c r="J34" s="191">
        <f t="shared" si="2"/>
        <v>0</v>
      </c>
      <c r="K34" s="418"/>
      <c r="L34" s="204" t="s">
        <v>312</v>
      </c>
    </row>
    <row r="35" spans="1:12">
      <c r="A35" s="252"/>
      <c r="B35" s="249"/>
      <c r="C35" s="249"/>
      <c r="D35" s="411">
        <v>0.08</v>
      </c>
      <c r="E35" s="191">
        <f t="shared" si="0"/>
        <v>0</v>
      </c>
      <c r="F35" s="213"/>
      <c r="G35" s="249"/>
      <c r="H35" s="249"/>
      <c r="I35" s="1176">
        <f t="shared" si="3"/>
        <v>0.08</v>
      </c>
      <c r="J35" s="191">
        <f t="shared" si="2"/>
        <v>0</v>
      </c>
      <c r="K35" s="418"/>
      <c r="L35" s="204" t="s">
        <v>313</v>
      </c>
    </row>
    <row r="36" spans="1:12">
      <c r="A36" s="252"/>
      <c r="B36" s="249"/>
      <c r="C36" s="249"/>
      <c r="D36" s="411">
        <v>0.08</v>
      </c>
      <c r="E36" s="191">
        <f t="shared" si="0"/>
        <v>0</v>
      </c>
      <c r="F36" s="213"/>
      <c r="G36" s="249"/>
      <c r="H36" s="249"/>
      <c r="I36" s="1176">
        <f t="shared" si="3"/>
        <v>0.08</v>
      </c>
      <c r="J36" s="191">
        <f t="shared" si="2"/>
        <v>0</v>
      </c>
      <c r="K36" s="418"/>
    </row>
    <row r="37" spans="1:12">
      <c r="A37" s="252"/>
      <c r="B37" s="249"/>
      <c r="C37" s="249"/>
      <c r="D37" s="411">
        <v>0.08</v>
      </c>
      <c r="E37" s="191">
        <f t="shared" si="0"/>
        <v>0</v>
      </c>
      <c r="F37" s="213"/>
      <c r="G37" s="249"/>
      <c r="H37" s="249"/>
      <c r="I37" s="1176">
        <f t="shared" si="3"/>
        <v>0.08</v>
      </c>
      <c r="J37" s="191">
        <f t="shared" si="2"/>
        <v>0</v>
      </c>
      <c r="K37" s="418"/>
    </row>
    <row r="38" spans="1:12">
      <c r="A38" s="252"/>
      <c r="B38" s="249"/>
      <c r="C38" s="249"/>
      <c r="D38" s="411">
        <v>0.08</v>
      </c>
      <c r="E38" s="191">
        <f t="shared" si="0"/>
        <v>0</v>
      </c>
      <c r="F38" s="213"/>
      <c r="G38" s="249"/>
      <c r="H38" s="249"/>
      <c r="I38" s="1176">
        <f t="shared" si="3"/>
        <v>0.08</v>
      </c>
      <c r="J38" s="191">
        <f t="shared" si="2"/>
        <v>0</v>
      </c>
      <c r="K38" s="418"/>
    </row>
    <row r="39" spans="1:12">
      <c r="A39" s="187" t="s">
        <v>125</v>
      </c>
      <c r="B39" s="196">
        <f>SUM(B19:B38)</f>
        <v>0</v>
      </c>
      <c r="C39" s="196">
        <f>SUM(C19:C38)</f>
        <v>0</v>
      </c>
      <c r="D39" s="192"/>
      <c r="E39" s="134">
        <f>SUM(E19:E38)</f>
        <v>0</v>
      </c>
      <c r="F39" s="214"/>
      <c r="G39" s="196">
        <f>SUM(G19:G38)</f>
        <v>0</v>
      </c>
      <c r="H39" s="196">
        <f>SUM(H19:H38)</f>
        <v>0</v>
      </c>
      <c r="I39" s="192"/>
      <c r="J39" s="134">
        <f>SUM(J19:J38)</f>
        <v>0</v>
      </c>
    </row>
    <row r="40" spans="1:12">
      <c r="A40" s="8" t="s">
        <v>126</v>
      </c>
      <c r="B40" s="8"/>
      <c r="C40" s="8"/>
      <c r="D40" s="12"/>
      <c r="E40" s="12"/>
      <c r="F40" s="214"/>
      <c r="G40" s="8"/>
      <c r="H40" s="8"/>
      <c r="I40" s="12"/>
      <c r="J40" s="134">
        <f>+E39-J39</f>
        <v>0</v>
      </c>
    </row>
    <row r="41" spans="1:12">
      <c r="A41" s="81"/>
      <c r="B41" s="81"/>
      <c r="C41" s="81"/>
      <c r="D41" s="81"/>
      <c r="E41" s="81"/>
      <c r="F41" s="81"/>
      <c r="G41" s="81"/>
      <c r="H41" s="81"/>
      <c r="I41" s="81"/>
      <c r="J41" s="81"/>
    </row>
    <row r="42" spans="1:12">
      <c r="A42" s="81"/>
      <c r="B42" s="81"/>
      <c r="C42" s="81"/>
      <c r="D42" s="81"/>
      <c r="E42" s="81"/>
      <c r="F42" s="81"/>
      <c r="G42" s="81"/>
      <c r="H42" s="81"/>
      <c r="I42" s="81"/>
      <c r="J42" s="81"/>
    </row>
    <row r="43" spans="1:12">
      <c r="A43" s="76" t="s">
        <v>120</v>
      </c>
      <c r="B43" s="76"/>
      <c r="C43" s="76"/>
      <c r="D43" s="76"/>
      <c r="E43" s="76"/>
      <c r="F43" s="76"/>
      <c r="G43" s="76"/>
      <c r="H43" s="76"/>
      <c r="I43" s="76"/>
      <c r="J43" s="76"/>
    </row>
    <row r="44" spans="1:12" ht="27.6" customHeight="1">
      <c r="A44" s="1051" t="s">
        <v>286</v>
      </c>
      <c r="B44" s="1051"/>
      <c r="C44" s="1051"/>
      <c r="D44" s="1051"/>
      <c r="E44" s="1051"/>
      <c r="F44" s="1051"/>
      <c r="G44" s="1051"/>
      <c r="H44" s="1051"/>
      <c r="I44" s="1051"/>
      <c r="J44" s="1051"/>
    </row>
    <row r="45" spans="1:12">
      <c r="A45" s="76" t="s">
        <v>137</v>
      </c>
      <c r="B45" s="76"/>
      <c r="C45" s="76"/>
      <c r="D45" s="76"/>
      <c r="E45" s="76"/>
      <c r="F45" s="76"/>
      <c r="G45" s="76"/>
      <c r="H45" s="76"/>
      <c r="I45" s="76"/>
      <c r="J45" s="76"/>
    </row>
    <row r="46" spans="1:12">
      <c r="A46" s="76" t="s">
        <v>284</v>
      </c>
      <c r="B46" s="76"/>
      <c r="C46" s="76"/>
      <c r="D46" s="76"/>
      <c r="E46" s="76"/>
      <c r="F46" s="76"/>
      <c r="G46" s="76"/>
      <c r="H46" s="76"/>
      <c r="I46" s="274"/>
      <c r="J46" s="273"/>
    </row>
    <row r="47" spans="1:12">
      <c r="A47" s="1051" t="s">
        <v>316</v>
      </c>
      <c r="B47" s="1051"/>
      <c r="C47" s="1051"/>
      <c r="D47" s="1051"/>
      <c r="E47" s="1051"/>
      <c r="F47" s="1051"/>
      <c r="G47" s="1051"/>
      <c r="H47" s="1051"/>
      <c r="I47" s="274"/>
      <c r="J47" s="1" t="s">
        <v>367</v>
      </c>
    </row>
    <row r="48" spans="1:12" ht="12.6" hidden="1" customHeight="1"/>
    <row r="49" ht="12.6" hidden="1" customHeight="1"/>
  </sheetData>
  <sheetProtection algorithmName="SHA-512" hashValue="45FyjSNG7Me+IKzLfptRp6AlPi/TFWMEY8+4/kGSyEIh5UU9cAgyzEV5r6P+cFKPJkohtFhG56gxHczoh+XHUQ==" saltValue="uaQugVFF1n7N79JMgA/HyA==" spinCount="100000" sheet="1" objects="1" scenarios="1"/>
  <customSheetViews>
    <customSheetView guid="{44A9B407-01D8-4884-B7C4-4543B07C7B59}" hiddenRows="1" hiddenColumns="1">
      <selection activeCell="A56" sqref="A56"/>
      <pageMargins left="0.51181102362204722" right="0.51181102362204722" top="0.98425196850393704" bottom="0.59055118110236227" header="0.59055118110236227" footer="0.59055118110236227"/>
      <printOptions horizontalCentered="1"/>
      <pageSetup paperSize="5" scale="77" orientation="landscape" r:id="rId1"/>
      <headerFooter alignWithMargins="0"/>
    </customSheetView>
  </customSheetViews>
  <mergeCells count="12">
    <mergeCell ref="A47:H47"/>
    <mergeCell ref="A9:J9"/>
    <mergeCell ref="A11:J11"/>
    <mergeCell ref="A44:J44"/>
    <mergeCell ref="A15:A16"/>
    <mergeCell ref="B15:C15"/>
    <mergeCell ref="E15:E16"/>
    <mergeCell ref="D15:D16"/>
    <mergeCell ref="I15:I16"/>
    <mergeCell ref="J15:J16"/>
    <mergeCell ref="B14:E14"/>
    <mergeCell ref="G14:J14"/>
  </mergeCells>
  <dataValidations count="1">
    <dataValidation type="list" allowBlank="1" showInputMessage="1" showErrorMessage="1" sqref="A21:A31 A33:A38">
      <formula1>$L$21:$L$35</formula1>
    </dataValidation>
  </dataValidations>
  <hyperlinks>
    <hyperlink ref="D1" location="'40.010'!A1" display="'40.010'!A1"/>
    <hyperlink ref="A1" location="'TABLE OF CONTENTS'!A1" display="TABLE OF CONTENTS"/>
  </hyperlinks>
  <printOptions horizontalCentered="1"/>
  <pageMargins left="0.51181102362204722" right="0.51181102362204722" top="0.98425196850393704" bottom="0.59055118110236227" header="0.59055118110236227" footer="0.59055118110236227"/>
  <pageSetup paperSize="5" scale="77" orientation="landscape"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7"/>
  </sheetPr>
  <dimension ref="A1:R37"/>
  <sheetViews>
    <sheetView topLeftCell="A3" zoomScaleNormal="100" workbookViewId="0">
      <selection activeCell="D24" sqref="D24"/>
    </sheetView>
  </sheetViews>
  <sheetFormatPr defaultColWidth="0" defaultRowHeight="13.2" zeroHeight="1"/>
  <cols>
    <col min="1" max="1" width="18.36328125" style="75" customWidth="1"/>
    <col min="2" max="2" width="16.54296875" style="75" customWidth="1"/>
    <col min="3" max="3" width="17.6328125" style="75" customWidth="1"/>
    <col min="4" max="4" width="16.6328125" style="75" customWidth="1"/>
    <col min="5" max="5" width="17.1796875" style="75" customWidth="1"/>
    <col min="6" max="6" width="16.90625" style="75" customWidth="1"/>
    <col min="7" max="7" width="8.6328125" style="75" customWidth="1"/>
    <col min="8" max="8" width="14.90625" style="75" customWidth="1"/>
    <col min="9" max="9" width="15.6328125" style="75" customWidth="1"/>
    <col min="10" max="11" width="15.1796875" style="75" customWidth="1"/>
    <col min="12" max="12" width="14.36328125" style="75" customWidth="1"/>
    <col min="13" max="13" width="14" style="75" customWidth="1"/>
    <col min="14" max="14" width="14.1796875" style="75" customWidth="1"/>
    <col min="15" max="15" width="14.6328125" style="75" customWidth="1"/>
    <col min="16" max="18" width="0" style="75" hidden="1" customWidth="1"/>
    <col min="19" max="16384" width="8.6328125" style="75" hidden="1"/>
  </cols>
  <sheetData>
    <row r="1" spans="1:15" ht="15">
      <c r="A1" s="374" t="s">
        <v>493</v>
      </c>
      <c r="B1" s="260"/>
      <c r="C1" s="260"/>
      <c r="D1" s="260"/>
      <c r="E1" s="260"/>
      <c r="F1" s="260"/>
      <c r="G1" s="260"/>
      <c r="H1" s="260"/>
      <c r="I1" s="892">
        <v>40.03</v>
      </c>
      <c r="J1" s="260"/>
      <c r="K1" s="260"/>
      <c r="L1" s="260"/>
      <c r="M1" s="260"/>
      <c r="N1" s="260"/>
      <c r="O1" s="260"/>
    </row>
    <row r="2" spans="1:15">
      <c r="A2" s="80"/>
      <c r="B2" s="76"/>
      <c r="C2" s="665"/>
      <c r="D2" s="76"/>
      <c r="E2" s="76"/>
      <c r="F2" s="76"/>
      <c r="G2" s="76"/>
      <c r="H2" s="76"/>
      <c r="I2" s="76"/>
      <c r="J2" s="76"/>
      <c r="K2" s="76"/>
      <c r="L2" s="76"/>
      <c r="M2" s="76"/>
      <c r="N2" s="76"/>
      <c r="O2" s="76"/>
    </row>
    <row r="3" spans="1:15">
      <c r="A3" s="79" t="str">
        <f>Cover!$A$14</f>
        <v>Select Name of Insurer/ Financial Holding Company</v>
      </c>
      <c r="B3" s="76"/>
      <c r="C3" s="665"/>
      <c r="D3" s="76"/>
      <c r="E3" s="76"/>
      <c r="F3" s="76"/>
      <c r="G3" s="76"/>
      <c r="H3" s="76"/>
      <c r="I3" s="76"/>
      <c r="J3" s="76"/>
      <c r="K3" s="76"/>
      <c r="L3" s="77"/>
      <c r="M3" s="76"/>
      <c r="N3" s="297"/>
      <c r="O3" s="297" t="s">
        <v>383</v>
      </c>
    </row>
    <row r="4" spans="1:15">
      <c r="A4" s="80" t="s">
        <v>354</v>
      </c>
      <c r="B4" s="76"/>
      <c r="C4" s="665"/>
      <c r="D4" s="76"/>
      <c r="E4" s="76"/>
      <c r="F4" s="76"/>
      <c r="G4" s="76"/>
      <c r="H4" s="76"/>
      <c r="I4" s="76"/>
      <c r="J4" s="76"/>
      <c r="K4" s="76"/>
      <c r="L4" s="76"/>
      <c r="M4" s="76"/>
      <c r="N4" s="76"/>
      <c r="O4" s="76"/>
    </row>
    <row r="5" spans="1:15">
      <c r="A5" s="80"/>
      <c r="B5" s="76"/>
      <c r="C5" s="665"/>
      <c r="D5" s="76"/>
      <c r="E5" s="76"/>
      <c r="F5" s="76"/>
      <c r="G5" s="76"/>
      <c r="H5" s="76"/>
      <c r="I5" s="76"/>
      <c r="J5" s="76"/>
      <c r="K5" s="76"/>
      <c r="L5" s="76"/>
      <c r="M5" s="76"/>
      <c r="N5" s="76"/>
      <c r="O5" s="76"/>
    </row>
    <row r="6" spans="1:15">
      <c r="A6" s="80" t="s">
        <v>1</v>
      </c>
      <c r="B6" s="76"/>
      <c r="C6" s="665"/>
      <c r="D6" s="76"/>
      <c r="E6" s="76"/>
      <c r="F6" s="76"/>
      <c r="G6" s="76"/>
      <c r="H6" s="76"/>
      <c r="I6" s="76"/>
      <c r="J6" s="76"/>
      <c r="K6" s="76"/>
      <c r="L6" s="76"/>
      <c r="M6" s="76"/>
      <c r="N6" s="76"/>
      <c r="O6" s="76"/>
    </row>
    <row r="7" spans="1:15">
      <c r="A7" s="81" t="s">
        <v>355</v>
      </c>
      <c r="B7" s="78"/>
      <c r="C7" s="664"/>
      <c r="D7" s="76"/>
      <c r="E7" s="76"/>
      <c r="F7" s="76"/>
      <c r="G7" s="76"/>
      <c r="H7" s="76"/>
      <c r="I7" s="76"/>
      <c r="J7" s="76"/>
      <c r="K7" s="76"/>
      <c r="L7" s="76"/>
      <c r="M7" s="76"/>
      <c r="N7" s="159"/>
      <c r="O7" s="6">
        <f>Cover!$A$23</f>
        <v>45291</v>
      </c>
    </row>
    <row r="8" spans="1:15">
      <c r="A8" s="1053"/>
      <c r="B8" s="1054"/>
      <c r="C8" s="1054"/>
      <c r="D8" s="1054"/>
      <c r="E8" s="1071"/>
      <c r="F8" s="1071"/>
      <c r="G8" s="1071"/>
      <c r="H8" s="1071"/>
      <c r="I8" s="1071"/>
      <c r="J8" s="1071"/>
      <c r="K8" s="1071"/>
      <c r="L8" s="1071"/>
      <c r="M8" s="1071"/>
      <c r="N8" s="1071"/>
      <c r="O8" s="76"/>
    </row>
    <row r="9" spans="1:15">
      <c r="A9" s="1053" t="s">
        <v>0</v>
      </c>
      <c r="B9" s="1054"/>
      <c r="C9" s="1054"/>
      <c r="D9" s="1054"/>
      <c r="E9" s="1071"/>
      <c r="F9" s="1071"/>
      <c r="G9" s="1071"/>
      <c r="H9" s="1071"/>
      <c r="I9" s="1071"/>
      <c r="J9" s="1071"/>
      <c r="K9" s="1071"/>
      <c r="L9" s="1071"/>
      <c r="M9" s="1071"/>
      <c r="N9" s="1071"/>
      <c r="O9" s="76"/>
    </row>
    <row r="10" spans="1:15">
      <c r="A10" s="1053" t="s">
        <v>314</v>
      </c>
      <c r="B10" s="1054"/>
      <c r="C10" s="1054"/>
      <c r="D10" s="1054"/>
      <c r="E10" s="1071"/>
      <c r="F10" s="1071"/>
      <c r="G10" s="1071"/>
      <c r="H10" s="1071"/>
      <c r="I10" s="1071"/>
      <c r="J10" s="1071"/>
      <c r="K10" s="1071"/>
      <c r="L10" s="1071"/>
      <c r="M10" s="1071"/>
      <c r="N10" s="1071"/>
      <c r="O10" s="76"/>
    </row>
    <row r="11" spans="1:15">
      <c r="A11" s="1054" t="s">
        <v>127</v>
      </c>
      <c r="B11" s="1054"/>
      <c r="C11" s="1054"/>
      <c r="D11" s="1054"/>
      <c r="E11" s="1054"/>
      <c r="F11" s="1054"/>
      <c r="G11" s="1054"/>
      <c r="H11" s="1054"/>
      <c r="I11" s="1054"/>
      <c r="J11" s="1054"/>
      <c r="K11" s="1054"/>
      <c r="L11" s="1054"/>
      <c r="M11" s="1054"/>
      <c r="N11" s="1054"/>
      <c r="O11" s="76"/>
    </row>
    <row r="12" spans="1:15">
      <c r="A12" s="76"/>
      <c r="B12" s="76"/>
      <c r="C12" s="665"/>
      <c r="D12" s="76"/>
      <c r="E12" s="76"/>
      <c r="F12" s="76"/>
      <c r="G12" s="76"/>
      <c r="H12" s="76"/>
      <c r="I12" s="76"/>
      <c r="J12" s="76"/>
      <c r="K12" s="76"/>
      <c r="L12" s="409"/>
      <c r="M12" s="76"/>
      <c r="N12" s="76"/>
      <c r="O12" s="409"/>
    </row>
    <row r="13" spans="1:15">
      <c r="A13" s="76"/>
      <c r="B13" s="76"/>
      <c r="C13" s="665"/>
      <c r="D13" s="76"/>
      <c r="E13" s="76"/>
      <c r="F13" s="76"/>
      <c r="G13" s="76"/>
      <c r="H13" s="76"/>
      <c r="I13" s="76"/>
      <c r="J13" s="76"/>
      <c r="K13" s="76"/>
      <c r="L13" s="76"/>
      <c r="M13" s="76"/>
      <c r="N13" s="76"/>
      <c r="O13" s="76"/>
    </row>
    <row r="14" spans="1:15" ht="55.2">
      <c r="A14" s="211" t="s">
        <v>128</v>
      </c>
      <c r="B14" s="117" t="s">
        <v>800</v>
      </c>
      <c r="C14" s="856" t="s">
        <v>886</v>
      </c>
      <c r="D14" s="211" t="s">
        <v>902</v>
      </c>
      <c r="E14" s="211" t="s">
        <v>801</v>
      </c>
      <c r="F14" s="211" t="s">
        <v>129</v>
      </c>
      <c r="G14" s="222" t="s">
        <v>61</v>
      </c>
      <c r="H14" s="211" t="s">
        <v>130</v>
      </c>
      <c r="I14" s="117" t="s">
        <v>131</v>
      </c>
      <c r="J14" s="117" t="s">
        <v>132</v>
      </c>
      <c r="K14" s="117" t="s">
        <v>133</v>
      </c>
      <c r="L14" s="117" t="s">
        <v>134</v>
      </c>
      <c r="M14" s="117" t="s">
        <v>135</v>
      </c>
      <c r="N14" s="117" t="s">
        <v>136</v>
      </c>
      <c r="O14" s="117" t="s">
        <v>330</v>
      </c>
    </row>
    <row r="15" spans="1:15">
      <c r="A15" s="187"/>
      <c r="B15" s="7" t="s">
        <v>3</v>
      </c>
      <c r="C15" s="717"/>
      <c r="D15" s="7" t="s">
        <v>5</v>
      </c>
      <c r="E15" s="7" t="s">
        <v>6</v>
      </c>
      <c r="F15" s="7" t="s">
        <v>32</v>
      </c>
      <c r="G15" s="7" t="s">
        <v>37</v>
      </c>
      <c r="H15" s="7" t="s">
        <v>39</v>
      </c>
      <c r="I15" s="7" t="s">
        <v>40</v>
      </c>
      <c r="J15" s="7" t="s">
        <v>45</v>
      </c>
      <c r="K15" s="7" t="s">
        <v>47</v>
      </c>
      <c r="L15" s="7" t="s">
        <v>48</v>
      </c>
      <c r="M15" s="7" t="s">
        <v>50</v>
      </c>
      <c r="N15" s="7" t="s">
        <v>54</v>
      </c>
      <c r="O15" s="7" t="s">
        <v>56</v>
      </c>
    </row>
    <row r="16" spans="1:15">
      <c r="A16" s="187"/>
      <c r="B16" s="50" t="s">
        <v>2</v>
      </c>
      <c r="C16" s="740" t="s">
        <v>2</v>
      </c>
      <c r="D16" s="50" t="s">
        <v>2</v>
      </c>
      <c r="E16" s="50" t="s">
        <v>2</v>
      </c>
      <c r="F16" s="7"/>
      <c r="G16" s="7"/>
      <c r="H16" s="7"/>
      <c r="I16" s="50" t="s">
        <v>2</v>
      </c>
      <c r="J16" s="50" t="s">
        <v>2</v>
      </c>
      <c r="K16" s="50" t="s">
        <v>2</v>
      </c>
      <c r="L16" s="7"/>
      <c r="M16" s="7"/>
      <c r="N16" s="7"/>
      <c r="O16" s="7"/>
    </row>
    <row r="17" spans="1:15">
      <c r="A17" s="855"/>
      <c r="B17" s="855"/>
      <c r="C17" s="855"/>
      <c r="D17" s="855"/>
      <c r="E17" s="855"/>
      <c r="F17" s="191">
        <f>MAX(ABS(D17-B17),ABS(E17-B17))</f>
        <v>0</v>
      </c>
      <c r="G17" s="872">
        <v>1</v>
      </c>
      <c r="H17" s="191">
        <f>+F17*G17</f>
        <v>0</v>
      </c>
      <c r="I17" s="253"/>
      <c r="J17" s="253"/>
      <c r="K17" s="249"/>
      <c r="L17" s="193">
        <f>+(D17-B17)-(J17-I17)</f>
        <v>0</v>
      </c>
      <c r="M17" s="191">
        <f>+(E17-B17)-(K17-I17)</f>
        <v>0</v>
      </c>
      <c r="N17" s="191">
        <f t="shared" ref="N17:N22" si="0">MAX(ABS(L17),ABS(M17))</f>
        <v>0</v>
      </c>
      <c r="O17" s="191">
        <f>IF(I17="",H17,MIN(H17,N17))</f>
        <v>0</v>
      </c>
    </row>
    <row r="18" spans="1:15">
      <c r="A18" s="855"/>
      <c r="B18" s="855"/>
      <c r="C18" s="855"/>
      <c r="D18" s="855"/>
      <c r="E18" s="855"/>
      <c r="F18" s="191">
        <f t="shared" ref="F18:F27" si="1">MAX(ABS(D18-B18),ABS(E18-B18))</f>
        <v>0</v>
      </c>
      <c r="G18" s="872">
        <v>1</v>
      </c>
      <c r="H18" s="191">
        <f t="shared" ref="H18:H27" si="2">+F18*G18</f>
        <v>0</v>
      </c>
      <c r="I18" s="253"/>
      <c r="J18" s="253"/>
      <c r="K18" s="249"/>
      <c r="L18" s="193">
        <f t="shared" ref="L18:L27" si="3">+(D18-B18)-(J18-I18)</f>
        <v>0</v>
      </c>
      <c r="M18" s="191">
        <f t="shared" ref="M18:M27" si="4">+(E18-B18)-(K18-I18)</f>
        <v>0</v>
      </c>
      <c r="N18" s="191">
        <f t="shared" si="0"/>
        <v>0</v>
      </c>
      <c r="O18" s="191">
        <f t="shared" ref="O18:O27" si="5">IF(I18="",H18,MIN(H18,N18))</f>
        <v>0</v>
      </c>
    </row>
    <row r="19" spans="1:15">
      <c r="A19" s="855"/>
      <c r="B19" s="855"/>
      <c r="C19" s="855"/>
      <c r="D19" s="855"/>
      <c r="E19" s="855"/>
      <c r="F19" s="191">
        <f t="shared" si="1"/>
        <v>0</v>
      </c>
      <c r="G19" s="872">
        <v>1</v>
      </c>
      <c r="H19" s="191">
        <f t="shared" si="2"/>
        <v>0</v>
      </c>
      <c r="I19" s="253"/>
      <c r="J19" s="253"/>
      <c r="K19" s="249"/>
      <c r="L19" s="193">
        <f t="shared" si="3"/>
        <v>0</v>
      </c>
      <c r="M19" s="191">
        <f t="shared" si="4"/>
        <v>0</v>
      </c>
      <c r="N19" s="191">
        <f t="shared" si="0"/>
        <v>0</v>
      </c>
      <c r="O19" s="191">
        <f t="shared" si="5"/>
        <v>0</v>
      </c>
    </row>
    <row r="20" spans="1:15">
      <c r="A20" s="855"/>
      <c r="B20" s="855"/>
      <c r="C20" s="855"/>
      <c r="D20" s="855"/>
      <c r="E20" s="855"/>
      <c r="F20" s="191">
        <f t="shared" si="1"/>
        <v>0</v>
      </c>
      <c r="G20" s="872">
        <v>1</v>
      </c>
      <c r="H20" s="191">
        <f t="shared" si="2"/>
        <v>0</v>
      </c>
      <c r="I20" s="253"/>
      <c r="J20" s="253"/>
      <c r="K20" s="249"/>
      <c r="L20" s="193">
        <f t="shared" si="3"/>
        <v>0</v>
      </c>
      <c r="M20" s="191">
        <f t="shared" si="4"/>
        <v>0</v>
      </c>
      <c r="N20" s="191">
        <f t="shared" si="0"/>
        <v>0</v>
      </c>
      <c r="O20" s="191">
        <f t="shared" si="5"/>
        <v>0</v>
      </c>
    </row>
    <row r="21" spans="1:15">
      <c r="A21" s="855"/>
      <c r="B21" s="855"/>
      <c r="C21" s="855"/>
      <c r="D21" s="855"/>
      <c r="E21" s="855"/>
      <c r="F21" s="191">
        <f t="shared" si="1"/>
        <v>0</v>
      </c>
      <c r="G21" s="872">
        <v>1</v>
      </c>
      <c r="H21" s="191">
        <f t="shared" si="2"/>
        <v>0</v>
      </c>
      <c r="I21" s="253"/>
      <c r="J21" s="253"/>
      <c r="K21" s="249"/>
      <c r="L21" s="193">
        <f t="shared" si="3"/>
        <v>0</v>
      </c>
      <c r="M21" s="191">
        <f t="shared" si="4"/>
        <v>0</v>
      </c>
      <c r="N21" s="191">
        <f t="shared" si="0"/>
        <v>0</v>
      </c>
      <c r="O21" s="191">
        <f t="shared" si="5"/>
        <v>0</v>
      </c>
    </row>
    <row r="22" spans="1:15">
      <c r="A22" s="855"/>
      <c r="B22" s="855"/>
      <c r="C22" s="855"/>
      <c r="D22" s="855"/>
      <c r="E22" s="855"/>
      <c r="F22" s="191">
        <f t="shared" si="1"/>
        <v>0</v>
      </c>
      <c r="G22" s="872">
        <v>1</v>
      </c>
      <c r="H22" s="191">
        <f t="shared" si="2"/>
        <v>0</v>
      </c>
      <c r="I22" s="253"/>
      <c r="J22" s="253"/>
      <c r="K22" s="249"/>
      <c r="L22" s="193">
        <f t="shared" si="3"/>
        <v>0</v>
      </c>
      <c r="M22" s="191">
        <f t="shared" si="4"/>
        <v>0</v>
      </c>
      <c r="N22" s="191">
        <f t="shared" si="0"/>
        <v>0</v>
      </c>
      <c r="O22" s="191">
        <f t="shared" si="5"/>
        <v>0</v>
      </c>
    </row>
    <row r="23" spans="1:15">
      <c r="A23" s="855"/>
      <c r="B23" s="855"/>
      <c r="C23" s="855"/>
      <c r="D23" s="855"/>
      <c r="E23" s="855"/>
      <c r="F23" s="191">
        <f t="shared" si="1"/>
        <v>0</v>
      </c>
      <c r="G23" s="872">
        <v>1</v>
      </c>
      <c r="H23" s="191">
        <f t="shared" si="2"/>
        <v>0</v>
      </c>
      <c r="I23" s="253"/>
      <c r="J23" s="253"/>
      <c r="K23" s="249"/>
      <c r="L23" s="193">
        <f t="shared" si="3"/>
        <v>0</v>
      </c>
      <c r="M23" s="191">
        <f t="shared" si="4"/>
        <v>0</v>
      </c>
      <c r="N23" s="191">
        <f t="shared" ref="N23:N27" si="6">MAX(ABS(L23),ABS(M23))</f>
        <v>0</v>
      </c>
      <c r="O23" s="191">
        <f t="shared" si="5"/>
        <v>0</v>
      </c>
    </row>
    <row r="24" spans="1:15">
      <c r="A24" s="855"/>
      <c r="B24" s="855"/>
      <c r="C24" s="855"/>
      <c r="D24" s="855"/>
      <c r="E24" s="855"/>
      <c r="F24" s="191">
        <f t="shared" si="1"/>
        <v>0</v>
      </c>
      <c r="G24" s="872">
        <v>1</v>
      </c>
      <c r="H24" s="191">
        <f t="shared" si="2"/>
        <v>0</v>
      </c>
      <c r="I24" s="253"/>
      <c r="J24" s="253"/>
      <c r="K24" s="249"/>
      <c r="L24" s="193">
        <f t="shared" si="3"/>
        <v>0</v>
      </c>
      <c r="M24" s="191">
        <f t="shared" si="4"/>
        <v>0</v>
      </c>
      <c r="N24" s="191">
        <f t="shared" si="6"/>
        <v>0</v>
      </c>
      <c r="O24" s="191">
        <f t="shared" si="5"/>
        <v>0</v>
      </c>
    </row>
    <row r="25" spans="1:15">
      <c r="A25" s="855"/>
      <c r="B25" s="855"/>
      <c r="C25" s="855"/>
      <c r="D25" s="855"/>
      <c r="E25" s="855"/>
      <c r="F25" s="191">
        <f t="shared" si="1"/>
        <v>0</v>
      </c>
      <c r="G25" s="872">
        <v>1</v>
      </c>
      <c r="H25" s="191">
        <f t="shared" si="2"/>
        <v>0</v>
      </c>
      <c r="I25" s="253"/>
      <c r="J25" s="253"/>
      <c r="K25" s="249"/>
      <c r="L25" s="193">
        <f t="shared" si="3"/>
        <v>0</v>
      </c>
      <c r="M25" s="191">
        <f t="shared" si="4"/>
        <v>0</v>
      </c>
      <c r="N25" s="191">
        <f t="shared" si="6"/>
        <v>0</v>
      </c>
      <c r="O25" s="191">
        <f t="shared" si="5"/>
        <v>0</v>
      </c>
    </row>
    <row r="26" spans="1:15">
      <c r="A26" s="855"/>
      <c r="B26" s="855"/>
      <c r="C26" s="855"/>
      <c r="D26" s="855"/>
      <c r="E26" s="855"/>
      <c r="F26" s="191">
        <f t="shared" si="1"/>
        <v>0</v>
      </c>
      <c r="G26" s="872">
        <v>1</v>
      </c>
      <c r="H26" s="191">
        <f t="shared" si="2"/>
        <v>0</v>
      </c>
      <c r="I26" s="253"/>
      <c r="J26" s="253"/>
      <c r="K26" s="249"/>
      <c r="L26" s="193">
        <f t="shared" si="3"/>
        <v>0</v>
      </c>
      <c r="M26" s="191">
        <f t="shared" si="4"/>
        <v>0</v>
      </c>
      <c r="N26" s="191">
        <f t="shared" si="6"/>
        <v>0</v>
      </c>
      <c r="O26" s="191">
        <f t="shared" si="5"/>
        <v>0</v>
      </c>
    </row>
    <row r="27" spans="1:15">
      <c r="A27" s="855"/>
      <c r="B27" s="855"/>
      <c r="C27" s="855"/>
      <c r="D27" s="855"/>
      <c r="E27" s="855"/>
      <c r="F27" s="191">
        <f t="shared" si="1"/>
        <v>0</v>
      </c>
      <c r="G27" s="872">
        <v>1</v>
      </c>
      <c r="H27" s="191">
        <f t="shared" si="2"/>
        <v>0</v>
      </c>
      <c r="I27" s="253"/>
      <c r="J27" s="253"/>
      <c r="K27" s="249"/>
      <c r="L27" s="193">
        <f t="shared" si="3"/>
        <v>0</v>
      </c>
      <c r="M27" s="191">
        <f t="shared" si="4"/>
        <v>0</v>
      </c>
      <c r="N27" s="191">
        <f t="shared" si="6"/>
        <v>0</v>
      </c>
      <c r="O27" s="191">
        <f t="shared" si="5"/>
        <v>0</v>
      </c>
    </row>
    <row r="28" spans="1:15">
      <c r="A28" s="187" t="s">
        <v>125</v>
      </c>
      <c r="B28" s="194">
        <f>SUM(B17:B27)</f>
        <v>0</v>
      </c>
      <c r="C28" s="194">
        <f>SUM(C17:C27)</f>
        <v>0</v>
      </c>
      <c r="D28" s="194">
        <f t="shared" ref="D28:F28" si="7">SUM(D17:D27)</f>
        <v>0</v>
      </c>
      <c r="E28" s="194">
        <f t="shared" si="7"/>
        <v>0</v>
      </c>
      <c r="F28" s="194">
        <f t="shared" si="7"/>
        <v>0</v>
      </c>
      <c r="G28" s="7"/>
      <c r="H28" s="194">
        <f>SUM(H17:H27)</f>
        <v>0</v>
      </c>
      <c r="I28" s="194">
        <f t="shared" ref="I28:O28" si="8">SUM(I17:I27)</f>
        <v>0</v>
      </c>
      <c r="J28" s="194">
        <f t="shared" si="8"/>
        <v>0</v>
      </c>
      <c r="K28" s="194">
        <f t="shared" si="8"/>
        <v>0</v>
      </c>
      <c r="L28" s="194">
        <f t="shared" si="8"/>
        <v>0</v>
      </c>
      <c r="M28" s="194">
        <f>SUM(M17:M27)</f>
        <v>0</v>
      </c>
      <c r="N28" s="194">
        <f t="shared" si="8"/>
        <v>0</v>
      </c>
      <c r="O28" s="194">
        <f t="shared" si="8"/>
        <v>0</v>
      </c>
    </row>
    <row r="29" spans="1:15">
      <c r="A29" s="76"/>
      <c r="B29" s="76"/>
      <c r="C29" s="665"/>
      <c r="D29" s="76"/>
      <c r="E29" s="76"/>
      <c r="F29" s="76"/>
      <c r="G29" s="76"/>
      <c r="H29" s="76"/>
      <c r="I29" s="76"/>
      <c r="J29" s="76"/>
      <c r="K29" s="76"/>
      <c r="L29" s="76"/>
      <c r="M29" s="76"/>
      <c r="N29" s="76"/>
      <c r="O29" s="76"/>
    </row>
    <row r="30" spans="1:15">
      <c r="A30" s="76" t="s">
        <v>120</v>
      </c>
      <c r="B30" s="76"/>
      <c r="C30" s="665"/>
      <c r="D30" s="76"/>
      <c r="E30" s="76"/>
      <c r="F30" s="76"/>
      <c r="G30" s="76"/>
      <c r="H30" s="76"/>
      <c r="I30" s="76"/>
      <c r="J30" s="76"/>
      <c r="K30" s="76"/>
      <c r="L30" s="76"/>
      <c r="M30" s="76"/>
      <c r="N30" s="76"/>
      <c r="O30" s="410"/>
    </row>
    <row r="31" spans="1:15">
      <c r="A31" s="76" t="s">
        <v>844</v>
      </c>
      <c r="B31" s="76"/>
      <c r="C31" s="665"/>
      <c r="D31" s="76"/>
      <c r="E31" s="76"/>
      <c r="F31" s="76"/>
      <c r="G31" s="76"/>
      <c r="H31" s="76"/>
      <c r="I31" s="76"/>
      <c r="J31" s="76"/>
      <c r="K31" s="76"/>
      <c r="L31" s="76"/>
      <c r="M31" s="76"/>
      <c r="N31" s="76"/>
      <c r="O31" s="76"/>
    </row>
    <row r="32" spans="1:15">
      <c r="A32" s="76" t="s">
        <v>845</v>
      </c>
      <c r="B32" s="76"/>
      <c r="C32" s="665"/>
      <c r="D32" s="76"/>
      <c r="E32" s="76"/>
      <c r="F32" s="76"/>
      <c r="G32" s="76"/>
      <c r="H32" s="76"/>
      <c r="I32" s="76"/>
      <c r="J32" s="76"/>
      <c r="K32" s="76"/>
      <c r="L32" s="76"/>
      <c r="M32" s="76"/>
      <c r="N32" s="76"/>
      <c r="O32" s="76"/>
    </row>
    <row r="33" spans="1:15">
      <c r="A33" s="76" t="s">
        <v>284</v>
      </c>
      <c r="B33" s="76"/>
      <c r="C33" s="665"/>
      <c r="D33" s="76"/>
      <c r="E33" s="76"/>
      <c r="F33" s="76"/>
      <c r="G33" s="76"/>
      <c r="H33" s="76"/>
      <c r="I33" s="76"/>
      <c r="J33" s="76"/>
      <c r="K33" s="76"/>
      <c r="L33" s="76"/>
      <c r="M33" s="76"/>
      <c r="N33" s="76"/>
      <c r="O33" s="76"/>
    </row>
    <row r="34" spans="1:15">
      <c r="A34" s="76" t="s">
        <v>285</v>
      </c>
      <c r="B34" s="76"/>
      <c r="C34" s="665"/>
      <c r="D34" s="76"/>
      <c r="E34" s="76"/>
      <c r="F34" s="76"/>
      <c r="G34" s="76"/>
      <c r="H34" s="76"/>
      <c r="I34" s="76"/>
      <c r="J34" s="76"/>
      <c r="K34" s="76"/>
      <c r="L34" s="76"/>
      <c r="M34" s="76"/>
      <c r="N34" s="76"/>
      <c r="O34" s="76"/>
    </row>
    <row r="35" spans="1:15" ht="15.6">
      <c r="A35" s="857" t="s">
        <v>924</v>
      </c>
      <c r="B35" s="76"/>
      <c r="C35" s="665"/>
      <c r="D35" s="76"/>
      <c r="E35" s="76"/>
      <c r="F35" s="76"/>
      <c r="G35" s="76"/>
      <c r="H35" s="76"/>
      <c r="I35" s="76"/>
      <c r="J35" s="76"/>
      <c r="K35" s="76"/>
      <c r="L35" s="76"/>
      <c r="M35" s="76"/>
      <c r="N35" s="76"/>
      <c r="O35" s="76"/>
    </row>
    <row r="36" spans="1:15">
      <c r="A36" s="76"/>
      <c r="B36" s="76"/>
      <c r="C36" s="665"/>
      <c r="D36" s="76"/>
      <c r="E36" s="76"/>
      <c r="F36" s="76"/>
      <c r="G36" s="76"/>
      <c r="H36" s="76"/>
      <c r="I36" s="76"/>
      <c r="J36" s="76"/>
      <c r="K36" s="76"/>
      <c r="L36" s="76"/>
      <c r="M36" s="76"/>
      <c r="N36" s="274"/>
      <c r="O36" s="273"/>
    </row>
    <row r="37" spans="1:15">
      <c r="A37" s="76"/>
      <c r="B37" s="76"/>
      <c r="C37" s="665"/>
      <c r="D37" s="76"/>
      <c r="E37" s="76"/>
      <c r="F37" s="76"/>
      <c r="G37" s="76"/>
      <c r="H37" s="76"/>
      <c r="I37" s="76"/>
      <c r="J37" s="76"/>
      <c r="K37" s="76"/>
      <c r="L37" s="76"/>
      <c r="M37" s="76"/>
      <c r="N37" s="274"/>
      <c r="O37" s="1" t="s">
        <v>368</v>
      </c>
    </row>
  </sheetData>
  <sheetProtection algorithmName="SHA-512" hashValue="0WyrdMgbpB9nvkMpXFdpeGRDQKKRkGMjJ6zWbV1HY5+kvseeELqBUsAzmEerL0s4C1nFW0ANHEU0iushIq9h5A==" saltValue="oXKGIgcfN8WrPdoFlNe9QQ==" spinCount="100000" sheet="1" objects="1" scenarios="1"/>
  <customSheetViews>
    <customSheetView guid="{44A9B407-01D8-4884-B7C4-4543B07C7B59}" hiddenRows="1" hiddenColumns="1">
      <selection activeCell="A56" sqref="A56"/>
      <pageMargins left="0.51181102362204722" right="0.51181102362204722" top="0.98425196850393704" bottom="0.59055118110236227" header="0.59055118110236227" footer="0.59055118110236227"/>
      <printOptions horizontalCentered="1"/>
      <pageSetup paperSize="5" scale="80" orientation="landscape" r:id="rId1"/>
      <headerFooter alignWithMargins="0"/>
    </customSheetView>
  </customSheetViews>
  <mergeCells count="4">
    <mergeCell ref="A9:N9"/>
    <mergeCell ref="A11:N11"/>
    <mergeCell ref="A8:N8"/>
    <mergeCell ref="A10:N10"/>
  </mergeCells>
  <phoneticPr fontId="66" type="noConversion"/>
  <hyperlinks>
    <hyperlink ref="I1" location="'40.010'!A1" display="'40.010'!A1"/>
    <hyperlink ref="A1" location="'TABLE OF CONTENTS'!A1" display="TABLE OF CONTENTS"/>
  </hyperlinks>
  <printOptions horizontalCentered="1"/>
  <pageMargins left="0.51181102362204722" right="0.51181102362204722" top="0.98425196850393704" bottom="0.59055118110236227" header="0.59055118110236227" footer="0.59055118110236227"/>
  <pageSetup paperSize="5" scale="80" orientation="landscape" r:id="rId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7"/>
  </sheetPr>
  <dimension ref="A1:BI76"/>
  <sheetViews>
    <sheetView topLeftCell="A10" zoomScale="75" zoomScaleNormal="75" workbookViewId="0">
      <selection activeCell="P12" sqref="P12"/>
    </sheetView>
  </sheetViews>
  <sheetFormatPr defaultColWidth="0" defaultRowHeight="13.2" zeroHeight="1"/>
  <cols>
    <col min="1" max="1" width="38.1796875" style="91" customWidth="1"/>
    <col min="2" max="2" width="16.54296875" style="91" customWidth="1"/>
    <col min="3" max="3" width="17.90625" style="91" customWidth="1"/>
    <col min="4" max="4" width="15.54296875" style="91" customWidth="1"/>
    <col min="5" max="5" width="15.6328125" style="91" customWidth="1"/>
    <col min="6" max="6" width="11.36328125" style="228" customWidth="1"/>
    <col min="7" max="7" width="17.1796875" style="91" customWidth="1"/>
    <col min="8" max="8" width="17.08984375" style="91" customWidth="1"/>
    <col min="9" max="9" width="16.1796875" style="91" customWidth="1"/>
    <col min="10" max="10" width="16.453125" style="91" customWidth="1"/>
    <col min="11" max="11" width="10.6328125" style="228" customWidth="1"/>
    <col min="12" max="12" width="16.90625" style="91" customWidth="1"/>
    <col min="13" max="13" width="17.36328125" style="91" customWidth="1"/>
    <col min="14" max="14" width="18.1796875" style="91" customWidth="1"/>
    <col min="15" max="15" width="17.6328125" style="91" customWidth="1"/>
    <col min="16" max="16" width="15.6328125" style="91" customWidth="1"/>
    <col min="17" max="17" width="14" style="91" customWidth="1"/>
    <col min="18" max="18" width="14.6328125" style="91" customWidth="1"/>
    <col min="19" max="19" width="14.36328125" style="91" customWidth="1"/>
    <col min="20" max="20" width="14.90625" style="91" customWidth="1"/>
    <col min="21" max="21" width="15.08984375" style="91" customWidth="1"/>
    <col min="22" max="22" width="15.90625" style="91" customWidth="1"/>
    <col min="23" max="23" width="13.453125" style="91" customWidth="1"/>
    <col min="24" max="24" width="17.6328125" style="91" customWidth="1"/>
    <col min="25" max="26" width="14.453125" style="91" customWidth="1"/>
    <col min="27" max="27" width="15.1796875" style="91" customWidth="1"/>
    <col min="28" max="28" width="16.08984375" style="91" customWidth="1"/>
    <col min="29" max="29" width="15" style="91" customWidth="1"/>
    <col min="30" max="30" width="14.453125" style="91" customWidth="1"/>
    <col min="31" max="31" width="15.6328125" style="91" customWidth="1"/>
    <col min="32" max="32" width="10.90625" style="91" customWidth="1"/>
    <col min="33" max="33" width="11.08984375" style="91" customWidth="1"/>
    <col min="34" max="34" width="14.453125" style="91" customWidth="1"/>
    <col min="35" max="35" width="14.90625" style="91" customWidth="1"/>
    <col min="36" max="36" width="12.36328125" style="91" customWidth="1"/>
    <col min="37" max="37" width="11" style="91" customWidth="1"/>
    <col min="38" max="38" width="14.1796875" style="91" customWidth="1"/>
    <col min="39" max="39" width="14.6328125" style="91" customWidth="1"/>
    <col min="40" max="40" width="16" style="91" customWidth="1"/>
    <col min="41" max="41" width="13.1796875" style="91" customWidth="1"/>
    <col min="42" max="42" width="13.6328125" style="91" customWidth="1"/>
    <col min="43" max="43" width="12.90625" style="91" customWidth="1"/>
    <col min="44" max="44" width="13.1796875" style="91" customWidth="1"/>
    <col min="45" max="45" width="13.90625" style="91" customWidth="1"/>
    <col min="46" max="46" width="13.453125" style="91" customWidth="1"/>
    <col min="47" max="47" width="10.90625" style="91" customWidth="1"/>
    <col min="48" max="48" width="13.36328125" style="91" customWidth="1"/>
    <col min="49" max="49" width="16.6328125" style="91" customWidth="1"/>
    <col min="50" max="50" width="10.1796875" style="91" customWidth="1"/>
    <col min="51" max="51" width="10.54296875" style="91" customWidth="1"/>
    <col min="52" max="52" width="17" style="91" customWidth="1"/>
    <col min="53" max="53" width="17.6328125" style="91" customWidth="1"/>
    <col min="54" max="54" width="13.90625" style="91" customWidth="1"/>
    <col min="55" max="55" width="13.08984375" style="91" customWidth="1"/>
    <col min="56" max="56" width="11.54296875" style="91" customWidth="1"/>
    <col min="57" max="61" width="0" style="91" hidden="1" customWidth="1"/>
    <col min="62" max="16384" width="8.6328125" style="91" hidden="1"/>
  </cols>
  <sheetData>
    <row r="1" spans="1:61" ht="15">
      <c r="A1" s="374" t="s">
        <v>493</v>
      </c>
      <c r="B1" s="260"/>
      <c r="C1" s="260"/>
      <c r="D1" s="260"/>
      <c r="E1" s="260"/>
      <c r="F1" s="375" t="s">
        <v>627</v>
      </c>
      <c r="G1" s="260"/>
      <c r="H1" s="260"/>
      <c r="I1" s="260"/>
      <c r="J1" s="260"/>
      <c r="K1" s="260"/>
      <c r="L1" s="260"/>
      <c r="M1" s="81"/>
      <c r="N1" s="81"/>
      <c r="O1" s="81"/>
      <c r="P1" s="666"/>
      <c r="Q1" s="666"/>
      <c r="R1" s="666"/>
      <c r="S1" s="666"/>
      <c r="T1" s="666"/>
      <c r="U1" s="666"/>
      <c r="V1" s="666"/>
      <c r="W1" s="666"/>
      <c r="X1" s="666"/>
      <c r="Y1" s="666"/>
      <c r="Z1" s="666"/>
      <c r="AA1" s="666"/>
      <c r="AB1" s="666"/>
      <c r="AC1" s="666"/>
      <c r="AD1" s="666"/>
      <c r="AE1" s="666"/>
      <c r="AF1" s="666"/>
      <c r="AG1" s="666"/>
      <c r="AH1" s="666"/>
      <c r="AI1" s="666"/>
      <c r="AJ1" s="666"/>
      <c r="AK1" s="666"/>
      <c r="AL1" s="666"/>
      <c r="AM1" s="666"/>
      <c r="AN1" s="666"/>
      <c r="AO1" s="666"/>
      <c r="AP1" s="666"/>
      <c r="AQ1" s="666"/>
      <c r="AR1" s="666"/>
      <c r="AS1" s="666"/>
      <c r="AT1" s="666"/>
      <c r="AU1" s="666"/>
      <c r="AV1" s="666"/>
      <c r="AW1" s="666"/>
      <c r="AX1" s="666"/>
      <c r="AY1" s="666"/>
      <c r="AZ1" s="666"/>
      <c r="BA1" s="666"/>
      <c r="BB1" s="666"/>
      <c r="BC1" s="666"/>
      <c r="BD1" s="666"/>
    </row>
    <row r="2" spans="1:61">
      <c r="A2" s="80"/>
      <c r="B2" s="81"/>
      <c r="C2" s="78"/>
      <c r="D2" s="188"/>
      <c r="E2" s="81"/>
      <c r="F2" s="78"/>
      <c r="G2" s="81"/>
      <c r="H2" s="81"/>
      <c r="I2" s="81"/>
      <c r="J2" s="81"/>
      <c r="K2" s="78"/>
      <c r="L2" s="81"/>
      <c r="M2" s="81"/>
      <c r="N2" s="81"/>
      <c r="O2" s="81"/>
      <c r="P2" s="666"/>
      <c r="Q2" s="666"/>
      <c r="R2" s="666"/>
      <c r="S2" s="666"/>
      <c r="T2" s="666"/>
      <c r="U2" s="666"/>
      <c r="V2" s="666"/>
      <c r="W2" s="666"/>
      <c r="X2" s="666"/>
      <c r="Y2" s="666"/>
      <c r="Z2" s="666"/>
      <c r="AA2" s="666"/>
      <c r="AB2" s="666"/>
      <c r="AC2" s="666"/>
      <c r="AD2" s="666"/>
      <c r="AE2" s="666"/>
      <c r="AF2" s="666"/>
      <c r="AG2" s="666"/>
      <c r="AH2" s="666"/>
      <c r="AI2" s="666"/>
      <c r="AJ2" s="666"/>
      <c r="AK2" s="666"/>
      <c r="AL2" s="666"/>
      <c r="AM2" s="666"/>
      <c r="AN2" s="666"/>
      <c r="AO2" s="666"/>
      <c r="AP2" s="666"/>
      <c r="AQ2" s="666"/>
      <c r="AR2" s="666"/>
      <c r="AS2" s="666"/>
      <c r="AT2" s="666"/>
      <c r="AU2" s="666"/>
      <c r="AV2" s="666"/>
      <c r="AW2" s="666"/>
      <c r="AX2" s="666"/>
      <c r="AY2" s="666"/>
      <c r="AZ2" s="666"/>
      <c r="BA2" s="666"/>
      <c r="BB2" s="666"/>
      <c r="BC2" s="666"/>
      <c r="BD2" s="666"/>
    </row>
    <row r="3" spans="1:61">
      <c r="A3" s="79" t="str">
        <f>Cover!$A$14</f>
        <v>Select Name of Insurer/ Financial Holding Company</v>
      </c>
      <c r="B3" s="81"/>
      <c r="C3" s="81"/>
      <c r="D3" s="81"/>
      <c r="E3" s="81"/>
      <c r="F3" s="78"/>
      <c r="G3" s="81"/>
      <c r="H3" s="81"/>
      <c r="I3" s="81"/>
      <c r="J3" s="81"/>
      <c r="K3" s="77"/>
      <c r="L3" s="297"/>
      <c r="M3" s="81"/>
      <c r="N3" s="81"/>
      <c r="O3" s="297" t="s">
        <v>383</v>
      </c>
      <c r="P3" s="666"/>
      <c r="Q3" s="666"/>
      <c r="R3" s="666"/>
      <c r="S3" s="666"/>
      <c r="T3" s="666"/>
      <c r="U3" s="666"/>
      <c r="V3" s="666"/>
      <c r="W3" s="666"/>
      <c r="X3" s="666"/>
      <c r="Y3" s="666"/>
      <c r="Z3" s="666"/>
      <c r="AA3" s="666"/>
      <c r="AB3" s="666"/>
      <c r="AC3" s="666"/>
      <c r="AD3" s="666"/>
      <c r="AE3" s="666"/>
      <c r="AF3" s="666"/>
      <c r="AG3" s="666"/>
      <c r="AH3" s="666"/>
      <c r="AI3" s="666"/>
      <c r="AJ3" s="666"/>
      <c r="AK3" s="666"/>
      <c r="AL3" s="666"/>
      <c r="AM3" s="666"/>
      <c r="AN3" s="666"/>
      <c r="AO3" s="666"/>
      <c r="AP3" s="666"/>
      <c r="AQ3" s="666"/>
      <c r="AR3" s="666"/>
      <c r="AS3" s="666"/>
      <c r="AT3" s="666"/>
      <c r="AU3" s="666"/>
      <c r="AV3" s="666"/>
      <c r="AW3" s="666"/>
      <c r="AX3" s="666"/>
      <c r="AY3" s="666"/>
      <c r="AZ3" s="666"/>
      <c r="BA3" s="666"/>
      <c r="BB3" s="666"/>
      <c r="BC3" s="666"/>
      <c r="BD3" s="666"/>
    </row>
    <row r="4" spans="1:61">
      <c r="A4" s="92" t="s">
        <v>354</v>
      </c>
      <c r="B4" s="81"/>
      <c r="C4" s="81"/>
      <c r="D4" s="81"/>
      <c r="E4" s="81"/>
      <c r="F4" s="78"/>
      <c r="G4" s="81"/>
      <c r="H4" s="81"/>
      <c r="I4" s="81"/>
      <c r="J4" s="81"/>
      <c r="K4" s="78"/>
      <c r="L4" s="81"/>
      <c r="M4" s="81"/>
      <c r="N4" s="81"/>
      <c r="O4" s="81"/>
      <c r="P4" s="666"/>
      <c r="Q4" s="666"/>
      <c r="R4" s="666"/>
      <c r="S4" s="666"/>
      <c r="T4" s="666"/>
      <c r="U4" s="666"/>
      <c r="V4" s="666"/>
      <c r="W4" s="666"/>
      <c r="X4" s="666"/>
      <c r="Y4" s="666"/>
      <c r="Z4" s="666"/>
      <c r="AA4" s="666"/>
      <c r="AB4" s="666"/>
      <c r="AC4" s="666"/>
      <c r="AD4" s="666"/>
      <c r="AE4" s="666"/>
      <c r="AF4" s="666"/>
      <c r="AG4" s="666"/>
      <c r="AH4" s="666"/>
      <c r="AI4" s="666"/>
      <c r="AJ4" s="666"/>
      <c r="AK4" s="666"/>
      <c r="AL4" s="666"/>
      <c r="AM4" s="666"/>
      <c r="AN4" s="666"/>
      <c r="AO4" s="666"/>
      <c r="AP4" s="666"/>
      <c r="AQ4" s="666"/>
      <c r="AR4" s="666"/>
      <c r="AS4" s="666"/>
      <c r="AT4" s="666"/>
      <c r="AU4" s="666"/>
      <c r="AV4" s="666"/>
      <c r="AW4" s="666"/>
      <c r="AX4" s="666"/>
      <c r="AY4" s="666"/>
      <c r="AZ4" s="666"/>
      <c r="BA4" s="666"/>
      <c r="BB4" s="666"/>
      <c r="BC4" s="666"/>
      <c r="BD4" s="666"/>
    </row>
    <row r="5" spans="1:61">
      <c r="A5" s="80"/>
      <c r="B5" s="81"/>
      <c r="C5" s="81"/>
      <c r="D5" s="81"/>
      <c r="E5" s="81"/>
      <c r="F5" s="78"/>
      <c r="G5" s="81"/>
      <c r="H5" s="81"/>
      <c r="I5" s="81"/>
      <c r="J5" s="81"/>
      <c r="K5" s="78"/>
      <c r="L5" s="81"/>
      <c r="M5" s="81"/>
      <c r="N5" s="81"/>
      <c r="O5" s="81"/>
      <c r="P5" s="666"/>
      <c r="Q5" s="666"/>
      <c r="R5" s="666"/>
      <c r="S5" s="666"/>
      <c r="T5" s="666"/>
      <c r="U5" s="666"/>
      <c r="V5" s="666"/>
      <c r="W5" s="666"/>
      <c r="X5" s="666"/>
      <c r="Y5" s="666"/>
      <c r="Z5" s="666"/>
      <c r="AA5" s="666"/>
      <c r="AB5" s="666"/>
      <c r="AC5" s="666"/>
      <c r="AD5" s="666"/>
      <c r="AE5" s="666"/>
      <c r="AF5" s="666"/>
      <c r="AG5" s="666"/>
      <c r="AH5" s="666"/>
      <c r="AI5" s="666"/>
      <c r="AJ5" s="666"/>
      <c r="AK5" s="666"/>
      <c r="AL5" s="666"/>
      <c r="AM5" s="666"/>
      <c r="AN5" s="666"/>
      <c r="AO5" s="666"/>
      <c r="AP5" s="666"/>
      <c r="AQ5" s="666"/>
      <c r="AR5" s="666"/>
      <c r="AS5" s="666"/>
      <c r="AT5" s="666"/>
      <c r="AU5" s="666"/>
      <c r="AV5" s="666"/>
      <c r="AW5" s="666"/>
      <c r="AX5" s="666"/>
      <c r="AY5" s="666"/>
      <c r="AZ5" s="666"/>
      <c r="BA5" s="666"/>
      <c r="BB5" s="666"/>
      <c r="BC5" s="666"/>
      <c r="BD5" s="666"/>
    </row>
    <row r="6" spans="1:61">
      <c r="A6" s="80" t="s">
        <v>1</v>
      </c>
      <c r="B6" s="81"/>
      <c r="C6" s="81"/>
      <c r="D6" s="189"/>
      <c r="E6" s="81"/>
      <c r="F6" s="78"/>
      <c r="G6" s="81"/>
      <c r="H6" s="81"/>
      <c r="I6" s="81"/>
      <c r="J6" s="81"/>
      <c r="K6" s="78"/>
      <c r="L6" s="81"/>
      <c r="M6" s="81"/>
      <c r="N6" s="81"/>
      <c r="O6" s="81"/>
      <c r="P6" s="666"/>
      <c r="Q6" s="666"/>
      <c r="R6" s="666"/>
      <c r="S6" s="666"/>
      <c r="T6" s="666"/>
      <c r="U6" s="666"/>
      <c r="V6" s="666"/>
      <c r="W6" s="666"/>
      <c r="X6" s="666"/>
      <c r="Y6" s="666"/>
      <c r="Z6" s="666"/>
      <c r="AA6" s="666"/>
      <c r="AB6" s="666"/>
      <c r="AC6" s="666"/>
      <c r="AD6" s="666"/>
      <c r="AE6" s="666"/>
      <c r="AF6" s="666"/>
      <c r="AG6" s="666"/>
      <c r="AH6" s="666"/>
      <c r="AI6" s="666"/>
      <c r="AJ6" s="666"/>
      <c r="AK6" s="666"/>
      <c r="AL6" s="666"/>
      <c r="AM6" s="666"/>
      <c r="AN6" s="666"/>
      <c r="AO6" s="666"/>
      <c r="AP6" s="666"/>
      <c r="AQ6" s="666"/>
      <c r="AR6" s="666"/>
      <c r="AS6" s="666"/>
      <c r="AT6" s="666"/>
      <c r="AU6" s="666"/>
      <c r="AV6" s="666"/>
      <c r="AW6" s="666"/>
      <c r="AX6" s="666"/>
      <c r="AY6" s="666"/>
      <c r="AZ6" s="666"/>
      <c r="BA6" s="666"/>
      <c r="BB6" s="666"/>
      <c r="BC6" s="666"/>
      <c r="BD6" s="666"/>
    </row>
    <row r="7" spans="1:61">
      <c r="A7" s="81" t="s">
        <v>355</v>
      </c>
      <c r="B7" s="78"/>
      <c r="C7" s="78"/>
      <c r="D7" s="81"/>
      <c r="E7" s="81"/>
      <c r="F7" s="78"/>
      <c r="G7" s="81"/>
      <c r="H7" s="81"/>
      <c r="I7" s="81"/>
      <c r="J7" s="81"/>
      <c r="K7" s="78"/>
      <c r="L7" s="159"/>
      <c r="M7" s="81"/>
      <c r="N7" s="81"/>
      <c r="O7" s="6">
        <f>Cover!$A$23</f>
        <v>45291</v>
      </c>
      <c r="P7" s="666"/>
      <c r="Q7" s="666"/>
      <c r="R7" s="666"/>
      <c r="S7" s="666"/>
      <c r="T7" s="666"/>
      <c r="U7" s="666"/>
      <c r="V7" s="666"/>
      <c r="W7" s="666"/>
      <c r="X7" s="666"/>
      <c r="Y7" s="666"/>
      <c r="Z7" s="666"/>
      <c r="AA7" s="666"/>
      <c r="AB7" s="666"/>
      <c r="AC7" s="666"/>
      <c r="AD7" s="666"/>
      <c r="AE7" s="666"/>
      <c r="AF7" s="666"/>
      <c r="AG7" s="666"/>
      <c r="AH7" s="666"/>
      <c r="AI7" s="666"/>
      <c r="AJ7" s="666"/>
      <c r="AK7" s="666"/>
      <c r="AL7" s="666"/>
      <c r="AM7" s="666"/>
      <c r="AN7" s="666"/>
      <c r="AO7" s="666"/>
      <c r="AP7" s="666"/>
      <c r="AQ7" s="666"/>
      <c r="AR7" s="666"/>
      <c r="AS7" s="666"/>
      <c r="AT7" s="666"/>
      <c r="AU7" s="666"/>
      <c r="AV7" s="666"/>
      <c r="AW7" s="666"/>
      <c r="AX7" s="666"/>
      <c r="AY7" s="666"/>
      <c r="AZ7" s="666"/>
      <c r="BA7" s="666"/>
      <c r="BB7" s="666"/>
      <c r="BC7" s="666"/>
      <c r="BD7" s="666"/>
    </row>
    <row r="8" spans="1:61">
      <c r="A8" s="1053"/>
      <c r="B8" s="1054"/>
      <c r="C8" s="1054"/>
      <c r="D8" s="1054"/>
      <c r="E8" s="1071"/>
      <c r="F8" s="1071"/>
      <c r="G8" s="1071"/>
      <c r="H8" s="1071"/>
      <c r="I8" s="1071"/>
      <c r="J8" s="1071"/>
      <c r="K8" s="1071"/>
      <c r="L8" s="1071"/>
      <c r="M8" s="81"/>
      <c r="N8" s="81"/>
      <c r="O8" s="81"/>
      <c r="P8" s="666"/>
      <c r="Q8" s="666"/>
      <c r="R8" s="666"/>
      <c r="S8" s="666"/>
      <c r="T8" s="666"/>
      <c r="U8" s="666"/>
      <c r="V8" s="666"/>
      <c r="W8" s="666"/>
      <c r="X8" s="666"/>
      <c r="Y8" s="666"/>
      <c r="Z8" s="666"/>
      <c r="AA8" s="666"/>
      <c r="AB8" s="666"/>
      <c r="AC8" s="666"/>
      <c r="AD8" s="666"/>
      <c r="AE8" s="666"/>
      <c r="AF8" s="666"/>
      <c r="AG8" s="666"/>
      <c r="AH8" s="666"/>
      <c r="AI8" s="666"/>
      <c r="AJ8" s="666"/>
      <c r="AK8" s="666"/>
      <c r="AL8" s="666"/>
      <c r="AM8" s="666"/>
      <c r="AN8" s="666"/>
      <c r="AO8" s="666"/>
      <c r="AP8" s="666"/>
      <c r="AQ8" s="666"/>
      <c r="AR8" s="666"/>
      <c r="AS8" s="666"/>
      <c r="AT8" s="666"/>
      <c r="AU8" s="666"/>
      <c r="AV8" s="666"/>
      <c r="AW8" s="666"/>
      <c r="AX8" s="666"/>
      <c r="AY8" s="666"/>
      <c r="AZ8" s="666"/>
      <c r="BA8" s="666"/>
      <c r="BB8" s="666"/>
      <c r="BC8" s="666"/>
      <c r="BD8" s="666"/>
    </row>
    <row r="9" spans="1:61">
      <c r="A9" s="1053" t="s">
        <v>0</v>
      </c>
      <c r="B9" s="1054"/>
      <c r="C9" s="1054"/>
      <c r="D9" s="1054"/>
      <c r="E9" s="1071"/>
      <c r="F9" s="1071"/>
      <c r="G9" s="1071"/>
      <c r="H9" s="1071"/>
      <c r="I9" s="1071"/>
      <c r="J9" s="1071"/>
      <c r="K9" s="1071"/>
      <c r="L9" s="1071"/>
      <c r="M9" s="81"/>
      <c r="N9" s="81"/>
      <c r="O9" s="81"/>
      <c r="P9" s="666"/>
      <c r="Q9" s="666"/>
      <c r="R9" s="666"/>
      <c r="S9" s="666"/>
      <c r="T9" s="666"/>
      <c r="U9" s="666"/>
      <c r="V9" s="666"/>
      <c r="W9" s="666"/>
      <c r="X9" s="666"/>
      <c r="Y9" s="666"/>
      <c r="Z9" s="666"/>
      <c r="AA9" s="666"/>
      <c r="AB9" s="666"/>
      <c r="AC9" s="666"/>
      <c r="AD9" s="666"/>
      <c r="AE9" s="666"/>
      <c r="AF9" s="666"/>
      <c r="AG9" s="666"/>
      <c r="AH9" s="666"/>
      <c r="AI9" s="666"/>
      <c r="AJ9" s="666"/>
      <c r="AK9" s="666"/>
      <c r="AL9" s="666"/>
      <c r="AM9" s="666"/>
      <c r="AN9" s="666"/>
      <c r="AO9" s="666"/>
      <c r="AP9" s="666"/>
      <c r="AQ9" s="666"/>
      <c r="AR9" s="666"/>
      <c r="AS9" s="666"/>
      <c r="AT9" s="666"/>
      <c r="AU9" s="666"/>
      <c r="AV9" s="666"/>
      <c r="AW9" s="666"/>
      <c r="AX9" s="666"/>
      <c r="AY9" s="666"/>
      <c r="AZ9" s="666"/>
      <c r="BA9" s="666"/>
      <c r="BB9" s="666"/>
      <c r="BC9" s="666"/>
      <c r="BD9" s="666"/>
    </row>
    <row r="10" spans="1:61">
      <c r="A10" s="1053" t="s">
        <v>314</v>
      </c>
      <c r="B10" s="1054"/>
      <c r="C10" s="1054"/>
      <c r="D10" s="1054"/>
      <c r="E10" s="1071"/>
      <c r="F10" s="1071"/>
      <c r="G10" s="1071"/>
      <c r="H10" s="1071"/>
      <c r="I10" s="1071"/>
      <c r="J10" s="1071"/>
      <c r="K10" s="1071"/>
      <c r="L10" s="1071"/>
      <c r="M10" s="81"/>
      <c r="N10" s="81"/>
      <c r="O10" s="81"/>
      <c r="P10" s="666"/>
      <c r="Q10" s="666"/>
      <c r="R10" s="666"/>
      <c r="S10" s="666"/>
      <c r="T10" s="666"/>
      <c r="U10" s="666"/>
      <c r="V10" s="666"/>
      <c r="W10" s="666"/>
      <c r="X10" s="666"/>
      <c r="Y10" s="666"/>
      <c r="Z10" s="666"/>
      <c r="AA10" s="666"/>
      <c r="AB10" s="666"/>
      <c r="AC10" s="666"/>
      <c r="AD10" s="666"/>
      <c r="AE10" s="666"/>
      <c r="AF10" s="666"/>
      <c r="AG10" s="666"/>
      <c r="AH10" s="666"/>
      <c r="AI10" s="666"/>
      <c r="AJ10" s="666"/>
      <c r="AK10" s="666"/>
      <c r="AL10" s="666"/>
      <c r="AM10" s="666"/>
      <c r="AN10" s="666"/>
      <c r="AO10" s="666"/>
      <c r="AP10" s="666"/>
      <c r="AQ10" s="666"/>
      <c r="AR10" s="666"/>
      <c r="AS10" s="666"/>
      <c r="AT10" s="666"/>
      <c r="AU10" s="666"/>
      <c r="AV10" s="666"/>
      <c r="AW10" s="666"/>
      <c r="AX10" s="666"/>
      <c r="AY10" s="666"/>
      <c r="AZ10" s="666"/>
      <c r="BA10" s="666"/>
      <c r="BB10" s="666"/>
      <c r="BC10" s="666"/>
      <c r="BD10" s="666"/>
    </row>
    <row r="11" spans="1:61">
      <c r="A11" s="1054" t="s">
        <v>141</v>
      </c>
      <c r="B11" s="1054"/>
      <c r="C11" s="1054"/>
      <c r="D11" s="1054"/>
      <c r="E11" s="1054"/>
      <c r="F11" s="1054"/>
      <c r="G11" s="1054"/>
      <c r="H11" s="1054"/>
      <c r="I11" s="1054"/>
      <c r="J11" s="1054"/>
      <c r="K11" s="1054"/>
      <c r="L11" s="1054"/>
      <c r="M11" s="81"/>
      <c r="N11" s="81"/>
      <c r="O11" s="81"/>
      <c r="P11" s="986" t="s">
        <v>923</v>
      </c>
      <c r="Q11" s="666"/>
      <c r="R11" s="666"/>
      <c r="S11" s="666"/>
      <c r="T11" s="666"/>
      <c r="U11" s="666"/>
      <c r="V11" s="666"/>
      <c r="W11" s="666"/>
      <c r="X11" s="666"/>
      <c r="Y11" s="666"/>
      <c r="Z11" s="666"/>
      <c r="AA11" s="666"/>
      <c r="AB11" s="666"/>
      <c r="AC11" s="666"/>
      <c r="AD11" s="666"/>
      <c r="AE11" s="666"/>
      <c r="AF11" s="666"/>
      <c r="AG11" s="666"/>
      <c r="AH11" s="666"/>
      <c r="AI11" s="666"/>
      <c r="AJ11" s="666"/>
      <c r="AK11" s="666"/>
      <c r="AL11" s="666"/>
      <c r="AM11" s="666"/>
      <c r="AN11" s="666"/>
      <c r="AO11" s="666"/>
      <c r="AP11" s="666"/>
      <c r="AQ11" s="666"/>
      <c r="AR11" s="666"/>
      <c r="AS11" s="666"/>
      <c r="AT11" s="666"/>
      <c r="AU11" s="666"/>
      <c r="AV11" s="666"/>
      <c r="AW11" s="666"/>
      <c r="AX11" s="666"/>
      <c r="AY11" s="666"/>
      <c r="AZ11" s="666"/>
      <c r="BA11" s="666"/>
      <c r="BB11" s="666"/>
      <c r="BC11" s="666"/>
      <c r="BD11" s="666"/>
    </row>
    <row r="12" spans="1:61" ht="13.8" thickBot="1">
      <c r="A12" s="81"/>
      <c r="B12" s="81"/>
      <c r="C12" s="81"/>
      <c r="D12" s="81"/>
      <c r="E12" s="81"/>
      <c r="F12" s="78"/>
      <c r="G12" s="81"/>
      <c r="H12" s="81"/>
      <c r="I12" s="81"/>
      <c r="J12" s="81"/>
      <c r="K12" s="78"/>
      <c r="L12" s="81"/>
      <c r="M12" s="81"/>
      <c r="N12" s="81"/>
      <c r="O12" s="81"/>
      <c r="P12" s="666"/>
      <c r="Q12" s="666"/>
      <c r="R12" s="666"/>
      <c r="S12" s="666"/>
      <c r="T12" s="666"/>
      <c r="U12" s="666"/>
      <c r="V12" s="666"/>
      <c r="W12" s="756"/>
      <c r="X12" s="756"/>
      <c r="Y12" s="756"/>
      <c r="Z12" s="756"/>
      <c r="AA12" s="756"/>
      <c r="AB12" s="756"/>
      <c r="AC12" s="756"/>
      <c r="AD12" s="756"/>
      <c r="AE12" s="756"/>
      <c r="AF12" s="666"/>
      <c r="AG12" s="666"/>
      <c r="AH12" s="666"/>
      <c r="AI12" s="666"/>
      <c r="AJ12" s="666"/>
      <c r="AK12" s="666"/>
      <c r="AL12" s="666"/>
      <c r="AM12" s="666"/>
      <c r="AN12" s="666"/>
      <c r="AO12" s="666"/>
      <c r="AP12" s="666"/>
      <c r="AQ12" s="666"/>
      <c r="AR12" s="666"/>
      <c r="AS12" s="666"/>
      <c r="AT12" s="666"/>
      <c r="AU12" s="666"/>
      <c r="AV12" s="666"/>
      <c r="AW12" s="666"/>
      <c r="AX12" s="666"/>
      <c r="AY12" s="666"/>
      <c r="AZ12" s="666"/>
      <c r="BA12" s="666"/>
      <c r="BB12" s="666"/>
      <c r="BC12" s="666"/>
      <c r="BD12" s="666"/>
    </row>
    <row r="13" spans="1:61" ht="32.1" customHeight="1" thickTop="1" thickBot="1">
      <c r="A13" s="8"/>
      <c r="B13" s="1059" t="s">
        <v>142</v>
      </c>
      <c r="C13" s="1060"/>
      <c r="D13" s="1060"/>
      <c r="E13" s="1060"/>
      <c r="F13" s="1060"/>
      <c r="G13" s="1061"/>
      <c r="H13" s="1093" t="s">
        <v>728</v>
      </c>
      <c r="I13" s="1094"/>
      <c r="J13" s="1094"/>
      <c r="K13" s="1094"/>
      <c r="L13" s="1095"/>
      <c r="M13" s="1084" t="s">
        <v>745</v>
      </c>
      <c r="N13" s="81"/>
      <c r="O13" s="81"/>
      <c r="P13" s="1089" t="s">
        <v>819</v>
      </c>
      <c r="Q13" s="1090"/>
      <c r="R13" s="1090"/>
      <c r="S13" s="1091"/>
      <c r="T13" s="654" t="s">
        <v>820</v>
      </c>
      <c r="U13" s="655"/>
      <c r="V13" s="656"/>
      <c r="W13" s="603" t="s">
        <v>748</v>
      </c>
      <c r="X13" s="603"/>
      <c r="Y13" s="603"/>
      <c r="Z13" s="603"/>
      <c r="AA13" s="603"/>
      <c r="AB13" s="603"/>
      <c r="AC13" s="603"/>
      <c r="AD13" s="603"/>
      <c r="AE13" s="601"/>
      <c r="AF13" s="597"/>
      <c r="AG13" s="602"/>
      <c r="AH13" s="1092" t="s">
        <v>824</v>
      </c>
      <c r="AI13" s="1092"/>
      <c r="AJ13" s="1092"/>
      <c r="AK13" s="1092"/>
      <c r="AL13" s="658" t="s">
        <v>825</v>
      </c>
      <c r="AM13" s="659"/>
      <c r="AN13" s="660"/>
      <c r="AO13" s="607" t="s">
        <v>748</v>
      </c>
      <c r="AP13" s="605"/>
      <c r="AQ13" s="605"/>
      <c r="AR13" s="605"/>
      <c r="AS13" s="605"/>
      <c r="AT13" s="605"/>
      <c r="AU13" s="605"/>
      <c r="AV13" s="605"/>
      <c r="AW13" s="596"/>
      <c r="AX13" s="592"/>
      <c r="AY13" s="606"/>
      <c r="AZ13" s="609"/>
      <c r="BA13" s="610"/>
      <c r="BB13" s="610"/>
      <c r="BC13" s="610"/>
      <c r="BD13" s="759"/>
    </row>
    <row r="14" spans="1:61" ht="85.35" customHeight="1" thickTop="1" thickBot="1">
      <c r="A14" s="50" t="s">
        <v>727</v>
      </c>
      <c r="B14" s="586" t="s">
        <v>730</v>
      </c>
      <c r="C14" s="50" t="s">
        <v>743</v>
      </c>
      <c r="D14" s="50" t="s">
        <v>731</v>
      </c>
      <c r="E14" s="50" t="s">
        <v>145</v>
      </c>
      <c r="F14" s="50" t="s">
        <v>61</v>
      </c>
      <c r="G14" s="50" t="s">
        <v>652</v>
      </c>
      <c r="H14" s="586" t="s">
        <v>744</v>
      </c>
      <c r="I14" s="586" t="s">
        <v>742</v>
      </c>
      <c r="J14" s="50" t="s">
        <v>146</v>
      </c>
      <c r="K14" s="50" t="s">
        <v>61</v>
      </c>
      <c r="L14" s="50" t="s">
        <v>653</v>
      </c>
      <c r="M14" s="1084"/>
      <c r="N14" s="81"/>
      <c r="O14" s="81"/>
      <c r="P14" s="598" t="s">
        <v>732</v>
      </c>
      <c r="Q14" s="599" t="s">
        <v>733</v>
      </c>
      <c r="R14" s="600" t="s">
        <v>734</v>
      </c>
      <c r="S14" s="601" t="s">
        <v>484</v>
      </c>
      <c r="T14" s="599" t="s">
        <v>823</v>
      </c>
      <c r="U14" s="755" t="s">
        <v>821</v>
      </c>
      <c r="V14" s="601" t="s">
        <v>822</v>
      </c>
      <c r="W14" s="908" t="s">
        <v>735</v>
      </c>
      <c r="X14" s="909" t="s">
        <v>846</v>
      </c>
      <c r="Y14" s="909" t="s">
        <v>736</v>
      </c>
      <c r="Z14" s="909" t="s">
        <v>847</v>
      </c>
      <c r="AA14" s="909" t="s">
        <v>737</v>
      </c>
      <c r="AB14" s="909" t="s">
        <v>738</v>
      </c>
      <c r="AC14" s="909" t="s">
        <v>28</v>
      </c>
      <c r="AD14" s="909" t="s">
        <v>749</v>
      </c>
      <c r="AE14" s="601" t="s">
        <v>739</v>
      </c>
      <c r="AF14" s="910" t="s">
        <v>741</v>
      </c>
      <c r="AG14" s="911" t="s">
        <v>756</v>
      </c>
      <c r="AH14" s="593" t="s">
        <v>732</v>
      </c>
      <c r="AI14" s="594" t="s">
        <v>733</v>
      </c>
      <c r="AJ14" s="595" t="s">
        <v>734</v>
      </c>
      <c r="AK14" s="596" t="s">
        <v>484</v>
      </c>
      <c r="AL14" s="594" t="s">
        <v>823</v>
      </c>
      <c r="AM14" s="749" t="s">
        <v>821</v>
      </c>
      <c r="AN14" s="596" t="s">
        <v>822</v>
      </c>
      <c r="AO14" s="906" t="s">
        <v>735</v>
      </c>
      <c r="AP14" s="907" t="s">
        <v>846</v>
      </c>
      <c r="AQ14" s="907" t="s">
        <v>736</v>
      </c>
      <c r="AR14" s="907" t="s">
        <v>847</v>
      </c>
      <c r="AS14" s="907" t="s">
        <v>737</v>
      </c>
      <c r="AT14" s="907" t="s">
        <v>738</v>
      </c>
      <c r="AU14" s="907" t="s">
        <v>28</v>
      </c>
      <c r="AV14" s="907" t="s">
        <v>749</v>
      </c>
      <c r="AW14" s="596" t="s">
        <v>739</v>
      </c>
      <c r="AX14" s="906" t="s">
        <v>740</v>
      </c>
      <c r="AY14" s="912" t="s">
        <v>756</v>
      </c>
      <c r="AZ14" s="913" t="s">
        <v>753</v>
      </c>
      <c r="BA14" s="914" t="s">
        <v>754</v>
      </c>
      <c r="BB14" s="914" t="s">
        <v>755</v>
      </c>
      <c r="BC14" s="914" t="s">
        <v>752</v>
      </c>
      <c r="BD14" s="914" t="s">
        <v>757</v>
      </c>
      <c r="BF14" s="635" t="s">
        <v>746</v>
      </c>
      <c r="BG14" s="635" t="s">
        <v>747</v>
      </c>
      <c r="BH14" s="635" t="s">
        <v>750</v>
      </c>
      <c r="BI14" s="635" t="s">
        <v>751</v>
      </c>
    </row>
    <row r="15" spans="1:61" ht="13.8" thickTop="1">
      <c r="A15" s="50"/>
      <c r="B15" s="7" t="s">
        <v>3</v>
      </c>
      <c r="C15" s="7" t="s">
        <v>5</v>
      </c>
      <c r="D15" s="7" t="s">
        <v>6</v>
      </c>
      <c r="E15" s="7" t="s">
        <v>32</v>
      </c>
      <c r="F15" s="7" t="s">
        <v>37</v>
      </c>
      <c r="G15" s="7" t="s">
        <v>39</v>
      </c>
      <c r="H15" s="7" t="s">
        <v>40</v>
      </c>
      <c r="I15" s="7" t="s">
        <v>45</v>
      </c>
      <c r="J15" s="7" t="s">
        <v>47</v>
      </c>
      <c r="K15" s="7" t="s">
        <v>48</v>
      </c>
      <c r="L15" s="7" t="s">
        <v>50</v>
      </c>
      <c r="M15" s="7" t="s">
        <v>56</v>
      </c>
      <c r="N15" s="81"/>
      <c r="O15" s="81"/>
      <c r="P15" s="632" t="s">
        <v>609</v>
      </c>
      <c r="Q15" s="633" t="s">
        <v>763</v>
      </c>
      <c r="R15" s="633" t="s">
        <v>764</v>
      </c>
      <c r="S15" s="634" t="s">
        <v>765</v>
      </c>
      <c r="T15" s="650" t="s">
        <v>766</v>
      </c>
      <c r="U15" s="717" t="s">
        <v>767</v>
      </c>
      <c r="V15" s="752" t="s">
        <v>768</v>
      </c>
      <c r="W15" s="632" t="s">
        <v>769</v>
      </c>
      <c r="X15" s="633" t="s">
        <v>15</v>
      </c>
      <c r="Y15" s="633" t="s">
        <v>770</v>
      </c>
      <c r="Z15" s="633" t="s">
        <v>771</v>
      </c>
      <c r="AA15" s="633" t="s">
        <v>772</v>
      </c>
      <c r="AB15" s="633" t="s">
        <v>773</v>
      </c>
      <c r="AC15" s="633" t="s">
        <v>774</v>
      </c>
      <c r="AD15" s="633" t="s">
        <v>775</v>
      </c>
      <c r="AE15" s="634" t="s">
        <v>776</v>
      </c>
      <c r="AF15" s="632" t="s">
        <v>777</v>
      </c>
      <c r="AG15" s="634" t="s">
        <v>778</v>
      </c>
      <c r="AH15" s="632" t="s">
        <v>779</v>
      </c>
      <c r="AI15" s="633" t="s">
        <v>780</v>
      </c>
      <c r="AJ15" s="633" t="s">
        <v>781</v>
      </c>
      <c r="AK15" s="634" t="s">
        <v>782</v>
      </c>
      <c r="AL15" s="650" t="s">
        <v>783</v>
      </c>
      <c r="AM15" s="717" t="s">
        <v>784</v>
      </c>
      <c r="AN15" s="650" t="s">
        <v>785</v>
      </c>
      <c r="AO15" s="632" t="s">
        <v>786</v>
      </c>
      <c r="AP15" s="633" t="s">
        <v>787</v>
      </c>
      <c r="AQ15" s="633" t="s">
        <v>788</v>
      </c>
      <c r="AR15" s="633" t="s">
        <v>789</v>
      </c>
      <c r="AS15" s="633" t="s">
        <v>790</v>
      </c>
      <c r="AT15" s="633" t="s">
        <v>791</v>
      </c>
      <c r="AU15" s="633" t="s">
        <v>792</v>
      </c>
      <c r="AV15" s="633" t="s">
        <v>793</v>
      </c>
      <c r="AW15" s="634" t="s">
        <v>794</v>
      </c>
      <c r="AX15" s="632" t="s">
        <v>795</v>
      </c>
      <c r="AY15" s="634" t="s">
        <v>826</v>
      </c>
      <c r="AZ15" s="632" t="s">
        <v>827</v>
      </c>
      <c r="BA15" s="633" t="s">
        <v>828</v>
      </c>
      <c r="BB15" s="633" t="s">
        <v>829</v>
      </c>
      <c r="BC15" s="633" t="s">
        <v>830</v>
      </c>
      <c r="BD15" s="633" t="s">
        <v>831</v>
      </c>
    </row>
    <row r="16" spans="1:61">
      <c r="A16" s="50"/>
      <c r="B16" s="1084" t="s">
        <v>2</v>
      </c>
      <c r="C16" s="1084"/>
      <c r="D16" s="1084"/>
      <c r="E16" s="1084"/>
      <c r="F16" s="50"/>
      <c r="G16" s="50"/>
      <c r="H16" s="1084" t="s">
        <v>2</v>
      </c>
      <c r="I16" s="1084"/>
      <c r="J16" s="1084"/>
      <c r="K16" s="50"/>
      <c r="L16" s="50"/>
      <c r="M16" s="50"/>
      <c r="N16" s="81"/>
      <c r="O16" s="81"/>
      <c r="P16" s="630"/>
      <c r="Q16" s="445"/>
      <c r="R16" s="445"/>
      <c r="S16" s="631"/>
      <c r="T16" s="651"/>
      <c r="U16" s="716"/>
      <c r="V16" s="753"/>
      <c r="W16" s="630"/>
      <c r="X16" s="445"/>
      <c r="Y16" s="445"/>
      <c r="Z16" s="445"/>
      <c r="AA16" s="445"/>
      <c r="AB16" s="445"/>
      <c r="AC16" s="445"/>
      <c r="AD16" s="445"/>
      <c r="AE16" s="631"/>
      <c r="AF16" s="630"/>
      <c r="AG16" s="631"/>
      <c r="AH16" s="630"/>
      <c r="AI16" s="445"/>
      <c r="AJ16" s="445"/>
      <c r="AK16" s="631"/>
      <c r="AL16" s="651"/>
      <c r="AM16" s="716"/>
      <c r="AN16" s="651"/>
      <c r="AO16" s="630"/>
      <c r="AP16" s="445"/>
      <c r="AQ16" s="445"/>
      <c r="AR16" s="445"/>
      <c r="AS16" s="445"/>
      <c r="AT16" s="445"/>
      <c r="AU16" s="445"/>
      <c r="AV16" s="445"/>
      <c r="AW16" s="631"/>
      <c r="AX16" s="630"/>
      <c r="AY16" s="631"/>
      <c r="AZ16" s="630"/>
      <c r="BA16" s="445"/>
      <c r="BB16" s="445"/>
      <c r="BC16" s="445"/>
      <c r="BD16" s="716"/>
    </row>
    <row r="17" spans="1:61">
      <c r="A17" s="1055" t="s">
        <v>147</v>
      </c>
      <c r="B17" s="1055"/>
      <c r="C17" s="1083"/>
      <c r="D17" s="1055"/>
      <c r="E17" s="1055"/>
      <c r="F17" s="1055"/>
      <c r="G17" s="1055"/>
      <c r="H17" s="1055"/>
      <c r="I17" s="1055"/>
      <c r="J17" s="1055"/>
      <c r="K17" s="1055"/>
      <c r="L17" s="1055"/>
      <c r="M17" s="1055"/>
      <c r="N17" s="81"/>
      <c r="O17" s="81"/>
      <c r="P17" s="630"/>
      <c r="Q17" s="445"/>
      <c r="R17" s="445"/>
      <c r="S17" s="631"/>
      <c r="T17" s="651"/>
      <c r="U17" s="716"/>
      <c r="V17" s="753"/>
      <c r="W17" s="630"/>
      <c r="X17" s="445"/>
      <c r="Y17" s="445"/>
      <c r="Z17" s="445"/>
      <c r="AA17" s="445"/>
      <c r="AB17" s="445"/>
      <c r="AC17" s="445"/>
      <c r="AD17" s="445"/>
      <c r="AE17" s="631"/>
      <c r="AF17" s="630"/>
      <c r="AG17" s="631"/>
      <c r="AH17" s="630"/>
      <c r="AI17" s="445"/>
      <c r="AJ17" s="445"/>
      <c r="AK17" s="631"/>
      <c r="AL17" s="651"/>
      <c r="AM17" s="716"/>
      <c r="AN17" s="651"/>
      <c r="AO17" s="630"/>
      <c r="AP17" s="445"/>
      <c r="AQ17" s="445"/>
      <c r="AR17" s="445"/>
      <c r="AS17" s="445"/>
      <c r="AT17" s="445"/>
      <c r="AU17" s="445"/>
      <c r="AV17" s="445"/>
      <c r="AW17" s="631"/>
      <c r="AX17" s="630"/>
      <c r="AY17" s="631"/>
      <c r="AZ17" s="630"/>
      <c r="BA17" s="445"/>
      <c r="BB17" s="445"/>
      <c r="BC17" s="445"/>
      <c r="BD17" s="716"/>
    </row>
    <row r="18" spans="1:61">
      <c r="A18" s="1086" t="s">
        <v>148</v>
      </c>
      <c r="B18" s="1087"/>
      <c r="C18" s="1087"/>
      <c r="D18" s="1087"/>
      <c r="E18" s="1087"/>
      <c r="F18" s="1087"/>
      <c r="G18" s="1087"/>
      <c r="H18" s="1087"/>
      <c r="I18" s="1087"/>
      <c r="J18" s="1087"/>
      <c r="K18" s="1087"/>
      <c r="L18" s="1087"/>
      <c r="M18" s="1088"/>
      <c r="N18" s="81"/>
      <c r="O18" s="81"/>
      <c r="P18" s="630"/>
      <c r="Q18" s="445"/>
      <c r="R18" s="445"/>
      <c r="S18" s="631"/>
      <c r="T18" s="651"/>
      <c r="U18" s="716"/>
      <c r="V18" s="753"/>
      <c r="W18" s="630"/>
      <c r="X18" s="445"/>
      <c r="Y18" s="445"/>
      <c r="Z18" s="445"/>
      <c r="AA18" s="445"/>
      <c r="AB18" s="445"/>
      <c r="AC18" s="445"/>
      <c r="AD18" s="445"/>
      <c r="AE18" s="631"/>
      <c r="AF18" s="630"/>
      <c r="AG18" s="631"/>
      <c r="AH18" s="630"/>
      <c r="AI18" s="445"/>
      <c r="AJ18" s="445"/>
      <c r="AK18" s="631"/>
      <c r="AL18" s="651"/>
      <c r="AM18" s="716"/>
      <c r="AN18" s="651"/>
      <c r="AO18" s="630"/>
      <c r="AP18" s="445"/>
      <c r="AQ18" s="445"/>
      <c r="AR18" s="445"/>
      <c r="AS18" s="445"/>
      <c r="AT18" s="445"/>
      <c r="AU18" s="445"/>
      <c r="AV18" s="445"/>
      <c r="AW18" s="631"/>
      <c r="AX18" s="630"/>
      <c r="AY18" s="631"/>
      <c r="AZ18" s="630"/>
      <c r="BA18" s="445"/>
      <c r="BB18" s="445"/>
      <c r="BC18" s="445"/>
      <c r="BD18" s="716"/>
    </row>
    <row r="19" spans="1:61">
      <c r="A19" s="3" t="s">
        <v>149</v>
      </c>
      <c r="B19" s="223"/>
      <c r="C19" s="223"/>
      <c r="D19" s="11">
        <f>+B19-C19</f>
        <v>0</v>
      </c>
      <c r="E19" s="37"/>
      <c r="F19" s="873">
        <v>1E-3</v>
      </c>
      <c r="G19" s="11">
        <f>+(D19-E19)*F19</f>
        <v>0</v>
      </c>
      <c r="H19" s="44"/>
      <c r="I19" s="37"/>
      <c r="J19" s="11">
        <f>+H19-I19</f>
        <v>0</v>
      </c>
      <c r="K19" s="450">
        <f>F19</f>
        <v>1E-3</v>
      </c>
      <c r="L19" s="604">
        <f>+J19*K19</f>
        <v>0</v>
      </c>
      <c r="M19" s="604">
        <f>+G19+L19</f>
        <v>0</v>
      </c>
      <c r="N19" s="81"/>
      <c r="O19" s="81"/>
      <c r="P19" s="614"/>
      <c r="Q19" s="456"/>
      <c r="R19" s="456"/>
      <c r="S19" s="615"/>
      <c r="T19" s="652"/>
      <c r="U19" s="750"/>
      <c r="V19" s="754"/>
      <c r="W19" s="612"/>
      <c r="X19" s="456"/>
      <c r="Y19" s="456"/>
      <c r="Z19" s="456"/>
      <c r="AA19" s="456"/>
      <c r="AB19" s="456"/>
      <c r="AC19" s="456"/>
      <c r="AD19" s="456"/>
      <c r="AE19" s="875">
        <f>SUM(W19:AD19)</f>
        <v>0</v>
      </c>
      <c r="AF19" s="623" t="e">
        <f>(W19+X19)/C19</f>
        <v>#DIV/0!</v>
      </c>
      <c r="AG19" s="876" t="e">
        <f>(1.5*G19)/(X19+W19)</f>
        <v>#DIV/0!</v>
      </c>
      <c r="AH19" s="614"/>
      <c r="AI19" s="456"/>
      <c r="AJ19" s="456"/>
      <c r="AK19" s="615"/>
      <c r="AL19" s="652"/>
      <c r="AM19" s="750"/>
      <c r="AN19" s="652"/>
      <c r="AO19" s="614"/>
      <c r="AP19" s="456"/>
      <c r="AQ19" s="456"/>
      <c r="AR19" s="456"/>
      <c r="AS19" s="456"/>
      <c r="AT19" s="456"/>
      <c r="AU19" s="456"/>
      <c r="AV19" s="456"/>
      <c r="AW19" s="875">
        <f>SUM(AO19:AV19)</f>
        <v>0</v>
      </c>
      <c r="AX19" s="880" t="e">
        <f>(AO19+AP19)/I19</f>
        <v>#DIV/0!</v>
      </c>
      <c r="AY19" s="881" t="e">
        <f>(1.5*L19)/(AP19+AO19)</f>
        <v>#DIV/0!</v>
      </c>
      <c r="AZ19" s="882">
        <f>C19+I19</f>
        <v>0</v>
      </c>
      <c r="BA19" s="883">
        <f>W19+X19+AO19+AP19</f>
        <v>0</v>
      </c>
      <c r="BB19" s="884">
        <f>M19</f>
        <v>0</v>
      </c>
      <c r="BC19" s="885" t="e">
        <f>BA19/AZ19</f>
        <v>#DIV/0!</v>
      </c>
      <c r="BD19" s="886" t="e">
        <f>(1.5*BB19)/BA19</f>
        <v>#DIV/0!</v>
      </c>
      <c r="BF19" s="91">
        <f>(Q19+P19+T19+U19-C19)</f>
        <v>0</v>
      </c>
      <c r="BG19" s="91">
        <f>AE19-R19-V19</f>
        <v>0</v>
      </c>
      <c r="BH19" s="91">
        <f>(AH19+AI19+AL19+AM19-I19)</f>
        <v>0</v>
      </c>
      <c r="BI19" s="91">
        <f>AW19-AJ19-AN19</f>
        <v>0</v>
      </c>
    </row>
    <row r="20" spans="1:61">
      <c r="A20" s="3" t="s">
        <v>150</v>
      </c>
      <c r="B20" s="223"/>
      <c r="C20" s="223"/>
      <c r="D20" s="11">
        <f>+B20-C20</f>
        <v>0</v>
      </c>
      <c r="E20" s="37"/>
      <c r="F20" s="873">
        <v>2E-3</v>
      </c>
      <c r="G20" s="11">
        <f>+(D20-E20)*F20</f>
        <v>0</v>
      </c>
      <c r="H20" s="44"/>
      <c r="I20" s="37"/>
      <c r="J20" s="11">
        <f>+H20-I20</f>
        <v>0</v>
      </c>
      <c r="K20" s="450">
        <f t="shared" ref="K20:K22" si="0">F20</f>
        <v>2E-3</v>
      </c>
      <c r="L20" s="11">
        <f>+J20*K20</f>
        <v>0</v>
      </c>
      <c r="M20" s="604">
        <f t="shared" ref="M20:M22" si="1">+G20+L20</f>
        <v>0</v>
      </c>
      <c r="N20" s="81"/>
      <c r="O20" s="81"/>
      <c r="P20" s="614"/>
      <c r="Q20" s="456"/>
      <c r="R20" s="456"/>
      <c r="S20" s="615"/>
      <c r="T20" s="652"/>
      <c r="U20" s="750"/>
      <c r="V20" s="754"/>
      <c r="W20" s="612"/>
      <c r="X20" s="456"/>
      <c r="Y20" s="456"/>
      <c r="Z20" s="456"/>
      <c r="AA20" s="456"/>
      <c r="AB20" s="456"/>
      <c r="AC20" s="456"/>
      <c r="AD20" s="456"/>
      <c r="AE20" s="875">
        <f t="shared" ref="AE20:AE22" si="2">SUM(W20:AD20)</f>
        <v>0</v>
      </c>
      <c r="AF20" s="623" t="e">
        <f>(W20+X20)/C20</f>
        <v>#DIV/0!</v>
      </c>
      <c r="AG20" s="876" t="e">
        <f>(1.5*G20)/(X20+W20)</f>
        <v>#DIV/0!</v>
      </c>
      <c r="AH20" s="614"/>
      <c r="AI20" s="456"/>
      <c r="AJ20" s="456"/>
      <c r="AK20" s="615"/>
      <c r="AL20" s="652"/>
      <c r="AM20" s="750"/>
      <c r="AN20" s="652"/>
      <c r="AO20" s="614"/>
      <c r="AP20" s="456"/>
      <c r="AQ20" s="456"/>
      <c r="AR20" s="456"/>
      <c r="AS20" s="456"/>
      <c r="AT20" s="456"/>
      <c r="AU20" s="456"/>
      <c r="AV20" s="456"/>
      <c r="AW20" s="875">
        <f t="shared" ref="AW20:AW22" si="3">SUM(AO20:AV20)</f>
        <v>0</v>
      </c>
      <c r="AX20" s="880" t="e">
        <f>(AO20+AP20)/I20</f>
        <v>#DIV/0!</v>
      </c>
      <c r="AY20" s="881" t="e">
        <f>(1.5*L20)/(AP20+AO20)</f>
        <v>#DIV/0!</v>
      </c>
      <c r="AZ20" s="882">
        <f>C20+I20</f>
        <v>0</v>
      </c>
      <c r="BA20" s="883">
        <f t="shared" ref="BA20:BA22" si="4">W20+X20+AO20+AP20</f>
        <v>0</v>
      </c>
      <c r="BB20" s="884">
        <f>M20</f>
        <v>0</v>
      </c>
      <c r="BC20" s="885" t="e">
        <f t="shared" ref="BC20:BC23" si="5">BA20/AZ20</f>
        <v>#DIV/0!</v>
      </c>
      <c r="BD20" s="886" t="e">
        <f t="shared" ref="BD20:BD23" si="6">(1.5*BB20)/BA20</f>
        <v>#DIV/0!</v>
      </c>
      <c r="BF20" s="91">
        <f t="shared" ref="BF20:BF52" si="7">(Q20+P20+T20+U20-C20)</f>
        <v>0</v>
      </c>
      <c r="BG20" s="91">
        <f t="shared" ref="BG20:BG52" si="8">AE20-R20-V20</f>
        <v>0</v>
      </c>
      <c r="BH20" s="91">
        <f t="shared" ref="BH20:BH52" si="9">(AH20+AI20+AL20+AM20-I20)</f>
        <v>0</v>
      </c>
      <c r="BI20" s="91">
        <f t="shared" ref="BI20:BI52" si="10">AW20-AJ20-AN20</f>
        <v>0</v>
      </c>
    </row>
    <row r="21" spans="1:61">
      <c r="A21" s="3" t="s">
        <v>151</v>
      </c>
      <c r="B21" s="223"/>
      <c r="C21" s="223"/>
      <c r="D21" s="11">
        <f>+B21-C21</f>
        <v>0</v>
      </c>
      <c r="E21" s="37"/>
      <c r="F21" s="873">
        <v>4.0000000000000001E-3</v>
      </c>
      <c r="G21" s="11">
        <f>+(D21-E21)*F21</f>
        <v>0</v>
      </c>
      <c r="H21" s="44"/>
      <c r="I21" s="37"/>
      <c r="J21" s="11">
        <f>+H21-I21</f>
        <v>0</v>
      </c>
      <c r="K21" s="450">
        <f t="shared" si="0"/>
        <v>4.0000000000000001E-3</v>
      </c>
      <c r="L21" s="11">
        <f>+J21*K21</f>
        <v>0</v>
      </c>
      <c r="M21" s="604">
        <f t="shared" si="1"/>
        <v>0</v>
      </c>
      <c r="N21" s="81"/>
      <c r="O21" s="81"/>
      <c r="P21" s="614"/>
      <c r="Q21" s="456"/>
      <c r="R21" s="456"/>
      <c r="S21" s="615"/>
      <c r="T21" s="652"/>
      <c r="U21" s="750"/>
      <c r="V21" s="754"/>
      <c r="W21" s="612"/>
      <c r="X21" s="456"/>
      <c r="Y21" s="456"/>
      <c r="Z21" s="456"/>
      <c r="AA21" s="456"/>
      <c r="AB21" s="456"/>
      <c r="AC21" s="456"/>
      <c r="AD21" s="456"/>
      <c r="AE21" s="875">
        <f t="shared" si="2"/>
        <v>0</v>
      </c>
      <c r="AF21" s="623" t="e">
        <f>(W21+X21)/C21</f>
        <v>#DIV/0!</v>
      </c>
      <c r="AG21" s="876" t="e">
        <f>(1.5*G21)/(X21+W21)</f>
        <v>#DIV/0!</v>
      </c>
      <c r="AH21" s="614"/>
      <c r="AI21" s="456"/>
      <c r="AJ21" s="456"/>
      <c r="AK21" s="615"/>
      <c r="AL21" s="652"/>
      <c r="AM21" s="750"/>
      <c r="AN21" s="652"/>
      <c r="AO21" s="614"/>
      <c r="AP21" s="456"/>
      <c r="AQ21" s="456"/>
      <c r="AR21" s="456"/>
      <c r="AS21" s="456"/>
      <c r="AT21" s="456"/>
      <c r="AU21" s="456"/>
      <c r="AV21" s="456"/>
      <c r="AW21" s="875">
        <f t="shared" si="3"/>
        <v>0</v>
      </c>
      <c r="AX21" s="880" t="e">
        <f>(AO21+AP21)/I21</f>
        <v>#DIV/0!</v>
      </c>
      <c r="AY21" s="881" t="e">
        <f>(1.5*L21)/(AP21+AO21)</f>
        <v>#DIV/0!</v>
      </c>
      <c r="AZ21" s="882">
        <f>C21+I21</f>
        <v>0</v>
      </c>
      <c r="BA21" s="883">
        <f t="shared" si="4"/>
        <v>0</v>
      </c>
      <c r="BB21" s="884">
        <f>M21</f>
        <v>0</v>
      </c>
      <c r="BC21" s="885" t="e">
        <f t="shared" si="5"/>
        <v>#DIV/0!</v>
      </c>
      <c r="BD21" s="886" t="e">
        <f t="shared" si="6"/>
        <v>#DIV/0!</v>
      </c>
      <c r="BF21" s="91">
        <f t="shared" si="7"/>
        <v>0</v>
      </c>
      <c r="BG21" s="91">
        <f t="shared" si="8"/>
        <v>0</v>
      </c>
      <c r="BH21" s="91">
        <f t="shared" si="9"/>
        <v>0</v>
      </c>
      <c r="BI21" s="91">
        <f t="shared" si="10"/>
        <v>0</v>
      </c>
    </row>
    <row r="22" spans="1:61" ht="33.9" customHeight="1">
      <c r="A22" s="627" t="s">
        <v>761</v>
      </c>
      <c r="B22" s="223"/>
      <c r="C22" s="223"/>
      <c r="D22" s="11">
        <f>+B22-C22</f>
        <v>0</v>
      </c>
      <c r="E22" s="37"/>
      <c r="F22" s="873">
        <v>2E-3</v>
      </c>
      <c r="G22" s="11">
        <f>+(D22-E22)*F22</f>
        <v>0</v>
      </c>
      <c r="H22" s="44"/>
      <c r="I22" s="37"/>
      <c r="J22" s="11">
        <f>+H22-I22</f>
        <v>0</v>
      </c>
      <c r="K22" s="450">
        <f t="shared" si="0"/>
        <v>2E-3</v>
      </c>
      <c r="L22" s="11">
        <f>+J22*K22</f>
        <v>0</v>
      </c>
      <c r="M22" s="604">
        <f t="shared" si="1"/>
        <v>0</v>
      </c>
      <c r="N22" s="81"/>
      <c r="O22" s="81"/>
      <c r="P22" s="614"/>
      <c r="Q22" s="456"/>
      <c r="R22" s="456"/>
      <c r="S22" s="615"/>
      <c r="T22" s="652"/>
      <c r="U22" s="750"/>
      <c r="V22" s="754"/>
      <c r="W22" s="612"/>
      <c r="X22" s="456"/>
      <c r="Y22" s="456"/>
      <c r="Z22" s="456"/>
      <c r="AA22" s="456"/>
      <c r="AB22" s="456"/>
      <c r="AC22" s="456"/>
      <c r="AD22" s="456"/>
      <c r="AE22" s="875">
        <f t="shared" si="2"/>
        <v>0</v>
      </c>
      <c r="AF22" s="623" t="e">
        <f>(W22+X22)/C22</f>
        <v>#DIV/0!</v>
      </c>
      <c r="AG22" s="876" t="e">
        <f>(1.5*G22)/(X22+W22)</f>
        <v>#DIV/0!</v>
      </c>
      <c r="AH22" s="614"/>
      <c r="AI22" s="456"/>
      <c r="AJ22" s="456"/>
      <c r="AK22" s="615"/>
      <c r="AL22" s="652"/>
      <c r="AM22" s="750"/>
      <c r="AN22" s="652"/>
      <c r="AO22" s="614"/>
      <c r="AP22" s="456"/>
      <c r="AQ22" s="456"/>
      <c r="AR22" s="456"/>
      <c r="AS22" s="456"/>
      <c r="AT22" s="456"/>
      <c r="AU22" s="456"/>
      <c r="AV22" s="456"/>
      <c r="AW22" s="875">
        <f t="shared" si="3"/>
        <v>0</v>
      </c>
      <c r="AX22" s="880" t="e">
        <f>(AO22+AP22)/I22</f>
        <v>#DIV/0!</v>
      </c>
      <c r="AY22" s="881" t="e">
        <f>(1.5*L22)/(AP22+AO22)</f>
        <v>#DIV/0!</v>
      </c>
      <c r="AZ22" s="882">
        <f>C22+I22</f>
        <v>0</v>
      </c>
      <c r="BA22" s="883">
        <f t="shared" si="4"/>
        <v>0</v>
      </c>
      <c r="BB22" s="884">
        <f>M22</f>
        <v>0</v>
      </c>
      <c r="BC22" s="885" t="e">
        <f t="shared" si="5"/>
        <v>#DIV/0!</v>
      </c>
      <c r="BD22" s="886" t="e">
        <f t="shared" si="6"/>
        <v>#DIV/0!</v>
      </c>
      <c r="BF22" s="91">
        <f t="shared" si="7"/>
        <v>0</v>
      </c>
      <c r="BG22" s="91">
        <f t="shared" si="8"/>
        <v>0</v>
      </c>
      <c r="BH22" s="91">
        <f t="shared" si="9"/>
        <v>0</v>
      </c>
      <c r="BI22" s="91">
        <f t="shared" si="10"/>
        <v>0</v>
      </c>
    </row>
    <row r="23" spans="1:61">
      <c r="A23" s="70" t="s">
        <v>153</v>
      </c>
      <c r="B23" s="49">
        <f>SUM(B19:B22)</f>
        <v>0</v>
      </c>
      <c r="C23" s="49">
        <f>SUM(C19:C22)</f>
        <v>0</v>
      </c>
      <c r="D23" s="49">
        <f>SUM(D19:D22)</f>
        <v>0</v>
      </c>
      <c r="E23" s="49">
        <f>SUM(E19:E22)</f>
        <v>0</v>
      </c>
      <c r="F23" s="226"/>
      <c r="G23" s="49">
        <f>SUM(G19:G22)</f>
        <v>0</v>
      </c>
      <c r="H23" s="49">
        <f>SUM(H19:H22)</f>
        <v>0</v>
      </c>
      <c r="I23" s="49">
        <f>SUM(I19:I22)</f>
        <v>0</v>
      </c>
      <c r="J23" s="49">
        <f>SUM(J19:J22)</f>
        <v>0</v>
      </c>
      <c r="K23" s="229"/>
      <c r="L23" s="49">
        <f>SUM(L19:L22)</f>
        <v>0</v>
      </c>
      <c r="M23" s="49">
        <f>SUM(M19:M22)</f>
        <v>0</v>
      </c>
      <c r="N23" s="81"/>
      <c r="O23" s="81"/>
      <c r="P23" s="616">
        <f t="shared" ref="P23:AW23" si="11">SUM(P19:P22)</f>
        <v>0</v>
      </c>
      <c r="Q23" s="424">
        <f t="shared" si="11"/>
        <v>0</v>
      </c>
      <c r="R23" s="424">
        <f t="shared" si="11"/>
        <v>0</v>
      </c>
      <c r="S23" s="617">
        <f t="shared" si="11"/>
        <v>0</v>
      </c>
      <c r="T23" s="747">
        <f t="shared" si="11"/>
        <v>0</v>
      </c>
      <c r="U23" s="649">
        <f>SUM(U19:U22)</f>
        <v>0</v>
      </c>
      <c r="V23" s="748">
        <f t="shared" si="11"/>
        <v>0</v>
      </c>
      <c r="W23" s="613">
        <f t="shared" si="11"/>
        <v>0</v>
      </c>
      <c r="X23" s="424">
        <f t="shared" si="11"/>
        <v>0</v>
      </c>
      <c r="Y23" s="424">
        <f t="shared" si="11"/>
        <v>0</v>
      </c>
      <c r="Z23" s="424">
        <f t="shared" si="11"/>
        <v>0</v>
      </c>
      <c r="AA23" s="424">
        <f t="shared" si="11"/>
        <v>0</v>
      </c>
      <c r="AB23" s="424">
        <f t="shared" si="11"/>
        <v>0</v>
      </c>
      <c r="AC23" s="424">
        <f t="shared" si="11"/>
        <v>0</v>
      </c>
      <c r="AD23" s="424">
        <f t="shared" si="11"/>
        <v>0</v>
      </c>
      <c r="AE23" s="617">
        <f t="shared" si="11"/>
        <v>0</v>
      </c>
      <c r="AF23" s="623" t="e">
        <f>(W23+X23)/C23</f>
        <v>#DIV/0!</v>
      </c>
      <c r="AG23" s="876" t="e">
        <f>(1.5*G23)/(X23+W23)</f>
        <v>#DIV/0!</v>
      </c>
      <c r="AH23" s="616">
        <f t="shared" si="11"/>
        <v>0</v>
      </c>
      <c r="AI23" s="424">
        <f t="shared" si="11"/>
        <v>0</v>
      </c>
      <c r="AJ23" s="424">
        <f t="shared" si="11"/>
        <v>0</v>
      </c>
      <c r="AK23" s="617">
        <f t="shared" si="11"/>
        <v>0</v>
      </c>
      <c r="AL23" s="747">
        <f t="shared" si="11"/>
        <v>0</v>
      </c>
      <c r="AM23" s="649">
        <f t="shared" si="11"/>
        <v>0</v>
      </c>
      <c r="AN23" s="748">
        <f t="shared" si="11"/>
        <v>0</v>
      </c>
      <c r="AO23" s="616">
        <f t="shared" si="11"/>
        <v>0</v>
      </c>
      <c r="AP23" s="424">
        <f t="shared" si="11"/>
        <v>0</v>
      </c>
      <c r="AQ23" s="424">
        <f t="shared" si="11"/>
        <v>0</v>
      </c>
      <c r="AR23" s="424">
        <f t="shared" si="11"/>
        <v>0</v>
      </c>
      <c r="AS23" s="424">
        <f t="shared" si="11"/>
        <v>0</v>
      </c>
      <c r="AT23" s="424">
        <f t="shared" si="11"/>
        <v>0</v>
      </c>
      <c r="AU23" s="424">
        <f t="shared" si="11"/>
        <v>0</v>
      </c>
      <c r="AV23" s="424">
        <f t="shared" si="11"/>
        <v>0</v>
      </c>
      <c r="AW23" s="617">
        <f t="shared" si="11"/>
        <v>0</v>
      </c>
      <c r="AX23" s="880" t="e">
        <f>(AO23+AP23)/I23</f>
        <v>#DIV/0!</v>
      </c>
      <c r="AY23" s="881" t="e">
        <f>(1.5*L23)/(AP23+AO23)</f>
        <v>#DIV/0!</v>
      </c>
      <c r="AZ23" s="616">
        <f t="shared" ref="AZ23:BA23" si="12">SUM(AZ19:AZ22)</f>
        <v>0</v>
      </c>
      <c r="BA23" s="616">
        <f t="shared" si="12"/>
        <v>0</v>
      </c>
      <c r="BB23" s="616">
        <f>SUM(BB19:BB22)</f>
        <v>0</v>
      </c>
      <c r="BC23" s="885" t="e">
        <f t="shared" si="5"/>
        <v>#DIV/0!</v>
      </c>
      <c r="BD23" s="886" t="e">
        <f t="shared" si="6"/>
        <v>#DIV/0!</v>
      </c>
      <c r="BF23" s="91">
        <f t="shared" si="7"/>
        <v>0</v>
      </c>
      <c r="BG23" s="91">
        <f t="shared" si="8"/>
        <v>0</v>
      </c>
      <c r="BH23" s="91">
        <f t="shared" si="9"/>
        <v>0</v>
      </c>
      <c r="BI23" s="91">
        <f t="shared" si="10"/>
        <v>0</v>
      </c>
    </row>
    <row r="24" spans="1:61">
      <c r="A24" s="1085"/>
      <c r="B24" s="1085"/>
      <c r="C24" s="1085"/>
      <c r="D24" s="1085"/>
      <c r="E24" s="1085"/>
      <c r="F24" s="1085"/>
      <c r="G24" s="1085"/>
      <c r="H24" s="1085"/>
      <c r="I24" s="1085"/>
      <c r="J24" s="1085"/>
      <c r="K24" s="1085"/>
      <c r="L24" s="1085"/>
      <c r="M24" s="1085"/>
      <c r="N24" s="81"/>
      <c r="O24" s="81"/>
      <c r="P24" s="625"/>
      <c r="Q24" s="81"/>
      <c r="R24" s="81"/>
      <c r="S24" s="626"/>
      <c r="T24" s="81"/>
      <c r="U24" s="81"/>
      <c r="V24" s="626"/>
      <c r="W24" s="81"/>
      <c r="X24" s="81"/>
      <c r="Y24" s="81"/>
      <c r="Z24" s="81"/>
      <c r="AA24" s="81"/>
      <c r="AB24" s="81"/>
      <c r="AC24" s="81"/>
      <c r="AD24" s="81"/>
      <c r="AE24" s="626"/>
      <c r="AF24" s="625"/>
      <c r="AG24" s="626"/>
      <c r="AH24" s="625"/>
      <c r="AI24" s="81"/>
      <c r="AJ24" s="81"/>
      <c r="AK24" s="626"/>
      <c r="AL24" s="657"/>
      <c r="AM24" s="657"/>
      <c r="AN24" s="657"/>
      <c r="AO24" s="625"/>
      <c r="AP24" s="81"/>
      <c r="AQ24" s="81"/>
      <c r="AR24" s="81"/>
      <c r="AS24" s="81"/>
      <c r="AT24" s="81"/>
      <c r="AU24" s="81"/>
      <c r="AV24" s="81"/>
      <c r="AW24" s="626"/>
      <c r="AX24" s="625"/>
      <c r="AY24" s="626"/>
      <c r="AZ24" s="625"/>
      <c r="BA24" s="81"/>
      <c r="BB24" s="81"/>
      <c r="BC24" s="81"/>
      <c r="BD24" s="760"/>
      <c r="BF24" s="91">
        <f t="shared" si="7"/>
        <v>0</v>
      </c>
      <c r="BG24" s="91">
        <f t="shared" si="8"/>
        <v>0</v>
      </c>
      <c r="BH24" s="91">
        <f t="shared" si="9"/>
        <v>0</v>
      </c>
      <c r="BI24" s="91">
        <f t="shared" si="10"/>
        <v>0</v>
      </c>
    </row>
    <row r="25" spans="1:61">
      <c r="A25" s="1085" t="s">
        <v>154</v>
      </c>
      <c r="B25" s="1085"/>
      <c r="C25" s="1085"/>
      <c r="D25" s="1085"/>
      <c r="E25" s="1085"/>
      <c r="F25" s="1085"/>
      <c r="G25" s="1085"/>
      <c r="H25" s="1085"/>
      <c r="I25" s="1085"/>
      <c r="J25" s="1085"/>
      <c r="K25" s="1085"/>
      <c r="L25" s="1085"/>
      <c r="M25" s="1085"/>
      <c r="N25" s="81"/>
      <c r="O25" s="81"/>
      <c r="P25" s="625"/>
      <c r="Q25" s="81"/>
      <c r="R25" s="81"/>
      <c r="S25" s="626"/>
      <c r="T25" s="81"/>
      <c r="U25" s="81"/>
      <c r="V25" s="626"/>
      <c r="W25" s="81"/>
      <c r="X25" s="81"/>
      <c r="Y25" s="81"/>
      <c r="Z25" s="81"/>
      <c r="AA25" s="81"/>
      <c r="AB25" s="81"/>
      <c r="AC25" s="81"/>
      <c r="AD25" s="81"/>
      <c r="AE25" s="626"/>
      <c r="AF25" s="625"/>
      <c r="AG25" s="626"/>
      <c r="AH25" s="625"/>
      <c r="AI25" s="81"/>
      <c r="AJ25" s="81"/>
      <c r="AK25" s="626"/>
      <c r="AL25" s="657"/>
      <c r="AM25" s="657"/>
      <c r="AN25" s="657"/>
      <c r="AO25" s="625"/>
      <c r="AP25" s="81"/>
      <c r="AQ25" s="81"/>
      <c r="AR25" s="81"/>
      <c r="AS25" s="81"/>
      <c r="AT25" s="81"/>
      <c r="AU25" s="81"/>
      <c r="AV25" s="81"/>
      <c r="AW25" s="626"/>
      <c r="AX25" s="625"/>
      <c r="AY25" s="626"/>
      <c r="AZ25" s="625"/>
      <c r="BA25" s="81"/>
      <c r="BB25" s="81"/>
      <c r="BC25" s="81"/>
      <c r="BD25" s="760"/>
      <c r="BF25" s="91">
        <f t="shared" si="7"/>
        <v>0</v>
      </c>
      <c r="BG25" s="91">
        <f t="shared" si="8"/>
        <v>0</v>
      </c>
      <c r="BH25" s="91">
        <f t="shared" si="9"/>
        <v>0</v>
      </c>
      <c r="BI25" s="91">
        <f t="shared" si="10"/>
        <v>0</v>
      </c>
    </row>
    <row r="26" spans="1:61">
      <c r="A26" s="3" t="s">
        <v>149</v>
      </c>
      <c r="B26" s="44"/>
      <c r="C26" s="44"/>
      <c r="D26" s="11">
        <f>+B26-C26</f>
        <v>0</v>
      </c>
      <c r="E26" s="37"/>
      <c r="F26" s="450">
        <v>1E-3</v>
      </c>
      <c r="G26" s="11">
        <f>+(D26-E26)*F26</f>
        <v>0</v>
      </c>
      <c r="H26" s="44"/>
      <c r="I26" s="37"/>
      <c r="J26" s="11">
        <f>+H26-I26</f>
        <v>0</v>
      </c>
      <c r="K26" s="450">
        <f>F26</f>
        <v>1E-3</v>
      </c>
      <c r="L26" s="11">
        <f>+J26*K26</f>
        <v>0</v>
      </c>
      <c r="M26" s="604">
        <f t="shared" ref="M26:M28" si="13">+G26+L26</f>
        <v>0</v>
      </c>
      <c r="N26" s="81"/>
      <c r="O26" s="81"/>
      <c r="P26" s="614"/>
      <c r="Q26" s="456"/>
      <c r="R26" s="456"/>
      <c r="S26" s="615"/>
      <c r="T26" s="652"/>
      <c r="U26" s="750"/>
      <c r="V26" s="754"/>
      <c r="W26" s="612"/>
      <c r="X26" s="456"/>
      <c r="Y26" s="456"/>
      <c r="Z26" s="456"/>
      <c r="AA26" s="456"/>
      <c r="AB26" s="456"/>
      <c r="AC26" s="456"/>
      <c r="AD26" s="456"/>
      <c r="AE26" s="875">
        <f t="shared" ref="AE26:AE28" si="14">SUM(W26:AD26)</f>
        <v>0</v>
      </c>
      <c r="AF26" s="623" t="e">
        <f>(W26+X26)/C26</f>
        <v>#DIV/0!</v>
      </c>
      <c r="AG26" s="876" t="e">
        <f>(1.5*G26)/(X26+W26)</f>
        <v>#DIV/0!</v>
      </c>
      <c r="AH26" s="614"/>
      <c r="AI26" s="456"/>
      <c r="AJ26" s="456"/>
      <c r="AK26" s="615"/>
      <c r="AL26" s="652"/>
      <c r="AM26" s="750"/>
      <c r="AN26" s="652"/>
      <c r="AO26" s="614"/>
      <c r="AP26" s="456"/>
      <c r="AQ26" s="456"/>
      <c r="AR26" s="456"/>
      <c r="AS26" s="456"/>
      <c r="AT26" s="456"/>
      <c r="AU26" s="456"/>
      <c r="AV26" s="456"/>
      <c r="AW26" s="875">
        <f t="shared" ref="AW26:AW28" si="15">SUM(AO26:AV26)</f>
        <v>0</v>
      </c>
      <c r="AX26" s="880" t="e">
        <f>(AO26+AP26)/I26</f>
        <v>#DIV/0!</v>
      </c>
      <c r="AY26" s="881" t="e">
        <f>(1.5*L26)/(AP26+AO26)</f>
        <v>#DIV/0!</v>
      </c>
      <c r="AZ26" s="882">
        <f>C26+I26</f>
        <v>0</v>
      </c>
      <c r="BA26" s="883">
        <f t="shared" ref="BA26:BA28" si="16">W26+X26+AO26+AP26</f>
        <v>0</v>
      </c>
      <c r="BB26" s="884">
        <f>M26</f>
        <v>0</v>
      </c>
      <c r="BC26" s="885" t="e">
        <f t="shared" ref="BC26:BC29" si="17">BA26/AZ26</f>
        <v>#DIV/0!</v>
      </c>
      <c r="BD26" s="886" t="e">
        <f t="shared" ref="BD26:BD29" si="18">(1.5*BB26)/BA26</f>
        <v>#DIV/0!</v>
      </c>
      <c r="BF26" s="91">
        <f t="shared" si="7"/>
        <v>0</v>
      </c>
      <c r="BG26" s="91">
        <f t="shared" si="8"/>
        <v>0</v>
      </c>
      <c r="BH26" s="91">
        <f t="shared" si="9"/>
        <v>0</v>
      </c>
      <c r="BI26" s="91">
        <f t="shared" si="10"/>
        <v>0</v>
      </c>
    </row>
    <row r="27" spans="1:61">
      <c r="A27" s="3" t="s">
        <v>150</v>
      </c>
      <c r="B27" s="44"/>
      <c r="C27" s="44"/>
      <c r="D27" s="11">
        <f>+B27-C27</f>
        <v>0</v>
      </c>
      <c r="E27" s="37"/>
      <c r="F27" s="450">
        <v>2E-3</v>
      </c>
      <c r="G27" s="11">
        <f>+(D27-E27)*F27</f>
        <v>0</v>
      </c>
      <c r="H27" s="44"/>
      <c r="I27" s="37"/>
      <c r="J27" s="11">
        <f>+H27-I27</f>
        <v>0</v>
      </c>
      <c r="K27" s="450">
        <f t="shared" ref="K27:K28" si="19">F27</f>
        <v>2E-3</v>
      </c>
      <c r="L27" s="11">
        <f>+J27*K27</f>
        <v>0</v>
      </c>
      <c r="M27" s="604">
        <f t="shared" si="13"/>
        <v>0</v>
      </c>
      <c r="N27" s="81"/>
      <c r="O27" s="81"/>
      <c r="P27" s="614"/>
      <c r="Q27" s="456"/>
      <c r="R27" s="456"/>
      <c r="S27" s="615"/>
      <c r="T27" s="652"/>
      <c r="U27" s="750"/>
      <c r="V27" s="754"/>
      <c r="W27" s="612"/>
      <c r="X27" s="456"/>
      <c r="Y27" s="456"/>
      <c r="Z27" s="456"/>
      <c r="AA27" s="456"/>
      <c r="AB27" s="456"/>
      <c r="AC27" s="456"/>
      <c r="AD27" s="456"/>
      <c r="AE27" s="875">
        <f t="shared" si="14"/>
        <v>0</v>
      </c>
      <c r="AF27" s="623" t="e">
        <f>(W27+X27)/C27</f>
        <v>#DIV/0!</v>
      </c>
      <c r="AG27" s="876" t="e">
        <f>(1.5*G27)/(X27+W27)</f>
        <v>#DIV/0!</v>
      </c>
      <c r="AH27" s="614"/>
      <c r="AI27" s="456"/>
      <c r="AJ27" s="456"/>
      <c r="AK27" s="615"/>
      <c r="AL27" s="652"/>
      <c r="AM27" s="750"/>
      <c r="AN27" s="652"/>
      <c r="AO27" s="614"/>
      <c r="AP27" s="456"/>
      <c r="AQ27" s="456"/>
      <c r="AR27" s="456"/>
      <c r="AS27" s="456"/>
      <c r="AT27" s="456"/>
      <c r="AU27" s="456"/>
      <c r="AV27" s="456"/>
      <c r="AW27" s="875">
        <f t="shared" si="15"/>
        <v>0</v>
      </c>
      <c r="AX27" s="880" t="e">
        <f>(AO27+AP27)/I27</f>
        <v>#DIV/0!</v>
      </c>
      <c r="AY27" s="881" t="e">
        <f>(1.5*L27)/(AP27+AO27)</f>
        <v>#DIV/0!</v>
      </c>
      <c r="AZ27" s="882">
        <f>C27+I27</f>
        <v>0</v>
      </c>
      <c r="BA27" s="883">
        <f t="shared" si="16"/>
        <v>0</v>
      </c>
      <c r="BB27" s="884">
        <f>M27</f>
        <v>0</v>
      </c>
      <c r="BC27" s="885" t="e">
        <f t="shared" si="17"/>
        <v>#DIV/0!</v>
      </c>
      <c r="BD27" s="886" t="e">
        <f t="shared" si="18"/>
        <v>#DIV/0!</v>
      </c>
      <c r="BF27" s="91">
        <f t="shared" si="7"/>
        <v>0</v>
      </c>
      <c r="BG27" s="91">
        <f t="shared" si="8"/>
        <v>0</v>
      </c>
      <c r="BH27" s="91">
        <f t="shared" si="9"/>
        <v>0</v>
      </c>
      <c r="BI27" s="91">
        <f t="shared" si="10"/>
        <v>0</v>
      </c>
    </row>
    <row r="28" spans="1:61">
      <c r="A28" s="3" t="s">
        <v>151</v>
      </c>
      <c r="B28" s="44"/>
      <c r="C28" s="44"/>
      <c r="D28" s="11">
        <f>+B28-C28</f>
        <v>0</v>
      </c>
      <c r="E28" s="37"/>
      <c r="F28" s="450">
        <v>4.0000000000000001E-3</v>
      </c>
      <c r="G28" s="11">
        <f>+(D28-E28)*F28</f>
        <v>0</v>
      </c>
      <c r="H28" s="44"/>
      <c r="I28" s="37"/>
      <c r="J28" s="11">
        <f>+H28-I28</f>
        <v>0</v>
      </c>
      <c r="K28" s="450">
        <f t="shared" si="19"/>
        <v>4.0000000000000001E-3</v>
      </c>
      <c r="L28" s="11">
        <f>+J28*K28</f>
        <v>0</v>
      </c>
      <c r="M28" s="604">
        <f t="shared" si="13"/>
        <v>0</v>
      </c>
      <c r="N28" s="81"/>
      <c r="O28" s="81"/>
      <c r="P28" s="614"/>
      <c r="Q28" s="456"/>
      <c r="R28" s="456"/>
      <c r="S28" s="615"/>
      <c r="T28" s="652"/>
      <c r="U28" s="750"/>
      <c r="V28" s="754"/>
      <c r="W28" s="612"/>
      <c r="X28" s="456"/>
      <c r="Y28" s="456"/>
      <c r="Z28" s="456"/>
      <c r="AA28" s="456"/>
      <c r="AB28" s="456"/>
      <c r="AC28" s="456"/>
      <c r="AD28" s="456"/>
      <c r="AE28" s="875">
        <f t="shared" si="14"/>
        <v>0</v>
      </c>
      <c r="AF28" s="623" t="e">
        <f>(W28+X28)/C28</f>
        <v>#DIV/0!</v>
      </c>
      <c r="AG28" s="876" t="e">
        <f>(1.5*G28)/(X28+W28)</f>
        <v>#DIV/0!</v>
      </c>
      <c r="AH28" s="614"/>
      <c r="AI28" s="456"/>
      <c r="AJ28" s="456"/>
      <c r="AK28" s="615"/>
      <c r="AL28" s="652"/>
      <c r="AM28" s="750"/>
      <c r="AN28" s="652"/>
      <c r="AO28" s="614"/>
      <c r="AP28" s="456"/>
      <c r="AQ28" s="456"/>
      <c r="AR28" s="456"/>
      <c r="AS28" s="456"/>
      <c r="AT28" s="456"/>
      <c r="AU28" s="456"/>
      <c r="AV28" s="456"/>
      <c r="AW28" s="875">
        <f t="shared" si="15"/>
        <v>0</v>
      </c>
      <c r="AX28" s="880" t="e">
        <f>(AO28+AP28)/I28</f>
        <v>#DIV/0!</v>
      </c>
      <c r="AY28" s="881" t="e">
        <f>(1.5*L28)/(AP28+AO28)</f>
        <v>#DIV/0!</v>
      </c>
      <c r="AZ28" s="882">
        <f>C28+I28</f>
        <v>0</v>
      </c>
      <c r="BA28" s="883">
        <f t="shared" si="16"/>
        <v>0</v>
      </c>
      <c r="BB28" s="884">
        <f>M28</f>
        <v>0</v>
      </c>
      <c r="BC28" s="885" t="e">
        <f t="shared" si="17"/>
        <v>#DIV/0!</v>
      </c>
      <c r="BD28" s="886" t="e">
        <f t="shared" si="18"/>
        <v>#DIV/0!</v>
      </c>
      <c r="BF28" s="91">
        <f t="shared" si="7"/>
        <v>0</v>
      </c>
      <c r="BG28" s="91">
        <f t="shared" si="8"/>
        <v>0</v>
      </c>
      <c r="BH28" s="91">
        <f t="shared" si="9"/>
        <v>0</v>
      </c>
      <c r="BI28" s="91">
        <f t="shared" si="10"/>
        <v>0</v>
      </c>
    </row>
    <row r="29" spans="1:61">
      <c r="A29" s="8" t="s">
        <v>155</v>
      </c>
      <c r="B29" s="49">
        <f>SUM(B26:B28)</f>
        <v>0</v>
      </c>
      <c r="C29" s="49">
        <f>SUM(C26:C28)</f>
        <v>0</v>
      </c>
      <c r="D29" s="49">
        <f>SUM(D26:D28)</f>
        <v>0</v>
      </c>
      <c r="E29" s="49">
        <f>SUM(E26:E28)</f>
        <v>0</v>
      </c>
      <c r="F29" s="226"/>
      <c r="G29" s="49">
        <f>SUM(G26:G28)</f>
        <v>0</v>
      </c>
      <c r="H29" s="49">
        <f>SUM(H26:H28)</f>
        <v>0</v>
      </c>
      <c r="I29" s="49">
        <f>SUM(I26:I28)</f>
        <v>0</v>
      </c>
      <c r="J29" s="49">
        <f>SUM(J26:J28)</f>
        <v>0</v>
      </c>
      <c r="K29" s="227"/>
      <c r="L29" s="49">
        <f>SUM(L26:L28)</f>
        <v>0</v>
      </c>
      <c r="M29" s="49">
        <f>SUM(M26:M28)</f>
        <v>0</v>
      </c>
      <c r="N29" s="81"/>
      <c r="O29" s="81"/>
      <c r="P29" s="616">
        <f t="shared" ref="P29:AW29" si="20">SUM(P26:P28)</f>
        <v>0</v>
      </c>
      <c r="Q29" s="424">
        <f t="shared" si="20"/>
        <v>0</v>
      </c>
      <c r="R29" s="424">
        <f t="shared" si="20"/>
        <v>0</v>
      </c>
      <c r="S29" s="617">
        <f t="shared" si="20"/>
        <v>0</v>
      </c>
      <c r="T29" s="747">
        <f t="shared" si="20"/>
        <v>0</v>
      </c>
      <c r="U29" s="649">
        <f>SUM(U26:U28)</f>
        <v>0</v>
      </c>
      <c r="V29" s="748">
        <f t="shared" si="20"/>
        <v>0</v>
      </c>
      <c r="W29" s="613">
        <f t="shared" si="20"/>
        <v>0</v>
      </c>
      <c r="X29" s="424">
        <f t="shared" si="20"/>
        <v>0</v>
      </c>
      <c r="Y29" s="424">
        <f t="shared" si="20"/>
        <v>0</v>
      </c>
      <c r="Z29" s="424">
        <f t="shared" si="20"/>
        <v>0</v>
      </c>
      <c r="AA29" s="424">
        <f t="shared" si="20"/>
        <v>0</v>
      </c>
      <c r="AB29" s="424">
        <f t="shared" si="20"/>
        <v>0</v>
      </c>
      <c r="AC29" s="424">
        <f t="shared" si="20"/>
        <v>0</v>
      </c>
      <c r="AD29" s="424">
        <f t="shared" si="20"/>
        <v>0</v>
      </c>
      <c r="AE29" s="617">
        <f t="shared" si="20"/>
        <v>0</v>
      </c>
      <c r="AF29" s="623" t="e">
        <f>(W29+X29)/C29</f>
        <v>#DIV/0!</v>
      </c>
      <c r="AG29" s="876" t="e">
        <f>(1.5*G29)/(X29+W29)</f>
        <v>#DIV/0!</v>
      </c>
      <c r="AH29" s="616">
        <f t="shared" si="20"/>
        <v>0</v>
      </c>
      <c r="AI29" s="424">
        <f t="shared" si="20"/>
        <v>0</v>
      </c>
      <c r="AJ29" s="424">
        <f t="shared" si="20"/>
        <v>0</v>
      </c>
      <c r="AK29" s="617">
        <f t="shared" si="20"/>
        <v>0</v>
      </c>
      <c r="AL29" s="747">
        <f t="shared" si="20"/>
        <v>0</v>
      </c>
      <c r="AM29" s="649">
        <f t="shared" si="20"/>
        <v>0</v>
      </c>
      <c r="AN29" s="748">
        <f t="shared" si="20"/>
        <v>0</v>
      </c>
      <c r="AO29" s="616">
        <f t="shared" si="20"/>
        <v>0</v>
      </c>
      <c r="AP29" s="424">
        <f t="shared" si="20"/>
        <v>0</v>
      </c>
      <c r="AQ29" s="424">
        <f t="shared" si="20"/>
        <v>0</v>
      </c>
      <c r="AR29" s="424">
        <f t="shared" si="20"/>
        <v>0</v>
      </c>
      <c r="AS29" s="424">
        <f t="shared" si="20"/>
        <v>0</v>
      </c>
      <c r="AT29" s="424">
        <f t="shared" si="20"/>
        <v>0</v>
      </c>
      <c r="AU29" s="424">
        <f t="shared" si="20"/>
        <v>0</v>
      </c>
      <c r="AV29" s="424">
        <f t="shared" si="20"/>
        <v>0</v>
      </c>
      <c r="AW29" s="617">
        <f t="shared" si="20"/>
        <v>0</v>
      </c>
      <c r="AX29" s="880" t="e">
        <f>(AO29+AP29)/I29</f>
        <v>#DIV/0!</v>
      </c>
      <c r="AY29" s="881" t="e">
        <f>(1.5*L29)/(AP29+AO29)</f>
        <v>#DIV/0!</v>
      </c>
      <c r="AZ29" s="616">
        <f t="shared" ref="AZ29" si="21">SUM(AZ26:AZ28)</f>
        <v>0</v>
      </c>
      <c r="BA29" s="613"/>
      <c r="BB29" s="611"/>
      <c r="BC29" s="885" t="e">
        <f t="shared" si="17"/>
        <v>#DIV/0!</v>
      </c>
      <c r="BD29" s="886" t="e">
        <f t="shared" si="18"/>
        <v>#DIV/0!</v>
      </c>
      <c r="BF29" s="91">
        <f t="shared" si="7"/>
        <v>0</v>
      </c>
      <c r="BG29" s="91">
        <f t="shared" si="8"/>
        <v>0</v>
      </c>
      <c r="BH29" s="91">
        <f t="shared" si="9"/>
        <v>0</v>
      </c>
      <c r="BI29" s="91">
        <f t="shared" si="10"/>
        <v>0</v>
      </c>
    </row>
    <row r="30" spans="1:61">
      <c r="A30" s="1083"/>
      <c r="B30" s="1083"/>
      <c r="C30" s="1083"/>
      <c r="D30" s="1083"/>
      <c r="E30" s="1083"/>
      <c r="F30" s="1083"/>
      <c r="G30" s="1083"/>
      <c r="H30" s="1083"/>
      <c r="I30" s="1083"/>
      <c r="J30" s="1083"/>
      <c r="K30" s="1083"/>
      <c r="L30" s="1083"/>
      <c r="M30" s="1083"/>
      <c r="N30" s="81"/>
      <c r="O30" s="81"/>
      <c r="P30" s="625"/>
      <c r="Q30" s="81"/>
      <c r="R30" s="81"/>
      <c r="S30" s="626"/>
      <c r="T30" s="81"/>
      <c r="U30" s="81"/>
      <c r="V30" s="626"/>
      <c r="W30" s="81"/>
      <c r="X30" s="81"/>
      <c r="Y30" s="81"/>
      <c r="Z30" s="81"/>
      <c r="AA30" s="81"/>
      <c r="AB30" s="81"/>
      <c r="AC30" s="81"/>
      <c r="AD30" s="81"/>
      <c r="AE30" s="626"/>
      <c r="AF30" s="625"/>
      <c r="AG30" s="626"/>
      <c r="AH30" s="625"/>
      <c r="AI30" s="81"/>
      <c r="AJ30" s="81"/>
      <c r="AK30" s="626"/>
      <c r="AL30" s="657"/>
      <c r="AM30" s="657"/>
      <c r="AN30" s="657"/>
      <c r="AO30" s="625"/>
      <c r="AP30" s="81"/>
      <c r="AQ30" s="81"/>
      <c r="AR30" s="81"/>
      <c r="AS30" s="81"/>
      <c r="AT30" s="81"/>
      <c r="AU30" s="81"/>
      <c r="AV30" s="81"/>
      <c r="AW30" s="626"/>
      <c r="AX30" s="625"/>
      <c r="AY30" s="626"/>
      <c r="AZ30" s="625"/>
      <c r="BA30" s="81"/>
      <c r="BB30" s="81"/>
      <c r="BC30" s="81"/>
      <c r="BD30" s="760"/>
      <c r="BF30" s="91">
        <f t="shared" si="7"/>
        <v>0</v>
      </c>
      <c r="BG30" s="91">
        <f t="shared" si="8"/>
        <v>0</v>
      </c>
      <c r="BH30" s="91">
        <f t="shared" si="9"/>
        <v>0</v>
      </c>
      <c r="BI30" s="91">
        <f t="shared" si="10"/>
        <v>0</v>
      </c>
    </row>
    <row r="31" spans="1:61">
      <c r="A31" s="1055" t="s">
        <v>156</v>
      </c>
      <c r="B31" s="1055"/>
      <c r="C31" s="1055"/>
      <c r="D31" s="1055"/>
      <c r="E31" s="1055"/>
      <c r="F31" s="1055"/>
      <c r="G31" s="1055"/>
      <c r="H31" s="1055"/>
      <c r="I31" s="1055"/>
      <c r="J31" s="1055"/>
      <c r="K31" s="1055"/>
      <c r="L31" s="1055"/>
      <c r="M31" s="1055"/>
      <c r="N31" s="81"/>
      <c r="O31" s="81"/>
      <c r="P31" s="625"/>
      <c r="Q31" s="81"/>
      <c r="R31" s="81"/>
      <c r="S31" s="626"/>
      <c r="T31" s="81"/>
      <c r="U31" s="81"/>
      <c r="V31" s="626"/>
      <c r="W31" s="81"/>
      <c r="X31" s="81"/>
      <c r="Y31" s="81"/>
      <c r="Z31" s="81"/>
      <c r="AA31" s="81"/>
      <c r="AB31" s="81"/>
      <c r="AC31" s="81"/>
      <c r="AD31" s="81"/>
      <c r="AE31" s="626"/>
      <c r="AF31" s="625"/>
      <c r="AG31" s="626"/>
      <c r="AH31" s="625"/>
      <c r="AI31" s="81"/>
      <c r="AJ31" s="81"/>
      <c r="AK31" s="626"/>
      <c r="AL31" s="657"/>
      <c r="AM31" s="657"/>
      <c r="AN31" s="657"/>
      <c r="AO31" s="625"/>
      <c r="AP31" s="81"/>
      <c r="AQ31" s="81"/>
      <c r="AR31" s="81"/>
      <c r="AS31" s="81"/>
      <c r="AT31" s="81"/>
      <c r="AU31" s="81"/>
      <c r="AV31" s="81"/>
      <c r="AW31" s="626"/>
      <c r="AX31" s="625"/>
      <c r="AY31" s="626"/>
      <c r="AZ31" s="625"/>
      <c r="BA31" s="81"/>
      <c r="BB31" s="81"/>
      <c r="BC31" s="81"/>
      <c r="BD31" s="760"/>
      <c r="BF31" s="91">
        <f t="shared" si="7"/>
        <v>0</v>
      </c>
      <c r="BG31" s="91">
        <f t="shared" si="8"/>
        <v>0</v>
      </c>
      <c r="BH31" s="91">
        <f t="shared" si="9"/>
        <v>0</v>
      </c>
      <c r="BI31" s="91">
        <f t="shared" si="10"/>
        <v>0</v>
      </c>
    </row>
    <row r="32" spans="1:61">
      <c r="A32" s="1086" t="s">
        <v>148</v>
      </c>
      <c r="B32" s="1087"/>
      <c r="C32" s="1087"/>
      <c r="D32" s="1087"/>
      <c r="E32" s="1087"/>
      <c r="F32" s="1087"/>
      <c r="G32" s="1087"/>
      <c r="H32" s="1087"/>
      <c r="I32" s="1087"/>
      <c r="J32" s="1087"/>
      <c r="K32" s="1087"/>
      <c r="L32" s="1087"/>
      <c r="M32" s="1088"/>
      <c r="N32" s="81"/>
      <c r="O32" s="81"/>
      <c r="P32" s="625"/>
      <c r="Q32" s="81"/>
      <c r="R32" s="81"/>
      <c r="S32" s="626"/>
      <c r="T32" s="81"/>
      <c r="U32" s="81"/>
      <c r="V32" s="626"/>
      <c r="W32" s="81"/>
      <c r="X32" s="81"/>
      <c r="Y32" s="81"/>
      <c r="Z32" s="81"/>
      <c r="AA32" s="81"/>
      <c r="AB32" s="81"/>
      <c r="AC32" s="81"/>
      <c r="AD32" s="81"/>
      <c r="AE32" s="626"/>
      <c r="AF32" s="625"/>
      <c r="AG32" s="626"/>
      <c r="AH32" s="625"/>
      <c r="AI32" s="81"/>
      <c r="AJ32" s="81"/>
      <c r="AK32" s="626"/>
      <c r="AL32" s="657"/>
      <c r="AM32" s="657"/>
      <c r="AN32" s="657"/>
      <c r="AO32" s="625"/>
      <c r="AP32" s="81"/>
      <c r="AQ32" s="81"/>
      <c r="AR32" s="81"/>
      <c r="AS32" s="81"/>
      <c r="AT32" s="81"/>
      <c r="AU32" s="81"/>
      <c r="AV32" s="81"/>
      <c r="AW32" s="626"/>
      <c r="AX32" s="625"/>
      <c r="AY32" s="626"/>
      <c r="AZ32" s="625"/>
      <c r="BA32" s="81"/>
      <c r="BB32" s="81"/>
      <c r="BC32" s="81"/>
      <c r="BD32" s="760"/>
      <c r="BF32" s="91">
        <f t="shared" si="7"/>
        <v>0</v>
      </c>
      <c r="BG32" s="91">
        <f t="shared" si="8"/>
        <v>0</v>
      </c>
      <c r="BH32" s="91">
        <f t="shared" si="9"/>
        <v>0</v>
      </c>
      <c r="BI32" s="91">
        <f t="shared" si="10"/>
        <v>0</v>
      </c>
    </row>
    <row r="33" spans="1:61">
      <c r="A33" s="3" t="s">
        <v>149</v>
      </c>
      <c r="B33" s="223"/>
      <c r="C33" s="223"/>
      <c r="D33" s="11">
        <f t="shared" ref="D33:D40" si="22">+B33-C33</f>
        <v>0</v>
      </c>
      <c r="E33" s="37"/>
      <c r="F33" s="450">
        <v>2.9999999999999997E-4</v>
      </c>
      <c r="G33" s="11">
        <f>+(D33-E33)*F33</f>
        <v>0</v>
      </c>
      <c r="H33" s="224"/>
      <c r="I33" s="37"/>
      <c r="J33" s="11">
        <f>+H33-I33</f>
        <v>0</v>
      </c>
      <c r="K33" s="450">
        <f>F33</f>
        <v>2.9999999999999997E-4</v>
      </c>
      <c r="L33" s="11">
        <f>+J33*K33</f>
        <v>0</v>
      </c>
      <c r="M33" s="604">
        <f t="shared" ref="M33:M40" si="23">+G33+L33</f>
        <v>0</v>
      </c>
      <c r="N33" s="81"/>
      <c r="O33" s="81"/>
      <c r="P33" s="614"/>
      <c r="Q33" s="456"/>
      <c r="R33" s="456"/>
      <c r="S33" s="615"/>
      <c r="T33" s="652"/>
      <c r="U33" s="750"/>
      <c r="V33" s="754"/>
      <c r="W33" s="612"/>
      <c r="X33" s="456"/>
      <c r="Y33" s="456"/>
      <c r="Z33" s="456"/>
      <c r="AA33" s="456"/>
      <c r="AB33" s="456"/>
      <c r="AC33" s="456"/>
      <c r="AD33" s="456"/>
      <c r="AE33" s="622">
        <f t="shared" ref="AE33:AE40" si="24">SUM(W33:AD33)</f>
        <v>0</v>
      </c>
      <c r="AF33" s="623" t="e">
        <f>(W33+X33)/C33</f>
        <v>#DIV/0!</v>
      </c>
      <c r="AG33" s="624" t="e">
        <f>(1.5*G33)/(X33+W33)</f>
        <v>#DIV/0!</v>
      </c>
      <c r="AH33" s="614"/>
      <c r="AI33" s="456"/>
      <c r="AJ33" s="456"/>
      <c r="AK33" s="615"/>
      <c r="AL33" s="652"/>
      <c r="AM33" s="750"/>
      <c r="AN33" s="652"/>
      <c r="AO33" s="614"/>
      <c r="AP33" s="456"/>
      <c r="AQ33" s="456"/>
      <c r="AR33" s="456"/>
      <c r="AS33" s="456"/>
      <c r="AT33" s="456"/>
      <c r="AU33" s="456"/>
      <c r="AV33" s="456"/>
      <c r="AW33" s="875">
        <f t="shared" ref="AW33:AW40" si="25">SUM(AO33:AV33)</f>
        <v>0</v>
      </c>
      <c r="AX33" s="880" t="e">
        <f>(AO33+AP33)/I33</f>
        <v>#DIV/0!</v>
      </c>
      <c r="AY33" s="881" t="e">
        <f>(1.5*L33)/(AP33+AO33)</f>
        <v>#DIV/0!</v>
      </c>
      <c r="AZ33" s="882">
        <f>C33+I33</f>
        <v>0</v>
      </c>
      <c r="BA33" s="883">
        <f t="shared" ref="BA33:BA36" si="26">W33+X33+AO33+AP33</f>
        <v>0</v>
      </c>
      <c r="BB33" s="884">
        <f>M33</f>
        <v>0</v>
      </c>
      <c r="BC33" s="885" t="e">
        <f t="shared" ref="BC33:BC36" si="27">BA33/AZ33</f>
        <v>#DIV/0!</v>
      </c>
      <c r="BD33" s="886" t="e">
        <f t="shared" ref="BD33:BD36" si="28">(1.5*BB33)/BA33</f>
        <v>#DIV/0!</v>
      </c>
      <c r="BF33" s="91">
        <f t="shared" si="7"/>
        <v>0</v>
      </c>
      <c r="BG33" s="91">
        <f t="shared" si="8"/>
        <v>0</v>
      </c>
      <c r="BH33" s="91">
        <f t="shared" si="9"/>
        <v>0</v>
      </c>
      <c r="BI33" s="91">
        <f t="shared" si="10"/>
        <v>0</v>
      </c>
    </row>
    <row r="34" spans="1:61">
      <c r="A34" s="3" t="s">
        <v>150</v>
      </c>
      <c r="B34" s="223"/>
      <c r="C34" s="223"/>
      <c r="D34" s="11">
        <f t="shared" si="22"/>
        <v>0</v>
      </c>
      <c r="E34" s="37"/>
      <c r="F34" s="450">
        <v>5.9999999999999995E-4</v>
      </c>
      <c r="G34" s="11">
        <f>+(D34-E34)*F34</f>
        <v>0</v>
      </c>
      <c r="H34" s="224"/>
      <c r="I34" s="37"/>
      <c r="J34" s="11">
        <f>+H34-I34</f>
        <v>0</v>
      </c>
      <c r="K34" s="450">
        <f t="shared" ref="K34:K36" si="29">F34</f>
        <v>5.9999999999999995E-4</v>
      </c>
      <c r="L34" s="11">
        <f>+J34*K34</f>
        <v>0</v>
      </c>
      <c r="M34" s="604">
        <f t="shared" si="23"/>
        <v>0</v>
      </c>
      <c r="N34" s="81"/>
      <c r="O34" s="81"/>
      <c r="P34" s="614"/>
      <c r="Q34" s="456"/>
      <c r="R34" s="456"/>
      <c r="S34" s="615"/>
      <c r="T34" s="652"/>
      <c r="U34" s="750"/>
      <c r="V34" s="754"/>
      <c r="W34" s="612"/>
      <c r="X34" s="456"/>
      <c r="Y34" s="456"/>
      <c r="Z34" s="456"/>
      <c r="AA34" s="456"/>
      <c r="AB34" s="456"/>
      <c r="AC34" s="456"/>
      <c r="AD34" s="456"/>
      <c r="AE34" s="622">
        <f t="shared" si="24"/>
        <v>0</v>
      </c>
      <c r="AF34" s="623" t="e">
        <f>(W34+X34)/C34</f>
        <v>#DIV/0!</v>
      </c>
      <c r="AG34" s="624" t="e">
        <f>(1.5*G34)/(X34+W34)</f>
        <v>#DIV/0!</v>
      </c>
      <c r="AH34" s="614"/>
      <c r="AI34" s="456"/>
      <c r="AJ34" s="456"/>
      <c r="AK34" s="615"/>
      <c r="AL34" s="652"/>
      <c r="AM34" s="750"/>
      <c r="AN34" s="652"/>
      <c r="AO34" s="614"/>
      <c r="AP34" s="456"/>
      <c r="AQ34" s="456"/>
      <c r="AR34" s="456"/>
      <c r="AS34" s="456"/>
      <c r="AT34" s="456"/>
      <c r="AU34" s="456"/>
      <c r="AV34" s="456"/>
      <c r="AW34" s="875">
        <f t="shared" si="25"/>
        <v>0</v>
      </c>
      <c r="AX34" s="880" t="e">
        <f>(AO34+AP34)/I34</f>
        <v>#DIV/0!</v>
      </c>
      <c r="AY34" s="881" t="e">
        <f>(1.5*L34)/(AP34+AO34)</f>
        <v>#DIV/0!</v>
      </c>
      <c r="AZ34" s="882">
        <f>C34+I34</f>
        <v>0</v>
      </c>
      <c r="BA34" s="883">
        <f t="shared" si="26"/>
        <v>0</v>
      </c>
      <c r="BB34" s="884">
        <f>M34</f>
        <v>0</v>
      </c>
      <c r="BC34" s="885" t="e">
        <f t="shared" si="27"/>
        <v>#DIV/0!</v>
      </c>
      <c r="BD34" s="886" t="e">
        <f t="shared" si="28"/>
        <v>#DIV/0!</v>
      </c>
      <c r="BF34" s="91">
        <f t="shared" si="7"/>
        <v>0</v>
      </c>
      <c r="BG34" s="91">
        <f t="shared" si="8"/>
        <v>0</v>
      </c>
      <c r="BH34" s="91">
        <f t="shared" si="9"/>
        <v>0</v>
      </c>
      <c r="BI34" s="91">
        <f t="shared" si="10"/>
        <v>0</v>
      </c>
    </row>
    <row r="35" spans="1:61">
      <c r="A35" s="3" t="s">
        <v>151</v>
      </c>
      <c r="B35" s="223"/>
      <c r="C35" s="223"/>
      <c r="D35" s="11">
        <f t="shared" si="22"/>
        <v>0</v>
      </c>
      <c r="E35" s="37"/>
      <c r="F35" s="450">
        <v>1.1999999999999999E-3</v>
      </c>
      <c r="G35" s="11">
        <f>+(D35-E35)*F35</f>
        <v>0</v>
      </c>
      <c r="H35" s="224"/>
      <c r="I35" s="37"/>
      <c r="J35" s="11">
        <f>+H35-I35</f>
        <v>0</v>
      </c>
      <c r="K35" s="450">
        <f t="shared" si="29"/>
        <v>1.1999999999999999E-3</v>
      </c>
      <c r="L35" s="11">
        <f>+J35*K35</f>
        <v>0</v>
      </c>
      <c r="M35" s="604">
        <f t="shared" si="23"/>
        <v>0</v>
      </c>
      <c r="N35" s="81"/>
      <c r="O35" s="81"/>
      <c r="P35" s="614"/>
      <c r="Q35" s="456"/>
      <c r="R35" s="456"/>
      <c r="S35" s="615"/>
      <c r="T35" s="652"/>
      <c r="U35" s="750"/>
      <c r="V35" s="754"/>
      <c r="W35" s="612"/>
      <c r="X35" s="456"/>
      <c r="Y35" s="456"/>
      <c r="Z35" s="456"/>
      <c r="AA35" s="456"/>
      <c r="AB35" s="456"/>
      <c r="AC35" s="456"/>
      <c r="AD35" s="456"/>
      <c r="AE35" s="622">
        <f t="shared" si="24"/>
        <v>0</v>
      </c>
      <c r="AF35" s="623" t="e">
        <f>(W35+X35)/C35</f>
        <v>#DIV/0!</v>
      </c>
      <c r="AG35" s="624" t="e">
        <f>(1.5*G35)/(X35+W35)</f>
        <v>#DIV/0!</v>
      </c>
      <c r="AH35" s="614"/>
      <c r="AI35" s="456"/>
      <c r="AJ35" s="456"/>
      <c r="AK35" s="615"/>
      <c r="AL35" s="652"/>
      <c r="AM35" s="750"/>
      <c r="AN35" s="652"/>
      <c r="AO35" s="614"/>
      <c r="AP35" s="456"/>
      <c r="AQ35" s="456"/>
      <c r="AR35" s="456"/>
      <c r="AS35" s="456"/>
      <c r="AT35" s="456"/>
      <c r="AU35" s="456"/>
      <c r="AV35" s="456"/>
      <c r="AW35" s="875">
        <f t="shared" si="25"/>
        <v>0</v>
      </c>
      <c r="AX35" s="880" t="e">
        <f>(AO35+AP35)/I35</f>
        <v>#DIV/0!</v>
      </c>
      <c r="AY35" s="881" t="e">
        <f>(1.5*L35)/(AP35+AO35)</f>
        <v>#DIV/0!</v>
      </c>
      <c r="AZ35" s="882">
        <f>C35+I35</f>
        <v>0</v>
      </c>
      <c r="BA35" s="883">
        <f t="shared" si="26"/>
        <v>0</v>
      </c>
      <c r="BB35" s="884">
        <f>M35</f>
        <v>0</v>
      </c>
      <c r="BC35" s="885" t="e">
        <f t="shared" si="27"/>
        <v>#DIV/0!</v>
      </c>
      <c r="BD35" s="886" t="e">
        <f t="shared" si="28"/>
        <v>#DIV/0!</v>
      </c>
      <c r="BF35" s="91">
        <f t="shared" si="7"/>
        <v>0</v>
      </c>
      <c r="BG35" s="91">
        <f t="shared" si="8"/>
        <v>0</v>
      </c>
      <c r="BH35" s="91">
        <f t="shared" si="9"/>
        <v>0</v>
      </c>
      <c r="BI35" s="91">
        <f t="shared" si="10"/>
        <v>0</v>
      </c>
    </row>
    <row r="36" spans="1:61">
      <c r="A36" s="31" t="s">
        <v>152</v>
      </c>
      <c r="B36" s="223"/>
      <c r="C36" s="223"/>
      <c r="D36" s="11">
        <f t="shared" si="22"/>
        <v>0</v>
      </c>
      <c r="E36" s="37"/>
      <c r="F36" s="450">
        <v>5.9999999999999995E-4</v>
      </c>
      <c r="G36" s="11">
        <f>+(D36-E36)*F36</f>
        <v>0</v>
      </c>
      <c r="H36" s="224"/>
      <c r="I36" s="37"/>
      <c r="J36" s="11">
        <f>+H36-I36</f>
        <v>0</v>
      </c>
      <c r="K36" s="450">
        <f t="shared" si="29"/>
        <v>5.9999999999999995E-4</v>
      </c>
      <c r="L36" s="11">
        <f>+J36*K36</f>
        <v>0</v>
      </c>
      <c r="M36" s="604">
        <f t="shared" si="23"/>
        <v>0</v>
      </c>
      <c r="N36" s="81"/>
      <c r="O36" s="81"/>
      <c r="P36" s="614"/>
      <c r="Q36" s="456"/>
      <c r="R36" s="456"/>
      <c r="S36" s="615"/>
      <c r="T36" s="652"/>
      <c r="U36" s="750"/>
      <c r="V36" s="754"/>
      <c r="W36" s="612"/>
      <c r="X36" s="456"/>
      <c r="Y36" s="456"/>
      <c r="Z36" s="456"/>
      <c r="AA36" s="456"/>
      <c r="AB36" s="456"/>
      <c r="AC36" s="456"/>
      <c r="AD36" s="456"/>
      <c r="AE36" s="622">
        <f t="shared" si="24"/>
        <v>0</v>
      </c>
      <c r="AF36" s="623" t="e">
        <f>(W36+X36)/C36</f>
        <v>#DIV/0!</v>
      </c>
      <c r="AG36" s="624" t="e">
        <f>(1.5*G36)/(X36+W36)</f>
        <v>#DIV/0!</v>
      </c>
      <c r="AH36" s="614"/>
      <c r="AI36" s="456"/>
      <c r="AJ36" s="456"/>
      <c r="AK36" s="615"/>
      <c r="AL36" s="652"/>
      <c r="AM36" s="750"/>
      <c r="AN36" s="652"/>
      <c r="AO36" s="614"/>
      <c r="AP36" s="456"/>
      <c r="AQ36" s="456"/>
      <c r="AR36" s="456"/>
      <c r="AS36" s="456"/>
      <c r="AT36" s="456"/>
      <c r="AU36" s="456"/>
      <c r="AV36" s="456"/>
      <c r="AW36" s="875">
        <f t="shared" si="25"/>
        <v>0</v>
      </c>
      <c r="AX36" s="880" t="e">
        <f>(AO36+AP36)/I36</f>
        <v>#DIV/0!</v>
      </c>
      <c r="AY36" s="881" t="e">
        <f>(1.5*L36)/(AP36+AO36)</f>
        <v>#DIV/0!</v>
      </c>
      <c r="AZ36" s="882">
        <f>C36+I36</f>
        <v>0</v>
      </c>
      <c r="BA36" s="883">
        <f t="shared" si="26"/>
        <v>0</v>
      </c>
      <c r="BB36" s="884">
        <f>M36</f>
        <v>0</v>
      </c>
      <c r="BC36" s="885" t="e">
        <f t="shared" si="27"/>
        <v>#DIV/0!</v>
      </c>
      <c r="BD36" s="886" t="e">
        <f t="shared" si="28"/>
        <v>#DIV/0!</v>
      </c>
      <c r="BF36" s="91">
        <f t="shared" si="7"/>
        <v>0</v>
      </c>
      <c r="BG36" s="91">
        <f t="shared" si="8"/>
        <v>0</v>
      </c>
      <c r="BH36" s="91">
        <f t="shared" si="9"/>
        <v>0</v>
      </c>
      <c r="BI36" s="91">
        <f t="shared" si="10"/>
        <v>0</v>
      </c>
    </row>
    <row r="37" spans="1:61">
      <c r="A37" s="1086" t="s">
        <v>157</v>
      </c>
      <c r="B37" s="1087"/>
      <c r="C37" s="1087"/>
      <c r="D37" s="1087"/>
      <c r="E37" s="1087"/>
      <c r="F37" s="1087"/>
      <c r="G37" s="1087"/>
      <c r="H37" s="1087"/>
      <c r="I37" s="1087"/>
      <c r="J37" s="1087"/>
      <c r="K37" s="1087"/>
      <c r="L37" s="1087"/>
      <c r="M37" s="1088"/>
      <c r="N37" s="81"/>
      <c r="O37" s="81"/>
      <c r="P37" s="618"/>
      <c r="Q37" s="427"/>
      <c r="R37" s="427"/>
      <c r="S37" s="619"/>
      <c r="T37" s="608"/>
      <c r="U37" s="745"/>
      <c r="V37" s="619"/>
      <c r="W37" s="427"/>
      <c r="X37" s="427"/>
      <c r="Y37" s="427"/>
      <c r="Z37" s="427"/>
      <c r="AA37" s="427"/>
      <c r="AB37" s="427"/>
      <c r="AC37" s="427"/>
      <c r="AD37" s="427"/>
      <c r="AE37" s="619"/>
      <c r="AF37" s="618"/>
      <c r="AG37" s="619"/>
      <c r="AH37" s="618"/>
      <c r="AI37" s="427"/>
      <c r="AJ37" s="427"/>
      <c r="AK37" s="619"/>
      <c r="AL37" s="608"/>
      <c r="AM37" s="745"/>
      <c r="AN37" s="608"/>
      <c r="AO37" s="618"/>
      <c r="AP37" s="427"/>
      <c r="AQ37" s="427"/>
      <c r="AR37" s="427"/>
      <c r="AS37" s="427"/>
      <c r="AT37" s="427"/>
      <c r="AU37" s="427"/>
      <c r="AV37" s="427"/>
      <c r="AW37" s="619"/>
      <c r="AX37" s="618"/>
      <c r="AY37" s="619"/>
      <c r="AZ37" s="618"/>
      <c r="BA37" s="427"/>
      <c r="BB37" s="608"/>
      <c r="BC37" s="427"/>
      <c r="BD37" s="427"/>
      <c r="BF37" s="91">
        <f t="shared" si="7"/>
        <v>0</v>
      </c>
      <c r="BG37" s="91">
        <f t="shared" si="8"/>
        <v>0</v>
      </c>
      <c r="BH37" s="91">
        <f t="shared" si="9"/>
        <v>0</v>
      </c>
      <c r="BI37" s="91">
        <f t="shared" si="10"/>
        <v>0</v>
      </c>
    </row>
    <row r="38" spans="1:61">
      <c r="A38" s="3" t="s">
        <v>149</v>
      </c>
      <c r="B38" s="223"/>
      <c r="C38" s="223"/>
      <c r="D38" s="11">
        <f t="shared" si="22"/>
        <v>0</v>
      </c>
      <c r="E38" s="37"/>
      <c r="F38" s="450">
        <v>2.9999999999999997E-4</v>
      </c>
      <c r="G38" s="11">
        <f>+(D38-E38)*F38</f>
        <v>0</v>
      </c>
      <c r="H38" s="224"/>
      <c r="I38" s="37"/>
      <c r="J38" s="11">
        <f>+H38-I38</f>
        <v>0</v>
      </c>
      <c r="K38" s="450">
        <f>F38</f>
        <v>2.9999999999999997E-4</v>
      </c>
      <c r="L38" s="11">
        <f>+J38*K38</f>
        <v>0</v>
      </c>
      <c r="M38" s="604">
        <f t="shared" si="23"/>
        <v>0</v>
      </c>
      <c r="N38" s="81"/>
      <c r="O38" s="81"/>
      <c r="P38" s="614"/>
      <c r="Q38" s="456"/>
      <c r="R38" s="456"/>
      <c r="S38" s="615"/>
      <c r="T38" s="652"/>
      <c r="U38" s="750"/>
      <c r="V38" s="754"/>
      <c r="W38" s="612"/>
      <c r="X38" s="456"/>
      <c r="Y38" s="456"/>
      <c r="Z38" s="456"/>
      <c r="AA38" s="456"/>
      <c r="AB38" s="456"/>
      <c r="AC38" s="456"/>
      <c r="AD38" s="456"/>
      <c r="AE38" s="622">
        <f t="shared" si="24"/>
        <v>0</v>
      </c>
      <c r="AF38" s="877" t="e">
        <f>(W38+X38)/C38</f>
        <v>#DIV/0!</v>
      </c>
      <c r="AG38" s="624" t="e">
        <f>(1.5*G38)/(X38+W38)</f>
        <v>#DIV/0!</v>
      </c>
      <c r="AH38" s="614"/>
      <c r="AI38" s="456"/>
      <c r="AJ38" s="456"/>
      <c r="AK38" s="615"/>
      <c r="AL38" s="652"/>
      <c r="AM38" s="750"/>
      <c r="AN38" s="652"/>
      <c r="AO38" s="614"/>
      <c r="AP38" s="456"/>
      <c r="AQ38" s="456"/>
      <c r="AR38" s="456"/>
      <c r="AS38" s="456"/>
      <c r="AT38" s="456"/>
      <c r="AU38" s="456"/>
      <c r="AV38" s="456"/>
      <c r="AW38" s="875">
        <f t="shared" si="25"/>
        <v>0</v>
      </c>
      <c r="AX38" s="880" t="e">
        <f>(AO38+AP38)/I38</f>
        <v>#DIV/0!</v>
      </c>
      <c r="AY38" s="881" t="e">
        <f>(1.5*L38)/(AP38+AO38)</f>
        <v>#DIV/0!</v>
      </c>
      <c r="AZ38" s="882">
        <f>C38+I38</f>
        <v>0</v>
      </c>
      <c r="BA38" s="883">
        <f t="shared" ref="BA38:BA40" si="30">W38+X38+AO38+AP38</f>
        <v>0</v>
      </c>
      <c r="BB38" s="884">
        <f>M38</f>
        <v>0</v>
      </c>
      <c r="BC38" s="885" t="e">
        <f t="shared" ref="BC38:BC41" si="31">BA38/AZ38</f>
        <v>#DIV/0!</v>
      </c>
      <c r="BD38" s="886" t="e">
        <f t="shared" ref="BD38:BD41" si="32">(1.5*BB38)/BA38</f>
        <v>#DIV/0!</v>
      </c>
      <c r="BF38" s="91">
        <f t="shared" si="7"/>
        <v>0</v>
      </c>
      <c r="BG38" s="91">
        <f t="shared" si="8"/>
        <v>0</v>
      </c>
      <c r="BH38" s="91">
        <f t="shared" si="9"/>
        <v>0</v>
      </c>
      <c r="BI38" s="91">
        <f t="shared" si="10"/>
        <v>0</v>
      </c>
    </row>
    <row r="39" spans="1:61">
      <c r="A39" s="3" t="s">
        <v>150</v>
      </c>
      <c r="B39" s="223"/>
      <c r="C39" s="223"/>
      <c r="D39" s="11">
        <f t="shared" si="22"/>
        <v>0</v>
      </c>
      <c r="E39" s="37"/>
      <c r="F39" s="450">
        <v>5.9999999999999995E-4</v>
      </c>
      <c r="G39" s="11">
        <f>+(D39-E39)*F39</f>
        <v>0</v>
      </c>
      <c r="H39" s="224"/>
      <c r="I39" s="37"/>
      <c r="J39" s="11">
        <f>+H39-I39</f>
        <v>0</v>
      </c>
      <c r="K39" s="450">
        <f t="shared" ref="K39:K40" si="33">F39</f>
        <v>5.9999999999999995E-4</v>
      </c>
      <c r="L39" s="11">
        <f>+J39*K39</f>
        <v>0</v>
      </c>
      <c r="M39" s="604">
        <f t="shared" si="23"/>
        <v>0</v>
      </c>
      <c r="N39" s="81"/>
      <c r="O39" s="81"/>
      <c r="P39" s="614"/>
      <c r="Q39" s="456"/>
      <c r="R39" s="456"/>
      <c r="S39" s="615"/>
      <c r="T39" s="652"/>
      <c r="U39" s="750"/>
      <c r="V39" s="754"/>
      <c r="W39" s="612"/>
      <c r="X39" s="456"/>
      <c r="Y39" s="456"/>
      <c r="Z39" s="456"/>
      <c r="AA39" s="456"/>
      <c r="AB39" s="456"/>
      <c r="AC39" s="456"/>
      <c r="AD39" s="456"/>
      <c r="AE39" s="622">
        <f t="shared" si="24"/>
        <v>0</v>
      </c>
      <c r="AF39" s="877" t="e">
        <f t="shared" ref="AF39:AF40" si="34">(W39+X39)/C39</f>
        <v>#DIV/0!</v>
      </c>
      <c r="AG39" s="624" t="e">
        <f t="shared" ref="AG39:AG40" si="35">(1.5*G39)/(X39+W39)</f>
        <v>#DIV/0!</v>
      </c>
      <c r="AH39" s="614"/>
      <c r="AI39" s="456"/>
      <c r="AJ39" s="456"/>
      <c r="AK39" s="615"/>
      <c r="AL39" s="652"/>
      <c r="AM39" s="750"/>
      <c r="AN39" s="652"/>
      <c r="AO39" s="614"/>
      <c r="AP39" s="456"/>
      <c r="AQ39" s="456"/>
      <c r="AR39" s="456"/>
      <c r="AS39" s="456"/>
      <c r="AT39" s="456"/>
      <c r="AU39" s="456"/>
      <c r="AV39" s="456"/>
      <c r="AW39" s="875">
        <f t="shared" si="25"/>
        <v>0</v>
      </c>
      <c r="AX39" s="880" t="e">
        <f>(AO39+AP39)/I39</f>
        <v>#DIV/0!</v>
      </c>
      <c r="AY39" s="881" t="e">
        <f>(1.5*L39)/(AP39+AO39)</f>
        <v>#DIV/0!</v>
      </c>
      <c r="AZ39" s="882">
        <f>C39+I39</f>
        <v>0</v>
      </c>
      <c r="BA39" s="883">
        <f t="shared" si="30"/>
        <v>0</v>
      </c>
      <c r="BB39" s="884">
        <f>M39</f>
        <v>0</v>
      </c>
      <c r="BC39" s="885" t="e">
        <f t="shared" si="31"/>
        <v>#DIV/0!</v>
      </c>
      <c r="BD39" s="886" t="e">
        <f t="shared" si="32"/>
        <v>#DIV/0!</v>
      </c>
      <c r="BF39" s="91">
        <f t="shared" si="7"/>
        <v>0</v>
      </c>
      <c r="BG39" s="91">
        <f t="shared" si="8"/>
        <v>0</v>
      </c>
      <c r="BH39" s="91">
        <f t="shared" si="9"/>
        <v>0</v>
      </c>
      <c r="BI39" s="91">
        <f t="shared" si="10"/>
        <v>0</v>
      </c>
    </row>
    <row r="40" spans="1:61">
      <c r="A40" s="3" t="s">
        <v>151</v>
      </c>
      <c r="B40" s="223"/>
      <c r="C40" s="223"/>
      <c r="D40" s="11">
        <f t="shared" si="22"/>
        <v>0</v>
      </c>
      <c r="E40" s="37"/>
      <c r="F40" s="450">
        <v>1.1999999999999999E-3</v>
      </c>
      <c r="G40" s="11">
        <f>+(D40-E40)*F40</f>
        <v>0</v>
      </c>
      <c r="H40" s="224"/>
      <c r="I40" s="37"/>
      <c r="J40" s="11">
        <f>+H40-I40</f>
        <v>0</v>
      </c>
      <c r="K40" s="450">
        <f t="shared" si="33"/>
        <v>1.1999999999999999E-3</v>
      </c>
      <c r="L40" s="11">
        <f>+J40*K40</f>
        <v>0</v>
      </c>
      <c r="M40" s="604">
        <f t="shared" si="23"/>
        <v>0</v>
      </c>
      <c r="N40" s="81"/>
      <c r="O40" s="81"/>
      <c r="P40" s="614"/>
      <c r="Q40" s="456"/>
      <c r="R40" s="456"/>
      <c r="S40" s="615"/>
      <c r="T40" s="652"/>
      <c r="U40" s="750"/>
      <c r="V40" s="754"/>
      <c r="W40" s="612"/>
      <c r="X40" s="456"/>
      <c r="Y40" s="456"/>
      <c r="Z40" s="456"/>
      <c r="AA40" s="456"/>
      <c r="AB40" s="456"/>
      <c r="AC40" s="456"/>
      <c r="AD40" s="456"/>
      <c r="AE40" s="622">
        <f t="shared" si="24"/>
        <v>0</v>
      </c>
      <c r="AF40" s="877" t="e">
        <f t="shared" si="34"/>
        <v>#DIV/0!</v>
      </c>
      <c r="AG40" s="624" t="e">
        <f t="shared" si="35"/>
        <v>#DIV/0!</v>
      </c>
      <c r="AH40" s="614"/>
      <c r="AI40" s="456"/>
      <c r="AJ40" s="456"/>
      <c r="AK40" s="615"/>
      <c r="AL40" s="652"/>
      <c r="AM40" s="750"/>
      <c r="AN40" s="652"/>
      <c r="AO40" s="614"/>
      <c r="AP40" s="456"/>
      <c r="AQ40" s="456"/>
      <c r="AR40" s="456"/>
      <c r="AS40" s="456"/>
      <c r="AT40" s="456"/>
      <c r="AU40" s="456"/>
      <c r="AV40" s="456"/>
      <c r="AW40" s="875">
        <f t="shared" si="25"/>
        <v>0</v>
      </c>
      <c r="AX40" s="880" t="e">
        <f>(AO40+AP40)/I40</f>
        <v>#DIV/0!</v>
      </c>
      <c r="AY40" s="881" t="e">
        <f>(1.5*L40)/(AP40+AO40)</f>
        <v>#DIV/0!</v>
      </c>
      <c r="AZ40" s="882">
        <f>C40+I40</f>
        <v>0</v>
      </c>
      <c r="BA40" s="883">
        <f t="shared" si="30"/>
        <v>0</v>
      </c>
      <c r="BB40" s="884">
        <f>M40</f>
        <v>0</v>
      </c>
      <c r="BC40" s="885" t="e">
        <f t="shared" si="31"/>
        <v>#DIV/0!</v>
      </c>
      <c r="BD40" s="886" t="e">
        <f t="shared" si="32"/>
        <v>#DIV/0!</v>
      </c>
      <c r="BF40" s="91">
        <f t="shared" si="7"/>
        <v>0</v>
      </c>
      <c r="BG40" s="91">
        <f t="shared" si="8"/>
        <v>0</v>
      </c>
      <c r="BH40" s="91">
        <f t="shared" si="9"/>
        <v>0</v>
      </c>
      <c r="BI40" s="91">
        <f t="shared" si="10"/>
        <v>0</v>
      </c>
    </row>
    <row r="41" spans="1:61">
      <c r="A41" s="8" t="s">
        <v>158</v>
      </c>
      <c r="B41" s="49">
        <f>SUM(B33:B40)</f>
        <v>0</v>
      </c>
      <c r="C41" s="49">
        <f>SUM(C33:C40)</f>
        <v>0</v>
      </c>
      <c r="D41" s="49">
        <f>SUM(D33:D40)</f>
        <v>0</v>
      </c>
      <c r="E41" s="49">
        <f>SUM(E33:E40)</f>
        <v>0</v>
      </c>
      <c r="F41" s="227"/>
      <c r="G41" s="49">
        <f>SUM(G33:G40)</f>
        <v>0</v>
      </c>
      <c r="H41" s="49">
        <f>SUM(H33:H40)</f>
        <v>0</v>
      </c>
      <c r="I41" s="49">
        <f>SUM(I33:I40)</f>
        <v>0</v>
      </c>
      <c r="J41" s="49">
        <f>SUM(J33:J40)</f>
        <v>0</v>
      </c>
      <c r="K41" s="227"/>
      <c r="L41" s="49">
        <f>SUM(L33:L40)</f>
        <v>0</v>
      </c>
      <c r="M41" s="49">
        <f>SUM(M33:M40)</f>
        <v>0</v>
      </c>
      <c r="N41" s="81"/>
      <c r="O41" s="81"/>
      <c r="P41" s="616">
        <f t="shared" ref="P41:AW41" si="36">SUM(P33:P40)</f>
        <v>0</v>
      </c>
      <c r="Q41" s="424">
        <f t="shared" si="36"/>
        <v>0</v>
      </c>
      <c r="R41" s="424">
        <f t="shared" si="36"/>
        <v>0</v>
      </c>
      <c r="S41" s="617">
        <f t="shared" si="36"/>
        <v>0</v>
      </c>
      <c r="T41" s="747">
        <f>SUM(T33:T40)</f>
        <v>0</v>
      </c>
      <c r="U41" s="649">
        <f t="shared" si="36"/>
        <v>0</v>
      </c>
      <c r="V41" s="748">
        <f t="shared" si="36"/>
        <v>0</v>
      </c>
      <c r="W41" s="613">
        <f t="shared" si="36"/>
        <v>0</v>
      </c>
      <c r="X41" s="424">
        <f t="shared" si="36"/>
        <v>0</v>
      </c>
      <c r="Y41" s="424">
        <f t="shared" si="36"/>
        <v>0</v>
      </c>
      <c r="Z41" s="424">
        <f t="shared" si="36"/>
        <v>0</v>
      </c>
      <c r="AA41" s="424">
        <f t="shared" si="36"/>
        <v>0</v>
      </c>
      <c r="AB41" s="424">
        <f t="shared" si="36"/>
        <v>0</v>
      </c>
      <c r="AC41" s="424">
        <f t="shared" si="36"/>
        <v>0</v>
      </c>
      <c r="AD41" s="424">
        <f t="shared" si="36"/>
        <v>0</v>
      </c>
      <c r="AE41" s="617">
        <f t="shared" si="36"/>
        <v>0</v>
      </c>
      <c r="AF41" s="878" t="e">
        <f t="shared" si="36"/>
        <v>#DIV/0!</v>
      </c>
      <c r="AG41" s="879" t="e">
        <f t="shared" si="36"/>
        <v>#DIV/0!</v>
      </c>
      <c r="AH41" s="616">
        <f t="shared" si="36"/>
        <v>0</v>
      </c>
      <c r="AI41" s="424">
        <f t="shared" si="36"/>
        <v>0</v>
      </c>
      <c r="AJ41" s="424">
        <f t="shared" si="36"/>
        <v>0</v>
      </c>
      <c r="AK41" s="617">
        <f t="shared" si="36"/>
        <v>0</v>
      </c>
      <c r="AL41" s="747">
        <f t="shared" si="36"/>
        <v>0</v>
      </c>
      <c r="AM41" s="649">
        <f t="shared" si="36"/>
        <v>0</v>
      </c>
      <c r="AN41" s="748">
        <f t="shared" si="36"/>
        <v>0</v>
      </c>
      <c r="AO41" s="616">
        <f t="shared" si="36"/>
        <v>0</v>
      </c>
      <c r="AP41" s="424">
        <f t="shared" si="36"/>
        <v>0</v>
      </c>
      <c r="AQ41" s="424">
        <f t="shared" si="36"/>
        <v>0</v>
      </c>
      <c r="AR41" s="424">
        <f t="shared" si="36"/>
        <v>0</v>
      </c>
      <c r="AS41" s="424">
        <f t="shared" si="36"/>
        <v>0</v>
      </c>
      <c r="AT41" s="424">
        <f t="shared" si="36"/>
        <v>0</v>
      </c>
      <c r="AU41" s="424">
        <f t="shared" si="36"/>
        <v>0</v>
      </c>
      <c r="AV41" s="424">
        <f t="shared" si="36"/>
        <v>0</v>
      </c>
      <c r="AW41" s="617">
        <f t="shared" si="36"/>
        <v>0</v>
      </c>
      <c r="AX41" s="880" t="e">
        <f>(AO41+AP41)/I41</f>
        <v>#DIV/0!</v>
      </c>
      <c r="AY41" s="881" t="e">
        <f>(1.5*L41)/(AP41+AO41)</f>
        <v>#DIV/0!</v>
      </c>
      <c r="AZ41" s="616">
        <f t="shared" ref="AZ41" si="37">SUM(AZ33:AZ40)</f>
        <v>0</v>
      </c>
      <c r="BA41" s="613"/>
      <c r="BB41" s="611"/>
      <c r="BC41" s="885" t="e">
        <f t="shared" si="31"/>
        <v>#DIV/0!</v>
      </c>
      <c r="BD41" s="886" t="e">
        <f t="shared" si="32"/>
        <v>#DIV/0!</v>
      </c>
      <c r="BF41" s="91">
        <f t="shared" si="7"/>
        <v>0</v>
      </c>
      <c r="BG41" s="91">
        <f t="shared" si="8"/>
        <v>0</v>
      </c>
      <c r="BH41" s="91">
        <f t="shared" si="9"/>
        <v>0</v>
      </c>
      <c r="BI41" s="91">
        <f t="shared" si="10"/>
        <v>0</v>
      </c>
    </row>
    <row r="42" spans="1:61">
      <c r="A42" s="1055"/>
      <c r="B42" s="1055"/>
      <c r="C42" s="1055"/>
      <c r="D42" s="1055"/>
      <c r="E42" s="1055"/>
      <c r="F42" s="1055"/>
      <c r="G42" s="1055"/>
      <c r="H42" s="1055"/>
      <c r="I42" s="1055"/>
      <c r="J42" s="1055"/>
      <c r="K42" s="1055"/>
      <c r="L42" s="1055"/>
      <c r="M42" s="1055"/>
      <c r="N42" s="81"/>
      <c r="O42" s="81"/>
      <c r="P42" s="620"/>
      <c r="Q42" s="426"/>
      <c r="R42" s="426"/>
      <c r="S42" s="621"/>
      <c r="T42" s="425"/>
      <c r="U42" s="751"/>
      <c r="V42" s="621"/>
      <c r="W42" s="426"/>
      <c r="X42" s="426"/>
      <c r="Y42" s="426"/>
      <c r="Z42" s="426"/>
      <c r="AA42" s="426"/>
      <c r="AB42" s="426"/>
      <c r="AC42" s="426"/>
      <c r="AD42" s="426"/>
      <c r="AE42" s="621"/>
      <c r="AF42" s="620"/>
      <c r="AG42" s="621"/>
      <c r="AH42" s="620"/>
      <c r="AI42" s="426"/>
      <c r="AJ42" s="426"/>
      <c r="AK42" s="621"/>
      <c r="AL42" s="425"/>
      <c r="AM42" s="751"/>
      <c r="AN42" s="425"/>
      <c r="AO42" s="620"/>
      <c r="AP42" s="426"/>
      <c r="AQ42" s="426"/>
      <c r="AR42" s="426"/>
      <c r="AS42" s="426"/>
      <c r="AT42" s="426"/>
      <c r="AU42" s="426"/>
      <c r="AV42" s="426"/>
      <c r="AW42" s="621"/>
      <c r="AX42" s="620"/>
      <c r="AY42" s="621"/>
      <c r="AZ42" s="620"/>
      <c r="BA42" s="426"/>
      <c r="BB42" s="425"/>
      <c r="BC42" s="426"/>
      <c r="BD42" s="426"/>
      <c r="BF42" s="91">
        <f t="shared" si="7"/>
        <v>0</v>
      </c>
      <c r="BG42" s="91">
        <f t="shared" si="8"/>
        <v>0</v>
      </c>
      <c r="BH42" s="91">
        <f t="shared" si="9"/>
        <v>0</v>
      </c>
      <c r="BI42" s="91">
        <f t="shared" si="10"/>
        <v>0</v>
      </c>
    </row>
    <row r="43" spans="1:61">
      <c r="A43" s="1055" t="s">
        <v>729</v>
      </c>
      <c r="B43" s="1055"/>
      <c r="C43" s="1055"/>
      <c r="D43" s="1055"/>
      <c r="E43" s="1055"/>
      <c r="F43" s="1055"/>
      <c r="G43" s="1055"/>
      <c r="H43" s="1055"/>
      <c r="I43" s="1055"/>
      <c r="J43" s="1055"/>
      <c r="K43" s="1055"/>
      <c r="L43" s="1055"/>
      <c r="M43" s="1055"/>
      <c r="N43" s="81"/>
      <c r="O43" s="81"/>
      <c r="P43" s="618"/>
      <c r="Q43" s="427"/>
      <c r="R43" s="427"/>
      <c r="S43" s="619"/>
      <c r="T43" s="608"/>
      <c r="U43" s="745"/>
      <c r="V43" s="619"/>
      <c r="W43" s="427"/>
      <c r="X43" s="427"/>
      <c r="Y43" s="427"/>
      <c r="Z43" s="427"/>
      <c r="AA43" s="427"/>
      <c r="AB43" s="427"/>
      <c r="AC43" s="427"/>
      <c r="AD43" s="427"/>
      <c r="AE43" s="619"/>
      <c r="AF43" s="618"/>
      <c r="AG43" s="619"/>
      <c r="AH43" s="618"/>
      <c r="AI43" s="427"/>
      <c r="AJ43" s="427"/>
      <c r="AK43" s="619"/>
      <c r="AL43" s="608"/>
      <c r="AM43" s="745"/>
      <c r="AN43" s="608"/>
      <c r="AO43" s="618"/>
      <c r="AP43" s="427"/>
      <c r="AQ43" s="427"/>
      <c r="AR43" s="427"/>
      <c r="AS43" s="427"/>
      <c r="AT43" s="427"/>
      <c r="AU43" s="427"/>
      <c r="AV43" s="427"/>
      <c r="AW43" s="619"/>
      <c r="AX43" s="618"/>
      <c r="AY43" s="619"/>
      <c r="AZ43" s="618"/>
      <c r="BA43" s="427"/>
      <c r="BB43" s="608"/>
      <c r="BC43" s="427"/>
      <c r="BD43" s="427"/>
      <c r="BF43" s="91">
        <f t="shared" si="7"/>
        <v>0</v>
      </c>
      <c r="BG43" s="91">
        <f t="shared" si="8"/>
        <v>0</v>
      </c>
      <c r="BH43" s="91">
        <f t="shared" si="9"/>
        <v>0</v>
      </c>
      <c r="BI43" s="91">
        <f t="shared" si="10"/>
        <v>0</v>
      </c>
    </row>
    <row r="44" spans="1:61">
      <c r="A44" s="3" t="s">
        <v>159</v>
      </c>
      <c r="B44" s="874"/>
      <c r="C44" s="224"/>
      <c r="D44" s="11">
        <f t="shared" ref="D44:D45" si="38">+C44</f>
        <v>0</v>
      </c>
      <c r="E44" s="37"/>
      <c r="F44" s="450">
        <v>0.02</v>
      </c>
      <c r="G44" s="11">
        <f>+(D44-E44)*F44</f>
        <v>0</v>
      </c>
      <c r="H44" s="874"/>
      <c r="I44" s="44"/>
      <c r="J44" s="11">
        <f t="shared" ref="J44:J45" si="39">+I44</f>
        <v>0</v>
      </c>
      <c r="K44" s="450">
        <f>F44</f>
        <v>0.02</v>
      </c>
      <c r="L44" s="11">
        <f>+J44*K44</f>
        <v>0</v>
      </c>
      <c r="M44" s="604">
        <f t="shared" ref="M44:M45" si="40">+G44+L44</f>
        <v>0</v>
      </c>
      <c r="N44" s="81"/>
      <c r="O44" s="81"/>
      <c r="P44" s="614"/>
      <c r="Q44" s="456"/>
      <c r="R44" s="456"/>
      <c r="S44" s="615"/>
      <c r="T44" s="652"/>
      <c r="U44" s="750"/>
      <c r="V44" s="754"/>
      <c r="W44" s="612"/>
      <c r="X44" s="456"/>
      <c r="Y44" s="456"/>
      <c r="Z44" s="456"/>
      <c r="AA44" s="456"/>
      <c r="AB44" s="456"/>
      <c r="AC44" s="456"/>
      <c r="AD44" s="456"/>
      <c r="AE44" s="622">
        <f t="shared" ref="AE44:AE45" si="41">SUM(W44:AD44)</f>
        <v>0</v>
      </c>
      <c r="AF44" s="877" t="e">
        <f>(W44+X44)/C44</f>
        <v>#DIV/0!</v>
      </c>
      <c r="AG44" s="624" t="e">
        <f>(1.5*G44)/(X44+W44)</f>
        <v>#DIV/0!</v>
      </c>
      <c r="AH44" s="614"/>
      <c r="AI44" s="456"/>
      <c r="AJ44" s="456"/>
      <c r="AK44" s="615"/>
      <c r="AL44" s="652"/>
      <c r="AM44" s="750"/>
      <c r="AN44" s="652"/>
      <c r="AO44" s="614"/>
      <c r="AP44" s="456"/>
      <c r="AQ44" s="456"/>
      <c r="AR44" s="456"/>
      <c r="AS44" s="456"/>
      <c r="AT44" s="456"/>
      <c r="AU44" s="456"/>
      <c r="AV44" s="456"/>
      <c r="AW44" s="875">
        <f t="shared" ref="AW44:AW45" si="42">SUM(AO44:AV44)</f>
        <v>0</v>
      </c>
      <c r="AX44" s="880" t="e">
        <f>(AO44+AP44)/I44</f>
        <v>#DIV/0!</v>
      </c>
      <c r="AY44" s="881" t="e">
        <f>(1.5*L44)/(AP44+AO44)</f>
        <v>#DIV/0!</v>
      </c>
      <c r="AZ44" s="882">
        <f>C44+I44</f>
        <v>0</v>
      </c>
      <c r="BA44" s="883">
        <f>W44+X44+AO44+AP44</f>
        <v>0</v>
      </c>
      <c r="BB44" s="884">
        <f>M44</f>
        <v>0</v>
      </c>
      <c r="BC44" s="885" t="e">
        <f t="shared" ref="BC44:BC46" si="43">BA44/AZ44</f>
        <v>#DIV/0!</v>
      </c>
      <c r="BD44" s="886" t="e">
        <f t="shared" ref="BD44:BD46" si="44">(1.5*BB44)/BA44</f>
        <v>#DIV/0!</v>
      </c>
      <c r="BF44" s="91">
        <f t="shared" si="7"/>
        <v>0</v>
      </c>
      <c r="BG44" s="91">
        <f t="shared" si="8"/>
        <v>0</v>
      </c>
      <c r="BH44" s="91">
        <f t="shared" si="9"/>
        <v>0</v>
      </c>
      <c r="BI44" s="91">
        <f t="shared" si="10"/>
        <v>0</v>
      </c>
    </row>
    <row r="45" spans="1:61">
      <c r="A45" s="3" t="s">
        <v>160</v>
      </c>
      <c r="B45" s="874"/>
      <c r="C45" s="224"/>
      <c r="D45" s="11">
        <f t="shared" si="38"/>
        <v>0</v>
      </c>
      <c r="E45" s="37"/>
      <c r="F45" s="450">
        <v>0.02</v>
      </c>
      <c r="G45" s="11">
        <f>+(D45-E45)*F45</f>
        <v>0</v>
      </c>
      <c r="H45" s="874"/>
      <c r="I45" s="44"/>
      <c r="J45" s="11">
        <f t="shared" si="39"/>
        <v>0</v>
      </c>
      <c r="K45" s="450">
        <f>F45</f>
        <v>0.02</v>
      </c>
      <c r="L45" s="11">
        <f>+J45*K45</f>
        <v>0</v>
      </c>
      <c r="M45" s="604">
        <f t="shared" si="40"/>
        <v>0</v>
      </c>
      <c r="N45" s="81"/>
      <c r="O45" s="81"/>
      <c r="P45" s="614"/>
      <c r="Q45" s="456"/>
      <c r="R45" s="456"/>
      <c r="S45" s="615"/>
      <c r="T45" s="652"/>
      <c r="U45" s="750"/>
      <c r="V45" s="754"/>
      <c r="W45" s="612"/>
      <c r="X45" s="456"/>
      <c r="Y45" s="456"/>
      <c r="Z45" s="456"/>
      <c r="AA45" s="456"/>
      <c r="AB45" s="456"/>
      <c r="AC45" s="456"/>
      <c r="AD45" s="456"/>
      <c r="AE45" s="622">
        <f t="shared" si="41"/>
        <v>0</v>
      </c>
      <c r="AF45" s="877" t="e">
        <f>(W45+X45)/C45</f>
        <v>#DIV/0!</v>
      </c>
      <c r="AG45" s="624" t="e">
        <f>(1.5*G45)/(X45+W45)</f>
        <v>#DIV/0!</v>
      </c>
      <c r="AH45" s="614"/>
      <c r="AI45" s="456"/>
      <c r="AJ45" s="456"/>
      <c r="AK45" s="615"/>
      <c r="AL45" s="652"/>
      <c r="AM45" s="750"/>
      <c r="AN45" s="652"/>
      <c r="AO45" s="614"/>
      <c r="AP45" s="456"/>
      <c r="AQ45" s="456"/>
      <c r="AR45" s="456"/>
      <c r="AS45" s="456"/>
      <c r="AT45" s="456"/>
      <c r="AU45" s="456"/>
      <c r="AV45" s="456"/>
      <c r="AW45" s="875">
        <f t="shared" si="42"/>
        <v>0</v>
      </c>
      <c r="AX45" s="880" t="e">
        <f>(AO45+AP45)/I45</f>
        <v>#DIV/0!</v>
      </c>
      <c r="AY45" s="881" t="e">
        <f>(1.5*L45)/(AP45+AO45)</f>
        <v>#DIV/0!</v>
      </c>
      <c r="AZ45" s="882">
        <f>C45+I45</f>
        <v>0</v>
      </c>
      <c r="BA45" s="883">
        <f>W45+X45+AO45+AP45</f>
        <v>0</v>
      </c>
      <c r="BB45" s="884">
        <f>M45</f>
        <v>0</v>
      </c>
      <c r="BC45" s="885" t="e">
        <f t="shared" si="43"/>
        <v>#DIV/0!</v>
      </c>
      <c r="BD45" s="886" t="e">
        <f t="shared" si="44"/>
        <v>#DIV/0!</v>
      </c>
      <c r="BF45" s="91">
        <f t="shared" si="7"/>
        <v>0</v>
      </c>
      <c r="BG45" s="91">
        <f t="shared" si="8"/>
        <v>0</v>
      </c>
      <c r="BH45" s="91">
        <f t="shared" si="9"/>
        <v>0</v>
      </c>
      <c r="BI45" s="91">
        <f t="shared" si="10"/>
        <v>0</v>
      </c>
    </row>
    <row r="46" spans="1:61">
      <c r="A46" s="8" t="s">
        <v>161</v>
      </c>
      <c r="B46" s="49">
        <f>SUM(B44:B45)</f>
        <v>0</v>
      </c>
      <c r="C46" s="49">
        <f>SUM(C44:C45)</f>
        <v>0</v>
      </c>
      <c r="D46" s="49">
        <f>SUM(D44:D45)</f>
        <v>0</v>
      </c>
      <c r="E46" s="49">
        <f>SUM(E44:E45)</f>
        <v>0</v>
      </c>
      <c r="F46" s="227"/>
      <c r="G46" s="49">
        <f>SUM(G44:G45)</f>
        <v>0</v>
      </c>
      <c r="H46" s="49"/>
      <c r="I46" s="49">
        <f>SUM(I44:I45)</f>
        <v>0</v>
      </c>
      <c r="J46" s="49">
        <f>SUM(J44:J45)</f>
        <v>0</v>
      </c>
      <c r="K46" s="227"/>
      <c r="L46" s="49">
        <f>SUM(L44:L45)</f>
        <v>0</v>
      </c>
      <c r="M46" s="49">
        <f>SUM(M44:M45)</f>
        <v>0</v>
      </c>
      <c r="N46" s="81"/>
      <c r="O46" s="81"/>
      <c r="P46" s="616">
        <f t="shared" ref="P46:AW46" si="45">SUM(P44:P45)</f>
        <v>0</v>
      </c>
      <c r="Q46" s="424">
        <f t="shared" si="45"/>
        <v>0</v>
      </c>
      <c r="R46" s="424">
        <f t="shared" si="45"/>
        <v>0</v>
      </c>
      <c r="S46" s="617">
        <f t="shared" si="45"/>
        <v>0</v>
      </c>
      <c r="T46" s="747">
        <f>SUM(T44:T45)</f>
        <v>0</v>
      </c>
      <c r="U46" s="649">
        <f t="shared" si="45"/>
        <v>0</v>
      </c>
      <c r="V46" s="748">
        <f t="shared" si="45"/>
        <v>0</v>
      </c>
      <c r="W46" s="613">
        <f t="shared" si="45"/>
        <v>0</v>
      </c>
      <c r="X46" s="424">
        <f t="shared" si="45"/>
        <v>0</v>
      </c>
      <c r="Y46" s="424">
        <f t="shared" si="45"/>
        <v>0</v>
      </c>
      <c r="Z46" s="424">
        <f t="shared" si="45"/>
        <v>0</v>
      </c>
      <c r="AA46" s="424">
        <f t="shared" si="45"/>
        <v>0</v>
      </c>
      <c r="AB46" s="424">
        <f t="shared" si="45"/>
        <v>0</v>
      </c>
      <c r="AC46" s="424">
        <f t="shared" si="45"/>
        <v>0</v>
      </c>
      <c r="AD46" s="424">
        <f t="shared" si="45"/>
        <v>0</v>
      </c>
      <c r="AE46" s="617">
        <f t="shared" si="45"/>
        <v>0</v>
      </c>
      <c r="AF46" s="878" t="e">
        <f t="shared" si="45"/>
        <v>#DIV/0!</v>
      </c>
      <c r="AG46" s="879" t="e">
        <f t="shared" si="45"/>
        <v>#DIV/0!</v>
      </c>
      <c r="AH46" s="616">
        <f t="shared" si="45"/>
        <v>0</v>
      </c>
      <c r="AI46" s="424">
        <f t="shared" si="45"/>
        <v>0</v>
      </c>
      <c r="AJ46" s="424">
        <f t="shared" si="45"/>
        <v>0</v>
      </c>
      <c r="AK46" s="617">
        <f t="shared" si="45"/>
        <v>0</v>
      </c>
      <c r="AL46" s="747">
        <f t="shared" si="45"/>
        <v>0</v>
      </c>
      <c r="AM46" s="649">
        <f t="shared" si="45"/>
        <v>0</v>
      </c>
      <c r="AN46" s="748">
        <f t="shared" si="45"/>
        <v>0</v>
      </c>
      <c r="AO46" s="616">
        <f t="shared" si="45"/>
        <v>0</v>
      </c>
      <c r="AP46" s="424">
        <f t="shared" si="45"/>
        <v>0</v>
      </c>
      <c r="AQ46" s="424">
        <f t="shared" si="45"/>
        <v>0</v>
      </c>
      <c r="AR46" s="424">
        <f t="shared" si="45"/>
        <v>0</v>
      </c>
      <c r="AS46" s="424">
        <f t="shared" si="45"/>
        <v>0</v>
      </c>
      <c r="AT46" s="424">
        <f t="shared" si="45"/>
        <v>0</v>
      </c>
      <c r="AU46" s="424">
        <f t="shared" si="45"/>
        <v>0</v>
      </c>
      <c r="AV46" s="424">
        <f t="shared" si="45"/>
        <v>0</v>
      </c>
      <c r="AW46" s="617">
        <f t="shared" si="45"/>
        <v>0</v>
      </c>
      <c r="AX46" s="880" t="e">
        <f>(AO46+AP46)/I46</f>
        <v>#DIV/0!</v>
      </c>
      <c r="AY46" s="881" t="e">
        <f>(1.5*L46)/(AP46+AO46)</f>
        <v>#DIV/0!</v>
      </c>
      <c r="AZ46" s="616">
        <f>SUM(AZ44:AZ45)</f>
        <v>0</v>
      </c>
      <c r="BA46" s="613"/>
      <c r="BB46" s="611"/>
      <c r="BC46" s="885" t="e">
        <f t="shared" si="43"/>
        <v>#DIV/0!</v>
      </c>
      <c r="BD46" s="886" t="e">
        <f t="shared" si="44"/>
        <v>#DIV/0!</v>
      </c>
      <c r="BF46" s="91">
        <f t="shared" si="7"/>
        <v>0</v>
      </c>
      <c r="BG46" s="91">
        <f t="shared" si="8"/>
        <v>0</v>
      </c>
      <c r="BH46" s="91">
        <f t="shared" si="9"/>
        <v>0</v>
      </c>
      <c r="BI46" s="91">
        <f t="shared" si="10"/>
        <v>0</v>
      </c>
    </row>
    <row r="47" spans="1:61">
      <c r="A47" s="1055"/>
      <c r="B47" s="1055"/>
      <c r="C47" s="1055"/>
      <c r="D47" s="1055"/>
      <c r="E47" s="1055"/>
      <c r="F47" s="1055"/>
      <c r="G47" s="1055"/>
      <c r="H47" s="1055"/>
      <c r="I47" s="1055"/>
      <c r="J47" s="1055"/>
      <c r="K47" s="1055"/>
      <c r="L47" s="1055"/>
      <c r="M47" s="1055"/>
      <c r="N47" s="81"/>
      <c r="O47" s="81"/>
      <c r="P47" s="620"/>
      <c r="Q47" s="426"/>
      <c r="R47" s="426"/>
      <c r="S47" s="621"/>
      <c r="T47" s="425"/>
      <c r="U47" s="751"/>
      <c r="V47" s="621"/>
      <c r="W47" s="426"/>
      <c r="X47" s="426"/>
      <c r="Y47" s="426"/>
      <c r="Z47" s="426"/>
      <c r="AA47" s="426"/>
      <c r="AB47" s="426"/>
      <c r="AC47" s="426"/>
      <c r="AD47" s="426"/>
      <c r="AE47" s="621"/>
      <c r="AF47" s="620"/>
      <c r="AG47" s="621"/>
      <c r="AH47" s="620"/>
      <c r="AI47" s="426"/>
      <c r="AJ47" s="426"/>
      <c r="AK47" s="621"/>
      <c r="AL47" s="425"/>
      <c r="AM47" s="751"/>
      <c r="AN47" s="425"/>
      <c r="AO47" s="620"/>
      <c r="AP47" s="426"/>
      <c r="AQ47" s="426"/>
      <c r="AR47" s="426"/>
      <c r="AS47" s="426"/>
      <c r="AT47" s="426"/>
      <c r="AU47" s="426"/>
      <c r="AV47" s="426"/>
      <c r="AW47" s="621"/>
      <c r="AX47" s="620"/>
      <c r="AY47" s="621"/>
      <c r="AZ47" s="620"/>
      <c r="BA47" s="426"/>
      <c r="BB47" s="425"/>
      <c r="BC47" s="426"/>
      <c r="BD47" s="426"/>
      <c r="BF47" s="91">
        <f t="shared" si="7"/>
        <v>0</v>
      </c>
      <c r="BG47" s="91">
        <f t="shared" si="8"/>
        <v>0</v>
      </c>
      <c r="BH47" s="91">
        <f t="shared" si="9"/>
        <v>0</v>
      </c>
      <c r="BI47" s="91">
        <f t="shared" si="10"/>
        <v>0</v>
      </c>
    </row>
    <row r="48" spans="1:61">
      <c r="A48" s="1055" t="s">
        <v>162</v>
      </c>
      <c r="B48" s="1055"/>
      <c r="C48" s="1055"/>
      <c r="D48" s="1055"/>
      <c r="E48" s="1055"/>
      <c r="F48" s="1055"/>
      <c r="G48" s="1055"/>
      <c r="H48" s="1055"/>
      <c r="I48" s="1055"/>
      <c r="J48" s="1055"/>
      <c r="K48" s="1055"/>
      <c r="L48" s="1055"/>
      <c r="M48" s="1055"/>
      <c r="N48" s="81"/>
      <c r="O48" s="81"/>
      <c r="P48" s="618"/>
      <c r="Q48" s="427"/>
      <c r="R48" s="427"/>
      <c r="S48" s="619"/>
      <c r="T48" s="608"/>
      <c r="U48" s="745"/>
      <c r="V48" s="619"/>
      <c r="W48" s="427"/>
      <c r="X48" s="427"/>
      <c r="Y48" s="427"/>
      <c r="Z48" s="427"/>
      <c r="AA48" s="427"/>
      <c r="AB48" s="427"/>
      <c r="AC48" s="427"/>
      <c r="AD48" s="427"/>
      <c r="AE48" s="619"/>
      <c r="AF48" s="618"/>
      <c r="AG48" s="619"/>
      <c r="AH48" s="618"/>
      <c r="AI48" s="427"/>
      <c r="AJ48" s="427"/>
      <c r="AK48" s="619"/>
      <c r="AL48" s="608"/>
      <c r="AM48" s="745"/>
      <c r="AN48" s="608"/>
      <c r="AO48" s="618"/>
      <c r="AP48" s="427"/>
      <c r="AQ48" s="427"/>
      <c r="AR48" s="427"/>
      <c r="AS48" s="427"/>
      <c r="AT48" s="427"/>
      <c r="AU48" s="427"/>
      <c r="AV48" s="427"/>
      <c r="AW48" s="619"/>
      <c r="AX48" s="618"/>
      <c r="AY48" s="619"/>
      <c r="AZ48" s="618"/>
      <c r="BA48" s="427"/>
      <c r="BB48" s="608"/>
      <c r="BC48" s="427"/>
      <c r="BD48" s="427"/>
      <c r="BF48" s="91">
        <f t="shared" si="7"/>
        <v>0</v>
      </c>
      <c r="BG48" s="91">
        <f t="shared" si="8"/>
        <v>0</v>
      </c>
      <c r="BH48" s="91">
        <f t="shared" si="9"/>
        <v>0</v>
      </c>
      <c r="BI48" s="91">
        <f t="shared" si="10"/>
        <v>0</v>
      </c>
    </row>
    <row r="49" spans="1:61">
      <c r="A49" s="3" t="s">
        <v>149</v>
      </c>
      <c r="B49" s="225"/>
      <c r="C49" s="44"/>
      <c r="D49" s="11">
        <f>+B49-C49</f>
        <v>0</v>
      </c>
      <c r="E49" s="37"/>
      <c r="F49" s="450">
        <v>1E-3</v>
      </c>
      <c r="G49" s="11">
        <f>+(D49-E49)*F49</f>
        <v>0</v>
      </c>
      <c r="H49" s="224"/>
      <c r="I49" s="37"/>
      <c r="J49" s="11">
        <f>+H49-I49</f>
        <v>0</v>
      </c>
      <c r="K49" s="450">
        <f>F49</f>
        <v>1E-3</v>
      </c>
      <c r="L49" s="11">
        <f>+J49*K49</f>
        <v>0</v>
      </c>
      <c r="M49" s="604">
        <f t="shared" ref="M49:M51" si="46">+G49+L49</f>
        <v>0</v>
      </c>
      <c r="N49" s="81"/>
      <c r="O49" s="81"/>
      <c r="P49" s="614"/>
      <c r="Q49" s="456"/>
      <c r="R49" s="456"/>
      <c r="S49" s="615"/>
      <c r="T49" s="652"/>
      <c r="U49" s="750"/>
      <c r="V49" s="754"/>
      <c r="W49" s="612"/>
      <c r="X49" s="456"/>
      <c r="Y49" s="456"/>
      <c r="Z49" s="456"/>
      <c r="AA49" s="456"/>
      <c r="AB49" s="456"/>
      <c r="AC49" s="456"/>
      <c r="AD49" s="456"/>
      <c r="AE49" s="622">
        <f t="shared" ref="AE49:AE51" si="47">SUM(W49:AD49)</f>
        <v>0</v>
      </c>
      <c r="AF49" s="877" t="e">
        <f>(W49+X49)/C49</f>
        <v>#DIV/0!</v>
      </c>
      <c r="AG49" s="624" t="e">
        <f>(1.5*G49)/(X49+W49)</f>
        <v>#DIV/0!</v>
      </c>
      <c r="AH49" s="614"/>
      <c r="AI49" s="456"/>
      <c r="AJ49" s="456"/>
      <c r="AK49" s="615"/>
      <c r="AL49" s="652"/>
      <c r="AM49" s="750"/>
      <c r="AN49" s="652"/>
      <c r="AO49" s="614"/>
      <c r="AP49" s="456"/>
      <c r="AQ49" s="456"/>
      <c r="AR49" s="456"/>
      <c r="AS49" s="456"/>
      <c r="AT49" s="456"/>
      <c r="AU49" s="456"/>
      <c r="AV49" s="456"/>
      <c r="AW49" s="875">
        <f t="shared" ref="AW49:AW51" si="48">SUM(AO49:AV49)</f>
        <v>0</v>
      </c>
      <c r="AX49" s="880" t="e">
        <f>(AO49+AP49)/I49</f>
        <v>#DIV/0!</v>
      </c>
      <c r="AY49" s="881" t="e">
        <f>(1.5*L49)/(AP49+AO49)</f>
        <v>#DIV/0!</v>
      </c>
      <c r="AZ49" s="882">
        <f>C49+I49</f>
        <v>0</v>
      </c>
      <c r="BA49" s="883">
        <f t="shared" ref="BA49:BA51" si="49">W49+X49+AO49+AP49</f>
        <v>0</v>
      </c>
      <c r="BB49" s="884">
        <f>M49</f>
        <v>0</v>
      </c>
      <c r="BC49" s="885" t="e">
        <f t="shared" ref="BC49:BC52" si="50">BA49/AZ49</f>
        <v>#DIV/0!</v>
      </c>
      <c r="BD49" s="886" t="e">
        <f t="shared" ref="BD49:BD52" si="51">(1.5*BB49)/BA49</f>
        <v>#DIV/0!</v>
      </c>
      <c r="BF49" s="91">
        <f t="shared" si="7"/>
        <v>0</v>
      </c>
      <c r="BG49" s="91">
        <f t="shared" si="8"/>
        <v>0</v>
      </c>
      <c r="BH49" s="91">
        <f t="shared" si="9"/>
        <v>0</v>
      </c>
      <c r="BI49" s="91">
        <f t="shared" si="10"/>
        <v>0</v>
      </c>
    </row>
    <row r="50" spans="1:61">
      <c r="A50" s="3" t="s">
        <v>150</v>
      </c>
      <c r="B50" s="225"/>
      <c r="C50" s="44"/>
      <c r="D50" s="11">
        <f>+B50-C50</f>
        <v>0</v>
      </c>
      <c r="E50" s="37"/>
      <c r="F50" s="450">
        <v>2E-3</v>
      </c>
      <c r="G50" s="11">
        <f>+(D50-E50)*F50</f>
        <v>0</v>
      </c>
      <c r="H50" s="224"/>
      <c r="I50" s="37"/>
      <c r="J50" s="11">
        <f>+H50-I50</f>
        <v>0</v>
      </c>
      <c r="K50" s="450">
        <f t="shared" ref="K50:K51" si="52">F50</f>
        <v>2E-3</v>
      </c>
      <c r="L50" s="11">
        <f>+J50*K50</f>
        <v>0</v>
      </c>
      <c r="M50" s="604">
        <f t="shared" si="46"/>
        <v>0</v>
      </c>
      <c r="N50" s="81"/>
      <c r="O50" s="81"/>
      <c r="P50" s="614"/>
      <c r="Q50" s="456"/>
      <c r="R50" s="456"/>
      <c r="S50" s="615"/>
      <c r="T50" s="652"/>
      <c r="U50" s="750"/>
      <c r="V50" s="754"/>
      <c r="W50" s="612"/>
      <c r="X50" s="456"/>
      <c r="Y50" s="456"/>
      <c r="Z50" s="456"/>
      <c r="AA50" s="456"/>
      <c r="AB50" s="456"/>
      <c r="AC50" s="456"/>
      <c r="AD50" s="456"/>
      <c r="AE50" s="622">
        <f t="shared" si="47"/>
        <v>0</v>
      </c>
      <c r="AF50" s="877" t="e">
        <f>(W50+X50)/C50</f>
        <v>#DIV/0!</v>
      </c>
      <c r="AG50" s="624" t="e">
        <f>(1.5*G50)/(X50+W50)</f>
        <v>#DIV/0!</v>
      </c>
      <c r="AH50" s="614"/>
      <c r="AI50" s="456"/>
      <c r="AJ50" s="456"/>
      <c r="AK50" s="615"/>
      <c r="AL50" s="652"/>
      <c r="AM50" s="750"/>
      <c r="AN50" s="652"/>
      <c r="AO50" s="614"/>
      <c r="AP50" s="456"/>
      <c r="AQ50" s="456"/>
      <c r="AR50" s="456"/>
      <c r="AS50" s="456"/>
      <c r="AT50" s="456"/>
      <c r="AU50" s="456"/>
      <c r="AV50" s="456"/>
      <c r="AW50" s="875">
        <f t="shared" si="48"/>
        <v>0</v>
      </c>
      <c r="AX50" s="880" t="e">
        <f>(AO50+AP50)/I50</f>
        <v>#DIV/0!</v>
      </c>
      <c r="AY50" s="881" t="e">
        <f>(1.5*L50)/(AP50+AO50)</f>
        <v>#DIV/0!</v>
      </c>
      <c r="AZ50" s="882">
        <f>C50+I50</f>
        <v>0</v>
      </c>
      <c r="BA50" s="883">
        <f t="shared" si="49"/>
        <v>0</v>
      </c>
      <c r="BB50" s="884">
        <f>M50</f>
        <v>0</v>
      </c>
      <c r="BC50" s="885" t="e">
        <f t="shared" si="50"/>
        <v>#DIV/0!</v>
      </c>
      <c r="BD50" s="886" t="e">
        <f t="shared" si="51"/>
        <v>#DIV/0!</v>
      </c>
      <c r="BF50" s="91">
        <f t="shared" si="7"/>
        <v>0</v>
      </c>
      <c r="BG50" s="91">
        <f t="shared" si="8"/>
        <v>0</v>
      </c>
      <c r="BH50" s="91">
        <f t="shared" si="9"/>
        <v>0</v>
      </c>
      <c r="BI50" s="91">
        <f t="shared" si="10"/>
        <v>0</v>
      </c>
    </row>
    <row r="51" spans="1:61">
      <c r="A51" s="3" t="s">
        <v>151</v>
      </c>
      <c r="B51" s="225"/>
      <c r="C51" s="44"/>
      <c r="D51" s="11">
        <f>+B51-C51</f>
        <v>0</v>
      </c>
      <c r="E51" s="37"/>
      <c r="F51" s="450">
        <v>4.0000000000000001E-3</v>
      </c>
      <c r="G51" s="11">
        <f>+(D51-E51)*F51</f>
        <v>0</v>
      </c>
      <c r="H51" s="224"/>
      <c r="I51" s="37"/>
      <c r="J51" s="11">
        <f>+H51-I51</f>
        <v>0</v>
      </c>
      <c r="K51" s="450">
        <f t="shared" si="52"/>
        <v>4.0000000000000001E-3</v>
      </c>
      <c r="L51" s="11">
        <f>+J51*K51</f>
        <v>0</v>
      </c>
      <c r="M51" s="604">
        <f t="shared" si="46"/>
        <v>0</v>
      </c>
      <c r="N51" s="81"/>
      <c r="O51" s="81"/>
      <c r="P51" s="614"/>
      <c r="Q51" s="456"/>
      <c r="R51" s="456"/>
      <c r="S51" s="615"/>
      <c r="T51" s="652"/>
      <c r="U51" s="750"/>
      <c r="V51" s="754"/>
      <c r="W51" s="612"/>
      <c r="X51" s="456"/>
      <c r="Y51" s="456"/>
      <c r="Z51" s="456"/>
      <c r="AA51" s="456"/>
      <c r="AB51" s="456"/>
      <c r="AC51" s="456"/>
      <c r="AD51" s="456"/>
      <c r="AE51" s="622">
        <f t="shared" si="47"/>
        <v>0</v>
      </c>
      <c r="AF51" s="877" t="e">
        <f>(W51+X51)/C51</f>
        <v>#DIV/0!</v>
      </c>
      <c r="AG51" s="624" t="e">
        <f>(1.5*G51)/(X51+W51)</f>
        <v>#DIV/0!</v>
      </c>
      <c r="AH51" s="614"/>
      <c r="AI51" s="456"/>
      <c r="AJ51" s="456"/>
      <c r="AK51" s="615"/>
      <c r="AL51" s="652"/>
      <c r="AM51" s="750"/>
      <c r="AN51" s="652"/>
      <c r="AO51" s="614"/>
      <c r="AP51" s="456"/>
      <c r="AQ51" s="456"/>
      <c r="AR51" s="456"/>
      <c r="AS51" s="456"/>
      <c r="AT51" s="456"/>
      <c r="AU51" s="456"/>
      <c r="AV51" s="456"/>
      <c r="AW51" s="875">
        <f t="shared" si="48"/>
        <v>0</v>
      </c>
      <c r="AX51" s="880" t="e">
        <f>(AO51+AP51)/I51</f>
        <v>#DIV/0!</v>
      </c>
      <c r="AY51" s="881" t="e">
        <f>(1.5*L51)/(AP51+AO51)</f>
        <v>#DIV/0!</v>
      </c>
      <c r="AZ51" s="882">
        <f>C51+I51</f>
        <v>0</v>
      </c>
      <c r="BA51" s="883">
        <f t="shared" si="49"/>
        <v>0</v>
      </c>
      <c r="BB51" s="884">
        <f>M51</f>
        <v>0</v>
      </c>
      <c r="BC51" s="885" t="e">
        <f t="shared" si="50"/>
        <v>#DIV/0!</v>
      </c>
      <c r="BD51" s="886" t="e">
        <f t="shared" si="51"/>
        <v>#DIV/0!</v>
      </c>
      <c r="BF51" s="91">
        <f t="shared" si="7"/>
        <v>0</v>
      </c>
      <c r="BG51" s="91">
        <f t="shared" si="8"/>
        <v>0</v>
      </c>
      <c r="BH51" s="91">
        <f t="shared" si="9"/>
        <v>0</v>
      </c>
      <c r="BI51" s="91">
        <f t="shared" si="10"/>
        <v>0</v>
      </c>
    </row>
    <row r="52" spans="1:61">
      <c r="A52" s="8" t="s">
        <v>163</v>
      </c>
      <c r="B52" s="49">
        <f>SUM(B49:B51)</f>
        <v>0</v>
      </c>
      <c r="C52" s="49">
        <f>SUM(C49:C51)</f>
        <v>0</v>
      </c>
      <c r="D52" s="49">
        <f>SUM(D49:D51)</f>
        <v>0</v>
      </c>
      <c r="E52" s="49">
        <f>SUM(E49:E51)</f>
        <v>0</v>
      </c>
      <c r="F52" s="227"/>
      <c r="G52" s="49">
        <f>SUM(G49:G51)</f>
        <v>0</v>
      </c>
      <c r="H52" s="49">
        <f>SUM(H49:H51)</f>
        <v>0</v>
      </c>
      <c r="I52" s="49">
        <f>SUM(I49:I51)</f>
        <v>0</v>
      </c>
      <c r="J52" s="49">
        <f>SUM(J49:J51)</f>
        <v>0</v>
      </c>
      <c r="K52" s="227"/>
      <c r="L52" s="49">
        <f>SUM(L49:L51)</f>
        <v>0</v>
      </c>
      <c r="M52" s="49">
        <f>SUM(M49:M51)</f>
        <v>0</v>
      </c>
      <c r="N52" s="81"/>
      <c r="O52" s="81"/>
      <c r="P52" s="616">
        <f t="shared" ref="P52:AW52" si="53">SUM(P49:P51)</f>
        <v>0</v>
      </c>
      <c r="Q52" s="424">
        <f t="shared" si="53"/>
        <v>0</v>
      </c>
      <c r="R52" s="424">
        <f t="shared" si="53"/>
        <v>0</v>
      </c>
      <c r="S52" s="617">
        <f t="shared" si="53"/>
        <v>0</v>
      </c>
      <c r="T52" s="747">
        <f t="shared" ref="T52:V52" si="54">SUM(T49:T51)</f>
        <v>0</v>
      </c>
      <c r="U52" s="649">
        <f>SUM(U49:U51)</f>
        <v>0</v>
      </c>
      <c r="V52" s="748">
        <f t="shared" si="54"/>
        <v>0</v>
      </c>
      <c r="W52" s="613">
        <f t="shared" si="53"/>
        <v>0</v>
      </c>
      <c r="X52" s="424">
        <f t="shared" si="53"/>
        <v>0</v>
      </c>
      <c r="Y52" s="424">
        <f t="shared" si="53"/>
        <v>0</v>
      </c>
      <c r="Z52" s="424">
        <f t="shared" si="53"/>
        <v>0</v>
      </c>
      <c r="AA52" s="424">
        <f t="shared" si="53"/>
        <v>0</v>
      </c>
      <c r="AB52" s="424">
        <f t="shared" si="53"/>
        <v>0</v>
      </c>
      <c r="AC52" s="424">
        <f t="shared" si="53"/>
        <v>0</v>
      </c>
      <c r="AD52" s="424">
        <f t="shared" si="53"/>
        <v>0</v>
      </c>
      <c r="AE52" s="617">
        <f>SUM(AE49:AE51)</f>
        <v>0</v>
      </c>
      <c r="AF52" s="877" t="e">
        <f>(W52+X52)/C52</f>
        <v>#DIV/0!</v>
      </c>
      <c r="AG52" s="624" t="e">
        <f>(1.5*G52)/(X52+W52)</f>
        <v>#DIV/0!</v>
      </c>
      <c r="AH52" s="616">
        <f t="shared" si="53"/>
        <v>0</v>
      </c>
      <c r="AI52" s="424">
        <f t="shared" si="53"/>
        <v>0</v>
      </c>
      <c r="AJ52" s="424">
        <f t="shared" si="53"/>
        <v>0</v>
      </c>
      <c r="AK52" s="617">
        <f t="shared" si="53"/>
        <v>0</v>
      </c>
      <c r="AL52" s="747">
        <f t="shared" ref="AL52:AN52" si="55">SUM(AL49:AL51)</f>
        <v>0</v>
      </c>
      <c r="AM52" s="649">
        <f t="shared" si="55"/>
        <v>0</v>
      </c>
      <c r="AN52" s="748">
        <f t="shared" si="55"/>
        <v>0</v>
      </c>
      <c r="AO52" s="616">
        <f t="shared" si="53"/>
        <v>0</v>
      </c>
      <c r="AP52" s="424">
        <f t="shared" si="53"/>
        <v>0</v>
      </c>
      <c r="AQ52" s="424">
        <f t="shared" si="53"/>
        <v>0</v>
      </c>
      <c r="AR52" s="424">
        <f t="shared" si="53"/>
        <v>0</v>
      </c>
      <c r="AS52" s="424">
        <f t="shared" si="53"/>
        <v>0</v>
      </c>
      <c r="AT52" s="424">
        <f t="shared" si="53"/>
        <v>0</v>
      </c>
      <c r="AU52" s="424">
        <f t="shared" si="53"/>
        <v>0</v>
      </c>
      <c r="AV52" s="424">
        <f t="shared" si="53"/>
        <v>0</v>
      </c>
      <c r="AW52" s="617">
        <f t="shared" si="53"/>
        <v>0</v>
      </c>
      <c r="AX52" s="880" t="e">
        <f>(AO52+AP52)/I52</f>
        <v>#DIV/0!</v>
      </c>
      <c r="AY52" s="881" t="e">
        <f>(1.5*L52)/(AP52+AO52)</f>
        <v>#DIV/0!</v>
      </c>
      <c r="AZ52" s="616">
        <f t="shared" ref="AZ52" si="56">SUM(AZ49:AZ51)</f>
        <v>0</v>
      </c>
      <c r="BA52" s="613"/>
      <c r="BB52" s="611"/>
      <c r="BC52" s="885" t="e">
        <f t="shared" si="50"/>
        <v>#DIV/0!</v>
      </c>
      <c r="BD52" s="886" t="e">
        <f t="shared" si="51"/>
        <v>#DIV/0!</v>
      </c>
      <c r="BF52" s="91">
        <f t="shared" si="7"/>
        <v>0</v>
      </c>
      <c r="BG52" s="91">
        <f t="shared" si="8"/>
        <v>0</v>
      </c>
      <c r="BH52" s="91">
        <f t="shared" si="9"/>
        <v>0</v>
      </c>
      <c r="BI52" s="91">
        <f t="shared" si="10"/>
        <v>0</v>
      </c>
    </row>
    <row r="53" spans="1:61">
      <c r="A53" s="1055" t="s">
        <v>164</v>
      </c>
      <c r="B53" s="1055"/>
      <c r="C53" s="1055"/>
      <c r="D53" s="1055"/>
      <c r="E53" s="1055"/>
      <c r="F53" s="1055"/>
      <c r="G53" s="1055"/>
      <c r="H53" s="1055"/>
      <c r="I53" s="1055"/>
      <c r="J53" s="1055"/>
      <c r="K53" s="1055"/>
      <c r="L53" s="1055"/>
      <c r="M53" s="49">
        <f>+M52+M46+M41+M29+M23</f>
        <v>0</v>
      </c>
      <c r="N53" s="81"/>
      <c r="O53" s="81"/>
      <c r="P53" s="49">
        <f t="shared" ref="P53:AW53" si="57">+P52+P46+P41+P29+P23</f>
        <v>0</v>
      </c>
      <c r="Q53" s="49">
        <f t="shared" si="57"/>
        <v>0</v>
      </c>
      <c r="R53" s="49">
        <f t="shared" si="57"/>
        <v>0</v>
      </c>
      <c r="S53" s="49">
        <f>+S52+S46+S41+S29+S23</f>
        <v>0</v>
      </c>
      <c r="T53" s="747">
        <f t="shared" ref="T53:V53" si="58">+T52+T46+T41+T29+T23</f>
        <v>0</v>
      </c>
      <c r="U53" s="649">
        <f t="shared" si="58"/>
        <v>0</v>
      </c>
      <c r="V53" s="613">
        <f t="shared" si="58"/>
        <v>0</v>
      </c>
      <c r="W53" s="49">
        <f t="shared" si="57"/>
        <v>0</v>
      </c>
      <c r="X53" s="49">
        <f t="shared" si="57"/>
        <v>0</v>
      </c>
      <c r="Y53" s="49">
        <f t="shared" si="57"/>
        <v>0</v>
      </c>
      <c r="Z53" s="49">
        <f t="shared" si="57"/>
        <v>0</v>
      </c>
      <c r="AA53" s="49">
        <f t="shared" si="57"/>
        <v>0</v>
      </c>
      <c r="AB53" s="49">
        <f t="shared" si="57"/>
        <v>0</v>
      </c>
      <c r="AC53" s="49">
        <f t="shared" si="57"/>
        <v>0</v>
      </c>
      <c r="AD53" s="49">
        <f t="shared" si="57"/>
        <v>0</v>
      </c>
      <c r="AE53" s="49">
        <f>+AE52+AE46+AE41+AE29+AE23</f>
        <v>0</v>
      </c>
      <c r="AF53" s="608"/>
      <c r="AG53" s="608"/>
      <c r="AH53" s="49">
        <f t="shared" si="57"/>
        <v>0</v>
      </c>
      <c r="AI53" s="49">
        <f t="shared" si="57"/>
        <v>0</v>
      </c>
      <c r="AJ53" s="49">
        <f t="shared" si="57"/>
        <v>0</v>
      </c>
      <c r="AK53" s="49">
        <f t="shared" si="57"/>
        <v>0</v>
      </c>
      <c r="AL53" s="747">
        <f t="shared" ref="AL53:AN53" si="59">+AL52+AL46+AL41+AL29+AL23</f>
        <v>0</v>
      </c>
      <c r="AM53" s="649">
        <f t="shared" si="59"/>
        <v>0</v>
      </c>
      <c r="AN53" s="613">
        <f t="shared" si="59"/>
        <v>0</v>
      </c>
      <c r="AO53" s="49">
        <f t="shared" si="57"/>
        <v>0</v>
      </c>
      <c r="AP53" s="49">
        <f t="shared" si="57"/>
        <v>0</v>
      </c>
      <c r="AQ53" s="49">
        <f t="shared" si="57"/>
        <v>0</v>
      </c>
      <c r="AR53" s="49">
        <f t="shared" si="57"/>
        <v>0</v>
      </c>
      <c r="AS53" s="49">
        <f t="shared" si="57"/>
        <v>0</v>
      </c>
      <c r="AT53" s="49">
        <f t="shared" si="57"/>
        <v>0</v>
      </c>
      <c r="AU53" s="49">
        <f t="shared" si="57"/>
        <v>0</v>
      </c>
      <c r="AV53" s="49">
        <f t="shared" si="57"/>
        <v>0</v>
      </c>
      <c r="AW53" s="49">
        <f t="shared" si="57"/>
        <v>0</v>
      </c>
      <c r="AX53" s="608"/>
      <c r="AY53" s="608"/>
      <c r="AZ53" s="49">
        <f t="shared" ref="AZ53:BB53" si="60">+AZ52+AZ46+AZ41+AZ29+AZ23</f>
        <v>0</v>
      </c>
      <c r="BA53" s="49">
        <f>+BA52+BA46+BA41+BA29+BA23</f>
        <v>0</v>
      </c>
      <c r="BB53" s="49">
        <f t="shared" si="60"/>
        <v>0</v>
      </c>
      <c r="BC53" s="885" t="e">
        <f t="shared" ref="BC53" si="61">BA53/AZ53</f>
        <v>#DIV/0!</v>
      </c>
      <c r="BD53" s="886" t="e">
        <f t="shared" ref="BD53" si="62">(1.5*BB53)/BA53</f>
        <v>#DIV/0!</v>
      </c>
    </row>
    <row r="54" spans="1:61">
      <c r="A54" s="247"/>
      <c r="B54" s="247"/>
      <c r="C54" s="247"/>
      <c r="D54" s="247"/>
      <c r="E54" s="247"/>
      <c r="F54" s="247"/>
      <c r="G54" s="247"/>
      <c r="H54" s="247"/>
      <c r="I54" s="247"/>
      <c r="J54" s="247"/>
      <c r="K54" s="247"/>
      <c r="L54" s="247"/>
      <c r="M54" s="608"/>
      <c r="N54" s="608"/>
      <c r="O54" s="608"/>
      <c r="P54" s="608"/>
      <c r="Q54" s="608"/>
      <c r="R54" s="608"/>
      <c r="S54" s="608"/>
      <c r="T54" s="608"/>
      <c r="U54" s="608"/>
      <c r="V54" s="608"/>
      <c r="W54" s="608"/>
      <c r="X54" s="608"/>
      <c r="Y54" s="608"/>
      <c r="Z54" s="608"/>
      <c r="AA54" s="608"/>
      <c r="AB54" s="608"/>
      <c r="AC54" s="608"/>
      <c r="AD54" s="608"/>
      <c r="AE54" s="608"/>
      <c r="AF54" s="608"/>
      <c r="AG54" s="608"/>
      <c r="AH54" s="608"/>
      <c r="AI54" s="608"/>
      <c r="AJ54" s="608"/>
      <c r="AK54" s="608"/>
      <c r="AL54" s="608"/>
      <c r="AM54" s="608"/>
      <c r="AN54" s="608"/>
      <c r="AO54" s="608"/>
      <c r="AP54" s="608"/>
      <c r="AQ54" s="608"/>
      <c r="AR54" s="608"/>
      <c r="AS54" s="608"/>
      <c r="AT54" s="608"/>
      <c r="AU54" s="608"/>
      <c r="AV54" s="608"/>
      <c r="AW54" s="608"/>
      <c r="AX54" s="608"/>
      <c r="AY54" s="608"/>
      <c r="AZ54" s="608"/>
      <c r="BA54" s="608"/>
      <c r="BB54" s="608"/>
      <c r="BC54" s="628"/>
      <c r="BD54" s="628"/>
    </row>
    <row r="55" spans="1:61">
      <c r="A55" s="247"/>
      <c r="B55" s="247"/>
      <c r="C55" s="247"/>
      <c r="D55" s="247"/>
      <c r="E55" s="247"/>
      <c r="F55" s="247"/>
      <c r="G55" s="247"/>
      <c r="H55" s="247"/>
      <c r="I55" s="247"/>
      <c r="J55" s="247"/>
      <c r="K55" s="247"/>
      <c r="L55" s="247"/>
      <c r="M55" s="608"/>
      <c r="N55" s="608"/>
      <c r="O55" s="608"/>
      <c r="P55" s="608"/>
      <c r="Q55" s="608"/>
      <c r="R55" s="608"/>
      <c r="S55" s="608"/>
      <c r="T55" s="608"/>
      <c r="U55" s="608"/>
      <c r="V55" s="608"/>
      <c r="W55" s="608"/>
      <c r="X55" s="608"/>
      <c r="Y55" s="608"/>
      <c r="Z55" s="608"/>
      <c r="AA55" s="608"/>
      <c r="AB55" s="608"/>
      <c r="AC55" s="608"/>
      <c r="AD55" s="608"/>
      <c r="AE55" s="608"/>
      <c r="AF55" s="608"/>
      <c r="AG55" s="608"/>
      <c r="AH55" s="608"/>
      <c r="AI55" s="608"/>
      <c r="AJ55" s="608"/>
      <c r="AK55" s="608"/>
      <c r="AL55" s="608"/>
      <c r="AM55" s="608"/>
      <c r="AN55" s="608"/>
      <c r="AO55" s="608"/>
      <c r="AP55" s="608"/>
      <c r="AQ55" s="608"/>
      <c r="AR55" s="608"/>
      <c r="AS55" s="608"/>
      <c r="AT55" s="608"/>
      <c r="AU55" s="608"/>
      <c r="AV55" s="608"/>
      <c r="AW55" s="608"/>
      <c r="AX55" s="608"/>
      <c r="AY55" s="608"/>
      <c r="AZ55" s="608"/>
      <c r="BA55" s="608"/>
      <c r="BB55" s="608"/>
      <c r="BC55" s="628"/>
      <c r="BD55" s="628"/>
      <c r="BF55" s="635" t="s">
        <v>746</v>
      </c>
      <c r="BG55" s="635" t="s">
        <v>747</v>
      </c>
      <c r="BH55" s="635" t="s">
        <v>750</v>
      </c>
      <c r="BI55" s="635" t="s">
        <v>751</v>
      </c>
    </row>
    <row r="56" spans="1:61">
      <c r="A56" s="247"/>
      <c r="B56" s="247"/>
      <c r="C56" s="247"/>
      <c r="D56" s="247"/>
      <c r="E56" s="247"/>
      <c r="F56" s="247"/>
      <c r="G56" s="247"/>
      <c r="H56" s="247"/>
      <c r="I56" s="247"/>
      <c r="J56" s="247"/>
      <c r="K56" s="247"/>
      <c r="L56" s="247"/>
      <c r="M56" s="608"/>
      <c r="N56" s="608"/>
      <c r="O56" s="629" t="s">
        <v>172</v>
      </c>
      <c r="P56" s="614"/>
      <c r="Q56" s="456"/>
      <c r="R56" s="456"/>
      <c r="S56" s="615"/>
      <c r="T56" s="652"/>
      <c r="U56" s="750"/>
      <c r="V56" s="754"/>
      <c r="W56" s="612"/>
      <c r="X56" s="456"/>
      <c r="Y56" s="456"/>
      <c r="Z56" s="456"/>
      <c r="AA56" s="456"/>
      <c r="AB56" s="456"/>
      <c r="AC56" s="456"/>
      <c r="AD56" s="456"/>
      <c r="AE56" s="875">
        <f t="shared" ref="AE56" si="63">SUM(W56:AD56)</f>
        <v>0</v>
      </c>
      <c r="AF56" s="608"/>
      <c r="AG56" s="608"/>
      <c r="AH56" s="614"/>
      <c r="AI56" s="456"/>
      <c r="AJ56" s="456"/>
      <c r="AK56" s="615"/>
      <c r="AL56" s="652"/>
      <c r="AM56" s="750"/>
      <c r="AN56" s="652"/>
      <c r="AO56" s="757"/>
      <c r="AP56" s="750"/>
      <c r="AQ56" s="750"/>
      <c r="AR56" s="750"/>
      <c r="AS56" s="750"/>
      <c r="AT56" s="750"/>
      <c r="AU56" s="750"/>
      <c r="AV56" s="750"/>
      <c r="AW56" s="875">
        <f t="shared" ref="AW56" si="64">SUM(AO56:AV56)</f>
        <v>0</v>
      </c>
      <c r="AX56" s="608"/>
      <c r="AY56" s="608"/>
      <c r="AZ56" s="722">
        <f>SUM(P56:V56)+SUM(AH56:AN56)</f>
        <v>0</v>
      </c>
      <c r="BA56" s="722">
        <f t="shared" ref="BA56" si="65">W56+X56+AO56+AP56</f>
        <v>0</v>
      </c>
      <c r="BB56" s="608"/>
      <c r="BC56" s="628"/>
      <c r="BD56" s="628"/>
      <c r="BG56" s="91">
        <f t="shared" ref="BG56:BG65" si="66">AE56-R56-V56</f>
        <v>0</v>
      </c>
      <c r="BI56" s="91">
        <f t="shared" ref="BI56:BI65" si="67">AW56-AJ56-AN56</f>
        <v>0</v>
      </c>
    </row>
    <row r="57" spans="1:61">
      <c r="A57" s="247"/>
      <c r="B57" s="247"/>
      <c r="C57" s="247"/>
      <c r="D57" s="247"/>
      <c r="E57" s="247"/>
      <c r="F57" s="247"/>
      <c r="G57" s="247"/>
      <c r="H57" s="247"/>
      <c r="I57" s="247"/>
      <c r="J57" s="247"/>
      <c r="K57" s="247"/>
      <c r="L57" s="247"/>
      <c r="M57" s="608"/>
      <c r="N57" s="608"/>
      <c r="O57" s="629" t="s">
        <v>173</v>
      </c>
      <c r="P57" s="614"/>
      <c r="Q57" s="456"/>
      <c r="R57" s="456"/>
      <c r="S57" s="615"/>
      <c r="T57" s="652"/>
      <c r="U57" s="750"/>
      <c r="V57" s="754"/>
      <c r="W57" s="612"/>
      <c r="X57" s="456"/>
      <c r="Y57" s="456"/>
      <c r="Z57" s="456"/>
      <c r="AA57" s="456"/>
      <c r="AB57" s="456"/>
      <c r="AC57" s="456"/>
      <c r="AD57" s="456"/>
      <c r="AE57" s="875">
        <f t="shared" ref="AE57:AE59" si="68">SUM(W57:AD57)</f>
        <v>0</v>
      </c>
      <c r="AF57" s="608"/>
      <c r="AG57" s="608"/>
      <c r="AH57" s="614"/>
      <c r="AI57" s="456"/>
      <c r="AJ57" s="456"/>
      <c r="AK57" s="615"/>
      <c r="AL57" s="652"/>
      <c r="AM57" s="750"/>
      <c r="AN57" s="652"/>
      <c r="AO57" s="614"/>
      <c r="AP57" s="456"/>
      <c r="AQ57" s="456"/>
      <c r="AR57" s="456"/>
      <c r="AS57" s="456"/>
      <c r="AT57" s="456"/>
      <c r="AU57" s="456"/>
      <c r="AV57" s="456"/>
      <c r="AW57" s="875">
        <f t="shared" ref="AW57:AW59" si="69">SUM(AO57:AV57)</f>
        <v>0</v>
      </c>
      <c r="AX57" s="608"/>
      <c r="AY57" s="608"/>
      <c r="AZ57" s="722">
        <f t="shared" ref="AZ57:AZ63" si="70">SUM(P57:V57)+SUM(AH57:AN57)</f>
        <v>0</v>
      </c>
      <c r="BA57" s="722">
        <f>W57+X57+AO57+AP57</f>
        <v>0</v>
      </c>
      <c r="BB57" s="608"/>
      <c r="BC57" s="628"/>
      <c r="BD57" s="628"/>
      <c r="BG57" s="91">
        <f t="shared" si="66"/>
        <v>0</v>
      </c>
      <c r="BI57" s="91">
        <f t="shared" si="67"/>
        <v>0</v>
      </c>
    </row>
    <row r="58" spans="1:61">
      <c r="A58" s="247"/>
      <c r="B58" s="247"/>
      <c r="C58" s="247"/>
      <c r="D58" s="247"/>
      <c r="E58" s="247"/>
      <c r="F58" s="247"/>
      <c r="G58" s="247"/>
      <c r="H58" s="247"/>
      <c r="I58" s="247"/>
      <c r="J58" s="247"/>
      <c r="K58" s="247"/>
      <c r="L58" s="247"/>
      <c r="M58" s="608"/>
      <c r="N58" s="608"/>
      <c r="O58" s="629" t="s">
        <v>758</v>
      </c>
      <c r="P58" s="614"/>
      <c r="Q58" s="456"/>
      <c r="R58" s="456"/>
      <c r="S58" s="615"/>
      <c r="T58" s="652"/>
      <c r="U58" s="750"/>
      <c r="V58" s="754"/>
      <c r="W58" s="612"/>
      <c r="X58" s="456"/>
      <c r="Y58" s="456"/>
      <c r="Z58" s="456"/>
      <c r="AA58" s="456"/>
      <c r="AB58" s="456"/>
      <c r="AC58" s="456"/>
      <c r="AD58" s="456"/>
      <c r="AE58" s="875">
        <f t="shared" si="68"/>
        <v>0</v>
      </c>
      <c r="AF58" s="608"/>
      <c r="AG58" s="608"/>
      <c r="AH58" s="614"/>
      <c r="AI58" s="456"/>
      <c r="AJ58" s="456"/>
      <c r="AK58" s="615"/>
      <c r="AL58" s="652"/>
      <c r="AM58" s="750"/>
      <c r="AN58" s="652"/>
      <c r="AO58" s="614"/>
      <c r="AP58" s="456"/>
      <c r="AQ58" s="456"/>
      <c r="AR58" s="456"/>
      <c r="AS58" s="456"/>
      <c r="AT58" s="456"/>
      <c r="AU58" s="456"/>
      <c r="AV58" s="456"/>
      <c r="AW58" s="875">
        <f t="shared" si="69"/>
        <v>0</v>
      </c>
      <c r="AX58" s="608"/>
      <c r="AY58" s="608"/>
      <c r="AZ58" s="722">
        <f>SUM(P58:V58)+SUM(AH58:AN58)</f>
        <v>0</v>
      </c>
      <c r="BA58" s="722">
        <f>W58+X58+AO58+AP58</f>
        <v>0</v>
      </c>
      <c r="BB58" s="608"/>
      <c r="BC58" s="628"/>
      <c r="BD58" s="628"/>
      <c r="BG58" s="91">
        <f t="shared" si="66"/>
        <v>0</v>
      </c>
      <c r="BI58" s="91">
        <f t="shared" si="67"/>
        <v>0</v>
      </c>
    </row>
    <row r="59" spans="1:61">
      <c r="A59" s="247"/>
      <c r="B59" s="247"/>
      <c r="C59" s="247"/>
      <c r="D59" s="247"/>
      <c r="E59" s="247"/>
      <c r="F59" s="247"/>
      <c r="G59" s="247"/>
      <c r="H59" s="247"/>
      <c r="I59" s="247"/>
      <c r="J59" s="247"/>
      <c r="K59" s="247"/>
      <c r="L59" s="247"/>
      <c r="M59" s="608"/>
      <c r="N59" s="608"/>
      <c r="O59" s="629" t="s">
        <v>175</v>
      </c>
      <c r="P59" s="614"/>
      <c r="Q59" s="456"/>
      <c r="R59" s="456"/>
      <c r="S59" s="615"/>
      <c r="T59" s="652"/>
      <c r="U59" s="750"/>
      <c r="V59" s="754"/>
      <c r="W59" s="612"/>
      <c r="X59" s="456"/>
      <c r="Y59" s="456"/>
      <c r="Z59" s="456"/>
      <c r="AA59" s="456"/>
      <c r="AB59" s="456"/>
      <c r="AC59" s="456"/>
      <c r="AD59" s="456"/>
      <c r="AE59" s="875">
        <f t="shared" si="68"/>
        <v>0</v>
      </c>
      <c r="AF59" s="608"/>
      <c r="AG59" s="608"/>
      <c r="AH59" s="614"/>
      <c r="AI59" s="456"/>
      <c r="AJ59" s="456"/>
      <c r="AK59" s="615"/>
      <c r="AL59" s="652"/>
      <c r="AM59" s="750"/>
      <c r="AN59" s="652"/>
      <c r="AO59" s="614"/>
      <c r="AP59" s="456"/>
      <c r="AQ59" s="456"/>
      <c r="AR59" s="456"/>
      <c r="AS59" s="456"/>
      <c r="AT59" s="456"/>
      <c r="AU59" s="456"/>
      <c r="AV59" s="456"/>
      <c r="AW59" s="875">
        <f t="shared" si="69"/>
        <v>0</v>
      </c>
      <c r="AX59" s="608"/>
      <c r="AY59" s="608"/>
      <c r="AZ59" s="722">
        <f t="shared" si="70"/>
        <v>0</v>
      </c>
      <c r="BA59" s="722">
        <f t="shared" ref="BA59" si="71">W59+X59+AO59+AP59</f>
        <v>0</v>
      </c>
      <c r="BB59" s="608"/>
      <c r="BC59" s="628"/>
      <c r="BD59" s="628"/>
      <c r="BG59" s="91">
        <f t="shared" si="66"/>
        <v>0</v>
      </c>
      <c r="BI59" s="91">
        <f t="shared" si="67"/>
        <v>0</v>
      </c>
    </row>
    <row r="60" spans="1:61">
      <c r="A60" s="247"/>
      <c r="B60" s="247"/>
      <c r="C60" s="247"/>
      <c r="D60" s="247"/>
      <c r="E60" s="247"/>
      <c r="F60" s="247"/>
      <c r="G60" s="247"/>
      <c r="H60" s="247"/>
      <c r="I60" s="247"/>
      <c r="J60" s="247"/>
      <c r="K60" s="247"/>
      <c r="L60" s="247"/>
      <c r="M60" s="608"/>
      <c r="N60" s="608"/>
      <c r="O60" s="629" t="s">
        <v>760</v>
      </c>
      <c r="P60" s="614"/>
      <c r="Q60" s="456"/>
      <c r="R60" s="456"/>
      <c r="S60" s="615"/>
      <c r="T60" s="652"/>
      <c r="U60" s="750"/>
      <c r="V60" s="754"/>
      <c r="W60" s="612"/>
      <c r="X60" s="456"/>
      <c r="Y60" s="456"/>
      <c r="Z60" s="456"/>
      <c r="AA60" s="456"/>
      <c r="AB60" s="456"/>
      <c r="AC60" s="456"/>
      <c r="AD60" s="456"/>
      <c r="AE60" s="875">
        <f t="shared" ref="AE60:AE63" si="72">SUM(W60:AD60)</f>
        <v>0</v>
      </c>
      <c r="AF60" s="608"/>
      <c r="AG60" s="608"/>
      <c r="AH60" s="614"/>
      <c r="AI60" s="456"/>
      <c r="AJ60" s="456"/>
      <c r="AK60" s="615"/>
      <c r="AL60" s="652"/>
      <c r="AM60" s="750"/>
      <c r="AN60" s="652"/>
      <c r="AO60" s="614"/>
      <c r="AP60" s="456"/>
      <c r="AQ60" s="456"/>
      <c r="AR60" s="456"/>
      <c r="AS60" s="456"/>
      <c r="AT60" s="456"/>
      <c r="AU60" s="456"/>
      <c r="AV60" s="456"/>
      <c r="AW60" s="875">
        <f t="shared" ref="AW60:AW63" si="73">SUM(AO60:AV60)</f>
        <v>0</v>
      </c>
      <c r="AX60" s="608"/>
      <c r="AY60" s="608"/>
      <c r="AZ60" s="722">
        <f t="shared" si="70"/>
        <v>0</v>
      </c>
      <c r="BA60" s="722">
        <f>W60+X60+AO60+AP60</f>
        <v>0</v>
      </c>
      <c r="BB60" s="608"/>
      <c r="BC60" s="628"/>
      <c r="BD60" s="628"/>
      <c r="BG60" s="91">
        <f t="shared" si="66"/>
        <v>0</v>
      </c>
      <c r="BI60" s="91">
        <f t="shared" si="67"/>
        <v>0</v>
      </c>
    </row>
    <row r="61" spans="1:61">
      <c r="A61" s="247"/>
      <c r="B61" s="247"/>
      <c r="C61" s="247"/>
      <c r="D61" s="247"/>
      <c r="E61" s="247"/>
      <c r="F61" s="247"/>
      <c r="G61" s="247"/>
      <c r="H61" s="247"/>
      <c r="I61" s="247"/>
      <c r="J61" s="247"/>
      <c r="K61" s="247"/>
      <c r="L61" s="247"/>
      <c r="M61" s="608"/>
      <c r="N61" s="608"/>
      <c r="O61" s="629" t="s">
        <v>796</v>
      </c>
      <c r="P61" s="614"/>
      <c r="Q61" s="456"/>
      <c r="R61" s="456"/>
      <c r="S61" s="615"/>
      <c r="T61" s="652"/>
      <c r="U61" s="750"/>
      <c r="V61" s="754"/>
      <c r="W61" s="612"/>
      <c r="X61" s="456"/>
      <c r="Y61" s="456"/>
      <c r="Z61" s="456"/>
      <c r="AA61" s="456"/>
      <c r="AB61" s="456"/>
      <c r="AC61" s="456"/>
      <c r="AD61" s="456"/>
      <c r="AE61" s="875"/>
      <c r="AF61" s="608"/>
      <c r="AG61" s="608"/>
      <c r="AH61" s="614"/>
      <c r="AI61" s="456"/>
      <c r="AJ61" s="456"/>
      <c r="AK61" s="615"/>
      <c r="AL61" s="652"/>
      <c r="AM61" s="750"/>
      <c r="AN61" s="652"/>
      <c r="AO61" s="614"/>
      <c r="AP61" s="456"/>
      <c r="AQ61" s="456"/>
      <c r="AR61" s="456"/>
      <c r="AS61" s="456"/>
      <c r="AT61" s="456"/>
      <c r="AU61" s="456"/>
      <c r="AV61" s="456"/>
      <c r="AW61" s="875">
        <f t="shared" si="73"/>
        <v>0</v>
      </c>
      <c r="AX61" s="608"/>
      <c r="AY61" s="608"/>
      <c r="AZ61" s="722">
        <f t="shared" si="70"/>
        <v>0</v>
      </c>
      <c r="BA61" s="722">
        <f t="shared" ref="BA61:BA63" si="74">W61+X61+AO61+AP61</f>
        <v>0</v>
      </c>
      <c r="BB61" s="608"/>
      <c r="BC61" s="628"/>
      <c r="BD61" s="628"/>
      <c r="BG61" s="91">
        <f t="shared" si="66"/>
        <v>0</v>
      </c>
      <c r="BI61" s="91">
        <f t="shared" si="67"/>
        <v>0</v>
      </c>
    </row>
    <row r="62" spans="1:61">
      <c r="A62" s="247"/>
      <c r="B62" s="247"/>
      <c r="C62" s="247"/>
      <c r="D62" s="247"/>
      <c r="E62" s="247"/>
      <c r="F62" s="247"/>
      <c r="G62" s="247"/>
      <c r="H62" s="247"/>
      <c r="I62" s="247"/>
      <c r="J62" s="247"/>
      <c r="K62" s="247"/>
      <c r="L62" s="247"/>
      <c r="M62" s="608"/>
      <c r="N62" s="608"/>
      <c r="O62" s="629" t="s">
        <v>797</v>
      </c>
      <c r="P62" s="614"/>
      <c r="Q62" s="456"/>
      <c r="R62" s="456"/>
      <c r="S62" s="615"/>
      <c r="T62" s="652"/>
      <c r="U62" s="750"/>
      <c r="V62" s="754"/>
      <c r="W62" s="612"/>
      <c r="X62" s="456"/>
      <c r="Y62" s="456"/>
      <c r="Z62" s="456"/>
      <c r="AA62" s="456"/>
      <c r="AB62" s="456"/>
      <c r="AC62" s="456"/>
      <c r="AD62" s="456"/>
      <c r="AE62" s="875"/>
      <c r="AF62" s="608"/>
      <c r="AG62" s="608"/>
      <c r="AH62" s="614"/>
      <c r="AI62" s="456"/>
      <c r="AJ62" s="456"/>
      <c r="AK62" s="615"/>
      <c r="AL62" s="652"/>
      <c r="AM62" s="750"/>
      <c r="AN62" s="652"/>
      <c r="AO62" s="614"/>
      <c r="AP62" s="456"/>
      <c r="AQ62" s="456"/>
      <c r="AR62" s="456"/>
      <c r="AS62" s="456"/>
      <c r="AT62" s="456"/>
      <c r="AU62" s="456"/>
      <c r="AV62" s="456"/>
      <c r="AW62" s="875">
        <f t="shared" si="73"/>
        <v>0</v>
      </c>
      <c r="AX62" s="608"/>
      <c r="AY62" s="608"/>
      <c r="AZ62" s="722">
        <f t="shared" si="70"/>
        <v>0</v>
      </c>
      <c r="BA62" s="722">
        <f t="shared" si="74"/>
        <v>0</v>
      </c>
      <c r="BB62" s="608"/>
      <c r="BC62" s="628"/>
      <c r="BD62" s="628"/>
      <c r="BG62" s="91">
        <f t="shared" si="66"/>
        <v>0</v>
      </c>
      <c r="BI62" s="91">
        <f t="shared" si="67"/>
        <v>0</v>
      </c>
    </row>
    <row r="63" spans="1:61">
      <c r="A63" s="247"/>
      <c r="B63" s="247"/>
      <c r="C63" s="247"/>
      <c r="D63" s="247"/>
      <c r="E63" s="247"/>
      <c r="F63" s="247"/>
      <c r="G63" s="247"/>
      <c r="H63" s="247"/>
      <c r="I63" s="247"/>
      <c r="J63" s="247"/>
      <c r="K63" s="247"/>
      <c r="L63" s="247"/>
      <c r="M63" s="608"/>
      <c r="N63" s="608"/>
      <c r="O63" s="608"/>
      <c r="P63" s="614"/>
      <c r="Q63" s="456"/>
      <c r="R63" s="456"/>
      <c r="S63" s="615"/>
      <c r="T63" s="652"/>
      <c r="U63" s="750"/>
      <c r="V63" s="754"/>
      <c r="W63" s="612"/>
      <c r="X63" s="456"/>
      <c r="Y63" s="456"/>
      <c r="Z63" s="456"/>
      <c r="AA63" s="456"/>
      <c r="AB63" s="456"/>
      <c r="AC63" s="456"/>
      <c r="AD63" s="456"/>
      <c r="AE63" s="875">
        <f t="shared" si="72"/>
        <v>0</v>
      </c>
      <c r="AF63" s="608"/>
      <c r="AG63" s="608"/>
      <c r="AH63" s="614"/>
      <c r="AI63" s="456"/>
      <c r="AJ63" s="456"/>
      <c r="AK63" s="615"/>
      <c r="AL63" s="652"/>
      <c r="AM63" s="750"/>
      <c r="AN63" s="652"/>
      <c r="AO63" s="614"/>
      <c r="AP63" s="456"/>
      <c r="AQ63" s="456"/>
      <c r="AR63" s="456"/>
      <c r="AS63" s="456"/>
      <c r="AT63" s="456"/>
      <c r="AU63" s="456"/>
      <c r="AV63" s="456"/>
      <c r="AW63" s="875">
        <f t="shared" si="73"/>
        <v>0</v>
      </c>
      <c r="AX63" s="608"/>
      <c r="AY63" s="608"/>
      <c r="AZ63" s="722">
        <f t="shared" si="70"/>
        <v>0</v>
      </c>
      <c r="BA63" s="722">
        <f t="shared" si="74"/>
        <v>0</v>
      </c>
      <c r="BB63" s="608"/>
      <c r="BC63" s="628"/>
      <c r="BD63" s="628"/>
      <c r="BG63" s="91">
        <f t="shared" si="66"/>
        <v>0</v>
      </c>
      <c r="BI63" s="91">
        <f t="shared" si="67"/>
        <v>0</v>
      </c>
    </row>
    <row r="64" spans="1:61">
      <c r="A64" s="247"/>
      <c r="B64" s="247"/>
      <c r="C64" s="247"/>
      <c r="D64" s="247"/>
      <c r="E64" s="247"/>
      <c r="F64" s="247"/>
      <c r="G64" s="247"/>
      <c r="H64" s="247"/>
      <c r="I64" s="247"/>
      <c r="J64" s="247"/>
      <c r="K64" s="247"/>
      <c r="L64" s="247"/>
      <c r="M64" s="608"/>
      <c r="N64" s="608"/>
      <c r="O64" s="608"/>
      <c r="P64" s="608"/>
      <c r="Q64" s="608"/>
      <c r="R64" s="608"/>
      <c r="S64" s="608"/>
      <c r="T64" s="608"/>
      <c r="U64" s="745"/>
      <c r="V64" s="608"/>
      <c r="W64" s="608"/>
      <c r="X64" s="608"/>
      <c r="Y64" s="608"/>
      <c r="Z64" s="608"/>
      <c r="AA64" s="608"/>
      <c r="AB64" s="608"/>
      <c r="AC64" s="608"/>
      <c r="AD64" s="608"/>
      <c r="AE64" s="608"/>
      <c r="AF64" s="608"/>
      <c r="AG64" s="608"/>
      <c r="AH64" s="608"/>
      <c r="AI64" s="608"/>
      <c r="AJ64" s="608"/>
      <c r="AK64" s="608"/>
      <c r="AL64" s="608"/>
      <c r="AM64" s="745"/>
      <c r="AN64" s="608"/>
      <c r="AO64" s="608"/>
      <c r="AP64" s="608"/>
      <c r="AQ64" s="608"/>
      <c r="AR64" s="608"/>
      <c r="AS64" s="608"/>
      <c r="AT64" s="608"/>
      <c r="AU64" s="608"/>
      <c r="AV64" s="608"/>
      <c r="AW64" s="608"/>
      <c r="AX64" s="608"/>
      <c r="AY64" s="608"/>
      <c r="AZ64" s="608"/>
      <c r="BA64" s="608"/>
      <c r="BB64" s="608"/>
      <c r="BC64" s="608"/>
      <c r="BD64" s="608"/>
      <c r="BG64" s="91">
        <f t="shared" si="66"/>
        <v>0</v>
      </c>
      <c r="BI64" s="91">
        <f t="shared" si="67"/>
        <v>0</v>
      </c>
    </row>
    <row r="65" spans="1:61">
      <c r="A65" s="247"/>
      <c r="B65" s="247"/>
      <c r="C65" s="247"/>
      <c r="D65" s="247"/>
      <c r="E65" s="247"/>
      <c r="F65" s="247"/>
      <c r="G65" s="247"/>
      <c r="H65" s="247"/>
      <c r="I65" s="247"/>
      <c r="J65" s="247"/>
      <c r="K65" s="247"/>
      <c r="L65" s="247"/>
      <c r="M65" s="608"/>
      <c r="N65" s="608"/>
      <c r="O65" s="636" t="s">
        <v>798</v>
      </c>
      <c r="P65" s="616">
        <f>P53+SUM(P56:P63)</f>
        <v>0</v>
      </c>
      <c r="Q65" s="424">
        <f t="shared" ref="Q65:AE65" si="75">Q53+SUM(Q56:Q63)</f>
        <v>0</v>
      </c>
      <c r="R65" s="424">
        <f t="shared" si="75"/>
        <v>0</v>
      </c>
      <c r="S65" s="617">
        <f t="shared" si="75"/>
        <v>0</v>
      </c>
      <c r="T65" s="747">
        <f>T53+SUM(T56:T63)</f>
        <v>0</v>
      </c>
      <c r="U65" s="649">
        <f t="shared" si="75"/>
        <v>0</v>
      </c>
      <c r="V65" s="748">
        <f>V53+SUM(V56:V63)</f>
        <v>0</v>
      </c>
      <c r="W65" s="613">
        <f t="shared" si="75"/>
        <v>0</v>
      </c>
      <c r="X65" s="424">
        <f t="shared" si="75"/>
        <v>0</v>
      </c>
      <c r="Y65" s="424">
        <f t="shared" si="75"/>
        <v>0</v>
      </c>
      <c r="Z65" s="424">
        <f t="shared" si="75"/>
        <v>0</v>
      </c>
      <c r="AA65" s="424">
        <f t="shared" si="75"/>
        <v>0</v>
      </c>
      <c r="AB65" s="424">
        <f t="shared" si="75"/>
        <v>0</v>
      </c>
      <c r="AC65" s="424">
        <f t="shared" si="75"/>
        <v>0</v>
      </c>
      <c r="AD65" s="424">
        <f t="shared" si="75"/>
        <v>0</v>
      </c>
      <c r="AE65" s="617">
        <f t="shared" si="75"/>
        <v>0</v>
      </c>
      <c r="AF65" s="743"/>
      <c r="AG65" s="619"/>
      <c r="AH65" s="616">
        <f t="shared" ref="AH65:AW65" si="76">AH53+SUM(AH56:AH63)</f>
        <v>0</v>
      </c>
      <c r="AI65" s="424">
        <f t="shared" si="76"/>
        <v>0</v>
      </c>
      <c r="AJ65" s="424">
        <f t="shared" si="76"/>
        <v>0</v>
      </c>
      <c r="AK65" s="617">
        <f t="shared" si="76"/>
        <v>0</v>
      </c>
      <c r="AL65" s="747">
        <f t="shared" si="76"/>
        <v>0</v>
      </c>
      <c r="AM65" s="649">
        <f t="shared" si="76"/>
        <v>0</v>
      </c>
      <c r="AN65" s="748">
        <f t="shared" si="76"/>
        <v>0</v>
      </c>
      <c r="AO65" s="616">
        <f t="shared" si="76"/>
        <v>0</v>
      </c>
      <c r="AP65" s="424">
        <f t="shared" si="76"/>
        <v>0</v>
      </c>
      <c r="AQ65" s="424">
        <f t="shared" si="76"/>
        <v>0</v>
      </c>
      <c r="AR65" s="424">
        <f t="shared" si="76"/>
        <v>0</v>
      </c>
      <c r="AS65" s="424">
        <f t="shared" si="76"/>
        <v>0</v>
      </c>
      <c r="AT65" s="424">
        <f t="shared" si="76"/>
        <v>0</v>
      </c>
      <c r="AU65" s="424">
        <f t="shared" si="76"/>
        <v>0</v>
      </c>
      <c r="AV65" s="424">
        <f t="shared" si="76"/>
        <v>0</v>
      </c>
      <c r="AW65" s="617">
        <f t="shared" si="76"/>
        <v>0</v>
      </c>
      <c r="AX65" s="744"/>
      <c r="AY65" s="628"/>
      <c r="AZ65" s="649">
        <f>AZ53+SUM(AZ56:AZ63)</f>
        <v>0</v>
      </c>
      <c r="BA65" s="649">
        <f>BA53+SUM(BA56:BA63)</f>
        <v>0</v>
      </c>
      <c r="BB65" s="746"/>
      <c r="BC65" s="628"/>
      <c r="BD65" s="628"/>
      <c r="BG65" s="91">
        <f t="shared" si="66"/>
        <v>0</v>
      </c>
      <c r="BI65" s="91">
        <f t="shared" si="67"/>
        <v>0</v>
      </c>
    </row>
    <row r="66" spans="1:61">
      <c r="A66" s="247"/>
      <c r="B66" s="247"/>
      <c r="C66" s="247"/>
      <c r="D66" s="247"/>
      <c r="E66" s="247"/>
      <c r="F66" s="247"/>
      <c r="G66" s="247"/>
      <c r="H66" s="247"/>
      <c r="I66" s="247"/>
      <c r="J66" s="247"/>
      <c r="K66" s="247"/>
      <c r="L66" s="247"/>
      <c r="M66" s="608"/>
      <c r="N66" s="608"/>
      <c r="O66" s="608"/>
      <c r="P66" s="608"/>
      <c r="Q66" s="608"/>
      <c r="R66" s="608"/>
      <c r="S66" s="608"/>
      <c r="T66" s="608"/>
      <c r="U66" s="608"/>
      <c r="V66" s="608"/>
      <c r="W66" s="608"/>
      <c r="X66" s="608"/>
      <c r="Y66" s="608"/>
      <c r="Z66" s="608"/>
      <c r="AA66" s="608"/>
      <c r="AB66" s="608"/>
      <c r="AC66" s="608"/>
      <c r="AD66" s="608"/>
      <c r="AE66" s="608"/>
      <c r="AF66" s="608"/>
      <c r="AG66" s="608"/>
      <c r="AH66" s="608"/>
      <c r="AI66" s="608"/>
      <c r="AJ66" s="608"/>
      <c r="AK66" s="608"/>
      <c r="AL66" s="608"/>
      <c r="AM66" s="608"/>
      <c r="AN66" s="608"/>
      <c r="AO66" s="608"/>
      <c r="AP66" s="608"/>
      <c r="AQ66" s="608"/>
      <c r="AR66" s="608"/>
      <c r="AS66" s="608"/>
      <c r="AT66" s="608"/>
      <c r="AU66" s="608"/>
      <c r="AV66" s="608"/>
      <c r="AW66" s="608"/>
      <c r="AX66" s="608"/>
      <c r="AY66" s="608"/>
      <c r="AZ66" s="608"/>
      <c r="BA66" s="608"/>
      <c r="BB66" s="608"/>
      <c r="BC66" s="628"/>
      <c r="BD66" s="628"/>
    </row>
    <row r="67" spans="1:61">
      <c r="A67" s="247"/>
      <c r="B67" s="247"/>
      <c r="C67" s="247"/>
      <c r="D67" s="247"/>
      <c r="E67" s="247"/>
      <c r="F67" s="247"/>
      <c r="G67" s="247"/>
      <c r="H67" s="247"/>
      <c r="I67" s="247"/>
      <c r="J67" s="247"/>
      <c r="K67" s="247"/>
      <c r="L67" s="247"/>
      <c r="M67" s="608"/>
      <c r="N67" s="608" t="s">
        <v>808</v>
      </c>
      <c r="O67" s="608"/>
      <c r="P67" s="608"/>
      <c r="Q67" s="608" t="s">
        <v>809</v>
      </c>
      <c r="R67" s="608"/>
      <c r="S67" s="608"/>
      <c r="T67" s="608"/>
      <c r="U67" s="608"/>
      <c r="V67" s="608"/>
      <c r="W67" s="608"/>
      <c r="X67" s="608"/>
      <c r="Y67" s="608"/>
      <c r="Z67" s="608"/>
      <c r="AA67" s="608"/>
      <c r="AB67" s="608"/>
      <c r="AC67" s="608"/>
      <c r="AD67" s="608"/>
      <c r="AE67" s="608"/>
      <c r="AF67" s="608"/>
      <c r="AG67" s="608"/>
      <c r="AH67" s="608"/>
      <c r="AI67" s="608"/>
      <c r="AJ67" s="608"/>
      <c r="AK67" s="608"/>
      <c r="AL67" s="608"/>
      <c r="AM67" s="608"/>
      <c r="AN67" s="608"/>
      <c r="AO67" s="608"/>
      <c r="AP67" s="608"/>
      <c r="AQ67" s="608"/>
      <c r="AR67" s="608"/>
      <c r="AS67" s="608"/>
      <c r="AT67" s="608"/>
      <c r="AU67" s="608"/>
      <c r="AV67" s="608"/>
      <c r="AW67" s="608"/>
      <c r="AX67" s="608"/>
      <c r="AY67" s="608"/>
      <c r="AZ67" s="608"/>
      <c r="BA67" s="608"/>
      <c r="BB67" s="608"/>
      <c r="BC67" s="628"/>
      <c r="BD67" s="628"/>
    </row>
    <row r="68" spans="1:61">
      <c r="A68" s="247"/>
      <c r="B68" s="247"/>
      <c r="C68" s="247"/>
      <c r="D68" s="247"/>
      <c r="E68" s="247"/>
      <c r="F68" s="247"/>
      <c r="G68" s="247"/>
      <c r="H68" s="247"/>
      <c r="I68" s="247"/>
      <c r="J68" s="247"/>
      <c r="K68" s="247"/>
      <c r="L68" s="247"/>
      <c r="M68" s="608"/>
      <c r="N68" s="642" t="s">
        <v>810</v>
      </c>
      <c r="O68" s="608"/>
      <c r="P68" s="643">
        <f>-'BALANCE SHEET'!E25</f>
        <v>0</v>
      </c>
      <c r="Q68" s="608"/>
      <c r="R68" s="608"/>
      <c r="S68" s="608"/>
      <c r="T68" s="608"/>
      <c r="U68" s="608"/>
      <c r="V68" s="608"/>
      <c r="W68" s="608"/>
      <c r="X68" s="608"/>
      <c r="Y68" s="608"/>
      <c r="Z68" s="608"/>
      <c r="AA68" s="608"/>
      <c r="AB68" s="608"/>
      <c r="AC68" s="608"/>
      <c r="AD68" s="608"/>
      <c r="AE68" s="608"/>
      <c r="AF68" s="608"/>
      <c r="AG68" s="608"/>
      <c r="AH68" s="608"/>
      <c r="AI68" s="608"/>
      <c r="AJ68" s="608"/>
      <c r="AK68" s="608"/>
      <c r="AL68" s="608"/>
      <c r="AM68" s="608"/>
      <c r="AN68" s="608"/>
      <c r="AO68" s="608"/>
      <c r="AP68" s="608"/>
      <c r="AQ68" s="608"/>
      <c r="AR68" s="608"/>
      <c r="AS68" s="608"/>
      <c r="AT68" s="608"/>
      <c r="AU68" s="608"/>
      <c r="AV68" s="608"/>
      <c r="AW68" s="608"/>
      <c r="AX68" s="608"/>
      <c r="AY68" s="608"/>
      <c r="AZ68" s="608"/>
      <c r="BA68" s="608"/>
      <c r="BB68" s="608"/>
      <c r="BC68" s="628"/>
      <c r="BD68" s="628"/>
    </row>
    <row r="69" spans="1:61">
      <c r="A69" s="247"/>
      <c r="B69" s="247"/>
      <c r="C69" s="247"/>
      <c r="D69" s="247"/>
      <c r="E69" s="247"/>
      <c r="F69" s="247"/>
      <c r="G69" s="247"/>
      <c r="H69" s="247"/>
      <c r="I69" s="247"/>
      <c r="J69" s="247"/>
      <c r="K69" s="247"/>
      <c r="L69" s="247"/>
      <c r="M69" s="608"/>
      <c r="N69" s="642" t="s">
        <v>811</v>
      </c>
      <c r="O69" s="608"/>
      <c r="P69" s="643">
        <f>'BALANCE SHEET'!E51</f>
        <v>0</v>
      </c>
      <c r="Q69" s="644">
        <f>P69+P68-SUM(P65:V65)</f>
        <v>0</v>
      </c>
      <c r="R69" s="608"/>
      <c r="S69" s="608"/>
      <c r="T69" s="608"/>
      <c r="U69" s="608"/>
      <c r="V69" s="608"/>
      <c r="W69" s="608"/>
      <c r="X69" s="608"/>
      <c r="Y69" s="608"/>
      <c r="Z69" s="608"/>
      <c r="AA69" s="608"/>
      <c r="AB69" s="608"/>
      <c r="AC69" s="608"/>
      <c r="AD69" s="608"/>
      <c r="AE69" s="608"/>
      <c r="AF69" s="608"/>
      <c r="AG69" s="608"/>
      <c r="AH69" s="608"/>
      <c r="AI69" s="608"/>
      <c r="AJ69" s="608"/>
      <c r="AK69" s="608"/>
      <c r="AL69" s="608"/>
      <c r="AM69" s="608"/>
      <c r="AN69" s="608"/>
      <c r="AO69" s="608"/>
      <c r="AP69" s="608"/>
      <c r="AQ69" s="608"/>
      <c r="AR69" s="608"/>
      <c r="AS69" s="608"/>
      <c r="AT69" s="608"/>
      <c r="AU69" s="608"/>
      <c r="AV69" s="608"/>
      <c r="AW69" s="608"/>
      <c r="AX69" s="608"/>
      <c r="AY69" s="608"/>
      <c r="AZ69" s="608"/>
      <c r="BA69" s="608"/>
      <c r="BB69" s="608"/>
      <c r="BC69" s="628"/>
      <c r="BD69" s="628"/>
    </row>
    <row r="70" spans="1:61">
      <c r="A70" s="247"/>
      <c r="B70" s="247"/>
      <c r="C70" s="247"/>
      <c r="D70" s="247"/>
      <c r="E70" s="247"/>
      <c r="F70" s="247"/>
      <c r="G70" s="247"/>
      <c r="H70" s="247"/>
      <c r="I70" s="247"/>
      <c r="J70" s="247"/>
      <c r="K70" s="247"/>
      <c r="L70" s="247"/>
      <c r="M70" s="608"/>
      <c r="N70" s="608"/>
      <c r="O70" s="608"/>
      <c r="P70" s="608"/>
      <c r="Q70" s="608"/>
      <c r="R70" s="608"/>
      <c r="S70" s="608"/>
      <c r="T70" s="608"/>
      <c r="U70" s="608"/>
      <c r="V70" s="608"/>
      <c r="W70" s="608"/>
      <c r="X70" s="608"/>
      <c r="Y70" s="608"/>
      <c r="Z70" s="608"/>
      <c r="AA70" s="608"/>
      <c r="AB70" s="608"/>
      <c r="AC70" s="608"/>
      <c r="AD70" s="608"/>
      <c r="AE70" s="608"/>
      <c r="AF70" s="608"/>
      <c r="AG70" s="608"/>
      <c r="AH70" s="608"/>
      <c r="AI70" s="608"/>
      <c r="AJ70" s="608"/>
      <c r="AK70" s="608"/>
      <c r="AL70" s="608"/>
      <c r="AM70" s="608"/>
      <c r="AN70" s="608"/>
      <c r="AO70" s="608"/>
      <c r="AP70" s="608"/>
      <c r="AQ70" s="608"/>
      <c r="AR70" s="608"/>
      <c r="AS70" s="608"/>
      <c r="AT70" s="608"/>
      <c r="AU70" s="608"/>
      <c r="AV70" s="608"/>
      <c r="AW70" s="608"/>
      <c r="AX70" s="608"/>
      <c r="AY70" s="608"/>
      <c r="AZ70" s="608"/>
      <c r="BA70" s="608"/>
      <c r="BB70" s="608"/>
      <c r="BC70" s="628"/>
      <c r="BD70" s="628"/>
    </row>
    <row r="71" spans="1:61">
      <c r="A71" s="247"/>
      <c r="B71" s="247"/>
      <c r="C71" s="247"/>
      <c r="D71" s="247"/>
      <c r="E71" s="247"/>
      <c r="F71" s="247"/>
      <c r="G71" s="247"/>
      <c r="H71" s="247"/>
      <c r="I71" s="247"/>
      <c r="J71" s="247"/>
      <c r="K71" s="247"/>
      <c r="L71" s="247"/>
      <c r="M71" s="608"/>
      <c r="N71" s="608"/>
      <c r="O71" s="608"/>
      <c r="P71" s="608"/>
      <c r="Q71" s="608"/>
      <c r="R71" s="608"/>
      <c r="S71" s="608"/>
      <c r="T71" s="608"/>
      <c r="U71" s="608"/>
      <c r="V71" s="608"/>
      <c r="W71" s="608"/>
      <c r="X71" s="608"/>
      <c r="Y71" s="608"/>
      <c r="Z71" s="608"/>
      <c r="AA71" s="608"/>
      <c r="AB71" s="608"/>
      <c r="AC71" s="608"/>
      <c r="AD71" s="608"/>
      <c r="AE71" s="608"/>
      <c r="AF71" s="608"/>
      <c r="AG71" s="608"/>
      <c r="AH71" s="608"/>
      <c r="AI71" s="608"/>
      <c r="AJ71" s="608"/>
      <c r="AK71" s="608"/>
      <c r="AL71" s="608"/>
      <c r="AM71" s="608"/>
      <c r="AN71" s="608"/>
      <c r="AO71" s="608"/>
      <c r="AP71" s="608"/>
      <c r="AQ71" s="608"/>
      <c r="AR71" s="608"/>
      <c r="AS71" s="608"/>
      <c r="AT71" s="608"/>
      <c r="AU71" s="608"/>
      <c r="AV71" s="608"/>
      <c r="AW71" s="608"/>
      <c r="AX71" s="608"/>
      <c r="AY71" s="608"/>
      <c r="AZ71" s="608"/>
      <c r="BA71" s="608"/>
      <c r="BB71" s="608"/>
      <c r="BC71" s="628"/>
      <c r="BD71" s="628"/>
    </row>
    <row r="72" spans="1:61">
      <c r="A72" s="247"/>
      <c r="B72" s="247"/>
      <c r="C72" s="247"/>
      <c r="D72" s="247"/>
      <c r="E72" s="247"/>
      <c r="F72" s="247"/>
      <c r="G72" s="247"/>
      <c r="H72" s="247"/>
      <c r="I72" s="247"/>
      <c r="J72" s="247"/>
      <c r="K72" s="247"/>
      <c r="L72" s="247"/>
      <c r="M72" s="608"/>
      <c r="N72" s="642" t="s">
        <v>812</v>
      </c>
      <c r="O72" s="608"/>
      <c r="P72" s="643">
        <f>-'BALANCE SHEET'!E26</f>
        <v>0</v>
      </c>
      <c r="Q72" s="608"/>
      <c r="R72" s="608"/>
      <c r="S72" s="608"/>
      <c r="T72" s="608"/>
      <c r="U72" s="608"/>
      <c r="V72" s="608"/>
      <c r="W72" s="608"/>
      <c r="X72" s="608"/>
      <c r="Y72" s="608"/>
      <c r="Z72" s="608"/>
      <c r="AA72" s="608"/>
      <c r="AB72" s="608"/>
      <c r="AC72" s="608"/>
      <c r="AD72" s="608"/>
      <c r="AE72" s="608"/>
      <c r="AF72" s="608"/>
      <c r="AG72" s="608"/>
      <c r="AH72" s="608"/>
      <c r="AI72" s="608"/>
      <c r="AJ72" s="608"/>
      <c r="AK72" s="608"/>
      <c r="AL72" s="608"/>
      <c r="AM72" s="608"/>
      <c r="AN72" s="608"/>
      <c r="AO72" s="608"/>
      <c r="AP72" s="608"/>
      <c r="AQ72" s="608"/>
      <c r="AR72" s="608"/>
      <c r="AS72" s="608"/>
      <c r="AT72" s="608"/>
      <c r="AU72" s="608"/>
      <c r="AV72" s="608"/>
      <c r="AW72" s="608"/>
      <c r="AX72" s="608"/>
      <c r="AY72" s="608"/>
      <c r="AZ72" s="608"/>
      <c r="BA72" s="608"/>
      <c r="BB72" s="608"/>
      <c r="BC72" s="628"/>
      <c r="BD72" s="628"/>
    </row>
    <row r="73" spans="1:61">
      <c r="A73" s="247"/>
      <c r="B73" s="247"/>
      <c r="C73" s="247"/>
      <c r="D73" s="247"/>
      <c r="E73" s="247"/>
      <c r="F73" s="247"/>
      <c r="G73" s="247"/>
      <c r="H73" s="247"/>
      <c r="I73" s="247"/>
      <c r="J73" s="247"/>
      <c r="K73" s="247"/>
      <c r="L73" s="247"/>
      <c r="M73" s="608"/>
      <c r="N73" s="642" t="s">
        <v>813</v>
      </c>
      <c r="O73" s="608"/>
      <c r="P73" s="643">
        <f>'BALANCE SHEET'!E52</f>
        <v>0</v>
      </c>
      <c r="Q73" s="644">
        <f>P73+P72-SUM(AH65:AN65)</f>
        <v>0</v>
      </c>
      <c r="R73" s="608"/>
      <c r="S73" s="608"/>
      <c r="T73" s="608"/>
      <c r="U73" s="608"/>
      <c r="V73" s="608"/>
      <c r="W73" s="608"/>
      <c r="X73" s="608"/>
      <c r="Y73" s="608"/>
      <c r="Z73" s="608"/>
      <c r="AA73" s="608"/>
      <c r="AB73" s="608"/>
      <c r="AC73" s="608"/>
      <c r="AD73" s="608"/>
      <c r="AE73" s="608"/>
      <c r="AF73" s="608"/>
      <c r="AG73" s="608"/>
      <c r="AH73" s="608"/>
      <c r="AI73" s="608"/>
      <c r="AJ73" s="608"/>
      <c r="AK73" s="608"/>
      <c r="AL73" s="608"/>
      <c r="AM73" s="608"/>
      <c r="AN73" s="608"/>
      <c r="AO73" s="608"/>
      <c r="AP73" s="608"/>
      <c r="AQ73" s="608"/>
      <c r="AR73" s="608"/>
      <c r="AS73" s="608"/>
      <c r="AT73" s="608"/>
      <c r="AU73" s="608"/>
      <c r="AV73" s="608"/>
      <c r="AW73" s="608"/>
      <c r="AX73" s="608"/>
      <c r="AY73" s="608"/>
      <c r="AZ73" s="608"/>
      <c r="BA73" s="608"/>
      <c r="BB73" s="608"/>
      <c r="BC73" s="628"/>
      <c r="BD73" s="628"/>
    </row>
    <row r="74" spans="1:61">
      <c r="A74" s="81"/>
      <c r="B74" s="81"/>
      <c r="C74" s="81"/>
      <c r="D74" s="81"/>
      <c r="E74" s="81"/>
      <c r="F74" s="78"/>
      <c r="G74" s="81"/>
      <c r="H74" s="81"/>
      <c r="I74" s="81"/>
      <c r="J74" s="81"/>
      <c r="K74" s="78"/>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c r="AT74" s="81"/>
      <c r="AU74" s="81"/>
      <c r="AV74" s="81"/>
      <c r="AW74" s="81"/>
      <c r="AX74" s="81"/>
      <c r="AY74" s="81"/>
      <c r="AZ74" s="81"/>
      <c r="BA74" s="81"/>
      <c r="BB74" s="81"/>
      <c r="BC74" s="81"/>
      <c r="BD74" s="81"/>
    </row>
    <row r="75" spans="1:61" ht="15.6">
      <c r="A75" s="591" t="s">
        <v>759</v>
      </c>
      <c r="B75" s="81"/>
      <c r="C75" s="81"/>
      <c r="D75" s="81"/>
      <c r="E75" s="81"/>
      <c r="F75" s="78"/>
      <c r="G75" s="81"/>
      <c r="H75" s="81"/>
      <c r="I75" s="81"/>
      <c r="J75" s="81"/>
      <c r="K75" s="78"/>
      <c r="L75" s="276"/>
      <c r="M75" s="273"/>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c r="AT75" s="81"/>
      <c r="AU75" s="81"/>
      <c r="AV75" s="81"/>
      <c r="AW75" s="81"/>
      <c r="AX75" s="81"/>
      <c r="AY75" s="81"/>
      <c r="AZ75" s="81"/>
      <c r="BA75" s="81"/>
      <c r="BB75" s="81"/>
      <c r="BC75" s="81"/>
      <c r="BD75" s="81"/>
    </row>
    <row r="76" spans="1:61">
      <c r="A76" s="81"/>
      <c r="B76" s="81"/>
      <c r="C76" s="81"/>
      <c r="D76" s="81"/>
      <c r="E76" s="81"/>
      <c r="F76" s="78"/>
      <c r="G76" s="81"/>
      <c r="H76" s="81"/>
      <c r="I76" s="81"/>
      <c r="J76" s="81"/>
      <c r="K76" s="78"/>
      <c r="L76" s="276"/>
      <c r="M76" s="1"/>
      <c r="N76" s="81"/>
      <c r="O76" s="858"/>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1" t="s">
        <v>369</v>
      </c>
    </row>
  </sheetData>
  <sheetProtection algorithmName="SHA-512" hashValue="ZRzKNrBlzri0wAvCysyoDXnGvQuTgFJoOqzQh9OcJHKTsIZcuHCet5lqI3qa+TqVLRkOSyW8ZM7a8E3/t6alfg==" saltValue="6QWrDRNgb0olMs4vtu6sQA==" spinCount="100000" sheet="1" objects="1" scenarios="1"/>
  <customSheetViews>
    <customSheetView guid="{44A9B407-01D8-4884-B7C4-4543B07C7B59}" hiddenRows="1" hiddenColumns="1">
      <selection activeCell="A56" sqref="A56"/>
      <pageMargins left="0.51181102362204722" right="0.51181102362204722" top="0.98425196850393704" bottom="0.59055118110236227" header="0.59055118110236227" footer="0.59055118110236227"/>
      <printOptions horizontalCentered="1"/>
      <pageSetup paperSize="5" scale="67" orientation="landscape" r:id="rId1"/>
      <headerFooter alignWithMargins="0"/>
    </customSheetView>
  </customSheetViews>
  <mergeCells count="24">
    <mergeCell ref="P13:S13"/>
    <mergeCell ref="AH13:AK13"/>
    <mergeCell ref="A8:L8"/>
    <mergeCell ref="A10:L10"/>
    <mergeCell ref="M13:M14"/>
    <mergeCell ref="A9:L9"/>
    <mergeCell ref="A11:L11"/>
    <mergeCell ref="B13:G13"/>
    <mergeCell ref="H13:L13"/>
    <mergeCell ref="A53:L53"/>
    <mergeCell ref="B16:E16"/>
    <mergeCell ref="H16:J16"/>
    <mergeCell ref="A17:M17"/>
    <mergeCell ref="A24:M24"/>
    <mergeCell ref="A25:M25"/>
    <mergeCell ref="A30:M30"/>
    <mergeCell ref="A31:M31"/>
    <mergeCell ref="A42:M42"/>
    <mergeCell ref="A43:M43"/>
    <mergeCell ref="A47:M47"/>
    <mergeCell ref="A48:M48"/>
    <mergeCell ref="A18:M18"/>
    <mergeCell ref="A32:M32"/>
    <mergeCell ref="A37:M37"/>
  </mergeCells>
  <hyperlinks>
    <hyperlink ref="F1" location="'40.010'!A1" display="40031"/>
    <hyperlink ref="A1" location="'TABLE OF CONTENTS'!A1" display="TABLE OF CONTENTS"/>
  </hyperlinks>
  <printOptions horizontalCentered="1"/>
  <pageMargins left="0.51181102362204722" right="0.51181102362204722" top="0.98425196850393704" bottom="0.59055118110236227" header="0.59055118110236227" footer="0.59055118110236227"/>
  <pageSetup paperSize="5" scale="67" orientation="landscape"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7"/>
  </sheetPr>
  <dimension ref="A1:K58"/>
  <sheetViews>
    <sheetView zoomScale="90" zoomScaleNormal="90" workbookViewId="0">
      <selection activeCell="E18" sqref="E18"/>
    </sheetView>
  </sheetViews>
  <sheetFormatPr defaultColWidth="0" defaultRowHeight="13.2" zeroHeight="1"/>
  <cols>
    <col min="1" max="1" width="44.36328125" style="75" customWidth="1"/>
    <col min="2" max="2" width="12.6328125" style="75" customWidth="1"/>
    <col min="3" max="3" width="12.6328125" style="90" customWidth="1"/>
    <col min="4" max="5" width="12.6328125" style="75" customWidth="1"/>
    <col min="6" max="6" width="12.6328125" style="90" customWidth="1"/>
    <col min="7" max="7" width="12.6328125" style="75" customWidth="1"/>
    <col min="8" max="8" width="13.6328125" style="75" customWidth="1"/>
    <col min="9" max="11" width="0" style="75" hidden="1" customWidth="1"/>
    <col min="12" max="16384" width="8.6328125" style="75" hidden="1"/>
  </cols>
  <sheetData>
    <row r="1" spans="1:9" ht="15">
      <c r="A1" s="374" t="s">
        <v>493</v>
      </c>
      <c r="B1" s="260"/>
      <c r="C1" s="260"/>
      <c r="D1" s="375">
        <v>40.031999999999996</v>
      </c>
      <c r="E1" s="260"/>
      <c r="F1" s="260"/>
      <c r="G1" s="260"/>
      <c r="H1" s="76"/>
    </row>
    <row r="2" spans="1:9">
      <c r="A2" s="76"/>
      <c r="B2" s="76"/>
      <c r="C2" s="89"/>
      <c r="D2" s="76"/>
      <c r="E2" s="76"/>
      <c r="F2" s="89"/>
      <c r="G2" s="78"/>
      <c r="H2" s="76"/>
    </row>
    <row r="3" spans="1:9">
      <c r="A3" s="79" t="str">
        <f>Cover!$A$14</f>
        <v>Select Name of Insurer/ Financial Holding Company</v>
      </c>
      <c r="B3" s="76"/>
      <c r="C3" s="89"/>
      <c r="D3" s="76"/>
      <c r="E3" s="76"/>
      <c r="F3" s="89"/>
      <c r="G3" s="297"/>
      <c r="H3" s="297" t="s">
        <v>383</v>
      </c>
      <c r="I3" s="91"/>
    </row>
    <row r="4" spans="1:9">
      <c r="A4" s="80" t="s">
        <v>354</v>
      </c>
      <c r="B4" s="76"/>
      <c r="C4" s="89"/>
      <c r="D4" s="76"/>
      <c r="E4" s="76"/>
      <c r="F4" s="89"/>
      <c r="G4" s="76"/>
      <c r="H4" s="76"/>
    </row>
    <row r="5" spans="1:9">
      <c r="A5" s="80"/>
      <c r="B5" s="76"/>
      <c r="C5" s="89"/>
      <c r="D5" s="76"/>
      <c r="E5" s="76"/>
      <c r="F5" s="89"/>
      <c r="G5" s="76"/>
      <c r="H5" s="76"/>
    </row>
    <row r="6" spans="1:9">
      <c r="A6" s="80" t="s">
        <v>1</v>
      </c>
      <c r="B6" s="76"/>
      <c r="C6" s="89"/>
      <c r="D6" s="102"/>
      <c r="E6" s="76"/>
      <c r="F6" s="89"/>
      <c r="G6" s="76"/>
      <c r="H6" s="76"/>
    </row>
    <row r="7" spans="1:9">
      <c r="A7" s="81" t="s">
        <v>165</v>
      </c>
      <c r="B7" s="78"/>
      <c r="C7" s="78"/>
      <c r="D7" s="76"/>
      <c r="E7" s="76"/>
      <c r="F7" s="89"/>
      <c r="G7" s="159"/>
      <c r="H7" s="6">
        <f>Cover!$A$23</f>
        <v>45291</v>
      </c>
    </row>
    <row r="8" spans="1:9">
      <c r="A8" s="1053"/>
      <c r="B8" s="1054"/>
      <c r="C8" s="1054"/>
      <c r="D8" s="1054"/>
      <c r="E8" s="1105"/>
      <c r="F8" s="1105"/>
      <c r="G8" s="1105"/>
      <c r="H8" s="1105"/>
    </row>
    <row r="9" spans="1:9">
      <c r="A9" s="1053" t="s">
        <v>0</v>
      </c>
      <c r="B9" s="1054"/>
      <c r="C9" s="1054"/>
      <c r="D9" s="1054"/>
      <c r="E9" s="1105"/>
      <c r="F9" s="1105"/>
      <c r="G9" s="1105"/>
      <c r="H9" s="1105"/>
    </row>
    <row r="10" spans="1:9">
      <c r="A10" s="1053" t="s">
        <v>314</v>
      </c>
      <c r="B10" s="1054"/>
      <c r="C10" s="1054"/>
      <c r="D10" s="1054"/>
      <c r="E10" s="1105"/>
      <c r="F10" s="1105"/>
      <c r="G10" s="1105"/>
      <c r="H10" s="1105"/>
    </row>
    <row r="11" spans="1:9">
      <c r="A11" s="1054" t="s">
        <v>166</v>
      </c>
      <c r="B11" s="1054"/>
      <c r="C11" s="1054"/>
      <c r="D11" s="1054"/>
      <c r="E11" s="1054"/>
      <c r="F11" s="1054"/>
      <c r="G11" s="1054"/>
      <c r="H11" s="1054"/>
    </row>
    <row r="12" spans="1:9">
      <c r="A12" s="76"/>
      <c r="B12" s="76"/>
      <c r="C12" s="89"/>
      <c r="D12" s="76"/>
      <c r="E12" s="76"/>
      <c r="F12" s="89"/>
      <c r="G12" s="76"/>
      <c r="H12" s="76"/>
    </row>
    <row r="13" spans="1:9">
      <c r="A13" s="3"/>
      <c r="B13" s="1083" t="s">
        <v>142</v>
      </c>
      <c r="C13" s="1083"/>
      <c r="D13" s="1083"/>
      <c r="E13" s="1083" t="s">
        <v>143</v>
      </c>
      <c r="F13" s="1083"/>
      <c r="G13" s="1083"/>
      <c r="H13" s="1084" t="s">
        <v>903</v>
      </c>
    </row>
    <row r="14" spans="1:9" ht="66">
      <c r="A14" s="50" t="s">
        <v>144</v>
      </c>
      <c r="B14" s="381" t="s">
        <v>596</v>
      </c>
      <c r="C14" s="50" t="s">
        <v>61</v>
      </c>
      <c r="D14" s="50" t="s">
        <v>167</v>
      </c>
      <c r="E14" s="50" t="s">
        <v>168</v>
      </c>
      <c r="F14" s="50" t="s">
        <v>61</v>
      </c>
      <c r="G14" s="50" t="s">
        <v>169</v>
      </c>
      <c r="H14" s="1084"/>
    </row>
    <row r="15" spans="1:9">
      <c r="A15" s="187"/>
      <c r="B15" s="7" t="s">
        <v>3</v>
      </c>
      <c r="C15" s="7" t="s">
        <v>5</v>
      </c>
      <c r="D15" s="7" t="s">
        <v>171</v>
      </c>
      <c r="E15" s="7" t="s">
        <v>32</v>
      </c>
      <c r="F15" s="7" t="s">
        <v>37</v>
      </c>
      <c r="G15" s="7" t="s">
        <v>39</v>
      </c>
      <c r="H15" s="7" t="s">
        <v>40</v>
      </c>
    </row>
    <row r="16" spans="1:9">
      <c r="A16" s="187" t="s">
        <v>170</v>
      </c>
      <c r="B16" s="7" t="s">
        <v>2</v>
      </c>
      <c r="C16" s="7"/>
      <c r="D16" s="7"/>
      <c r="E16" s="7" t="s">
        <v>2</v>
      </c>
      <c r="F16" s="7"/>
      <c r="G16" s="7"/>
      <c r="H16" s="7"/>
    </row>
    <row r="17" spans="1:8">
      <c r="A17" s="1102" t="s">
        <v>172</v>
      </c>
      <c r="B17" s="1102"/>
      <c r="C17" s="1103"/>
      <c r="D17" s="1102"/>
      <c r="E17" s="1102"/>
      <c r="F17" s="1102"/>
      <c r="G17" s="1102"/>
      <c r="H17" s="1102"/>
    </row>
    <row r="18" spans="1:8">
      <c r="A18" s="3" t="s">
        <v>149</v>
      </c>
      <c r="B18" s="35"/>
      <c r="C18" s="450">
        <v>0.24</v>
      </c>
      <c r="D18" s="36">
        <f>+B18*C18</f>
        <v>0</v>
      </c>
      <c r="E18" s="35"/>
      <c r="F18" s="450">
        <f>C18</f>
        <v>0.24</v>
      </c>
      <c r="G18" s="36">
        <f>+E18*F18</f>
        <v>0</v>
      </c>
      <c r="H18" s="36">
        <f>+D18-G18</f>
        <v>0</v>
      </c>
    </row>
    <row r="19" spans="1:8">
      <c r="A19" s="3" t="s">
        <v>150</v>
      </c>
      <c r="B19" s="35"/>
      <c r="C19" s="450">
        <v>0.4</v>
      </c>
      <c r="D19" s="36">
        <f>+B19*C19</f>
        <v>0</v>
      </c>
      <c r="E19" s="35"/>
      <c r="F19" s="450">
        <f t="shared" ref="F19:F20" si="0">C19</f>
        <v>0.4</v>
      </c>
      <c r="G19" s="36">
        <f>+E19*F19</f>
        <v>0</v>
      </c>
      <c r="H19" s="36">
        <f>+D19-G19</f>
        <v>0</v>
      </c>
    </row>
    <row r="20" spans="1:8">
      <c r="A20" s="3" t="s">
        <v>151</v>
      </c>
      <c r="B20" s="35"/>
      <c r="C20" s="450">
        <v>0.6</v>
      </c>
      <c r="D20" s="36">
        <f>+B20*C20</f>
        <v>0</v>
      </c>
      <c r="E20" s="35"/>
      <c r="F20" s="450">
        <f t="shared" si="0"/>
        <v>0.6</v>
      </c>
      <c r="G20" s="36">
        <f>+E20*F20</f>
        <v>0</v>
      </c>
      <c r="H20" s="36">
        <f>+D20-G20</f>
        <v>0</v>
      </c>
    </row>
    <row r="21" spans="1:8">
      <c r="A21" s="3" t="s">
        <v>96</v>
      </c>
      <c r="B21" s="40">
        <f>SUM(B18:B20)</f>
        <v>0</v>
      </c>
      <c r="C21" s="454"/>
      <c r="D21" s="40">
        <f>SUM(D18:D20)</f>
        <v>0</v>
      </c>
      <c r="E21" s="40">
        <f>SUM(E18:E20)</f>
        <v>0</v>
      </c>
      <c r="F21" s="455"/>
      <c r="G21" s="40">
        <f>SUM(G18:G20)</f>
        <v>0</v>
      </c>
      <c r="H21" s="40">
        <f>SUM(H18:H20)</f>
        <v>0</v>
      </c>
    </row>
    <row r="22" spans="1:8">
      <c r="A22" s="1102" t="s">
        <v>173</v>
      </c>
      <c r="B22" s="1102"/>
      <c r="C22" s="1102"/>
      <c r="D22" s="1102"/>
      <c r="E22" s="1102"/>
      <c r="F22" s="1102"/>
      <c r="G22" s="1102"/>
      <c r="H22" s="1102"/>
    </row>
    <row r="23" spans="1:8">
      <c r="A23" s="3" t="s">
        <v>149</v>
      </c>
      <c r="B23" s="35"/>
      <c r="C23" s="450">
        <v>0.24</v>
      </c>
      <c r="D23" s="36">
        <f>+B23*C23</f>
        <v>0</v>
      </c>
      <c r="E23" s="35"/>
      <c r="F23" s="450">
        <f>C23</f>
        <v>0.24</v>
      </c>
      <c r="G23" s="36">
        <f>+E23*F23</f>
        <v>0</v>
      </c>
      <c r="H23" s="36">
        <f>+D23-G23</f>
        <v>0</v>
      </c>
    </row>
    <row r="24" spans="1:8">
      <c r="A24" s="3" t="s">
        <v>150</v>
      </c>
      <c r="B24" s="35"/>
      <c r="C24" s="450">
        <v>0.5</v>
      </c>
      <c r="D24" s="36">
        <f>+B24*C24</f>
        <v>0</v>
      </c>
      <c r="E24" s="35"/>
      <c r="F24" s="450">
        <f t="shared" ref="F24:F28" si="1">C24</f>
        <v>0.5</v>
      </c>
      <c r="G24" s="36">
        <f>+E24*F24</f>
        <v>0</v>
      </c>
      <c r="H24" s="36">
        <f>+D24-G24</f>
        <v>0</v>
      </c>
    </row>
    <row r="25" spans="1:8">
      <c r="A25" s="3" t="s">
        <v>151</v>
      </c>
      <c r="B25" s="35"/>
      <c r="C25" s="450">
        <v>0.8</v>
      </c>
      <c r="D25" s="36">
        <f>+B25*C25</f>
        <v>0</v>
      </c>
      <c r="E25" s="35"/>
      <c r="F25" s="450">
        <f t="shared" si="1"/>
        <v>0.8</v>
      </c>
      <c r="G25" s="36">
        <f>+E25*F25</f>
        <v>0</v>
      </c>
      <c r="H25" s="36">
        <f>+D25-G25</f>
        <v>0</v>
      </c>
    </row>
    <row r="26" spans="1:8">
      <c r="A26" s="3" t="s">
        <v>96</v>
      </c>
      <c r="B26" s="40">
        <f>SUM(B23:B25)</f>
        <v>0</v>
      </c>
      <c r="C26" s="451"/>
      <c r="D26" s="40">
        <f>SUM(D23:D25)</f>
        <v>0</v>
      </c>
      <c r="E26" s="40">
        <f>SUM(E23:E25)</f>
        <v>0</v>
      </c>
      <c r="F26" s="450">
        <f t="shared" si="1"/>
        <v>0</v>
      </c>
      <c r="G26" s="40">
        <f>SUM(G23:G25)</f>
        <v>0</v>
      </c>
      <c r="H26" s="40">
        <f>SUM(H23:H25)</f>
        <v>0</v>
      </c>
    </row>
    <row r="27" spans="1:8">
      <c r="A27" s="3" t="s">
        <v>762</v>
      </c>
      <c r="B27" s="35"/>
      <c r="C27" s="450">
        <v>0.24</v>
      </c>
      <c r="D27" s="17">
        <f>+B27*C27</f>
        <v>0</v>
      </c>
      <c r="E27" s="35"/>
      <c r="F27" s="450">
        <f t="shared" si="1"/>
        <v>0.24</v>
      </c>
      <c r="G27" s="36">
        <f>+E27*F27</f>
        <v>0</v>
      </c>
      <c r="H27" s="36">
        <f>+D27-G27</f>
        <v>0</v>
      </c>
    </row>
    <row r="28" spans="1:8">
      <c r="A28" s="28" t="s">
        <v>175</v>
      </c>
      <c r="B28" s="35"/>
      <c r="C28" s="450">
        <v>0.4</v>
      </c>
      <c r="D28" s="17">
        <f>+B28*C28</f>
        <v>0</v>
      </c>
      <c r="E28" s="35"/>
      <c r="F28" s="450">
        <f t="shared" si="1"/>
        <v>0.4</v>
      </c>
      <c r="G28" s="36">
        <f>+E28*F28</f>
        <v>0</v>
      </c>
      <c r="H28" s="36">
        <f>+D28-G28</f>
        <v>0</v>
      </c>
    </row>
    <row r="29" spans="1:8">
      <c r="A29" s="3" t="s">
        <v>96</v>
      </c>
      <c r="B29" s="17">
        <f>SUM(B27:B28)</f>
        <v>0</v>
      </c>
      <c r="C29" s="451"/>
      <c r="D29" s="17">
        <f>SUM(D27:D28)</f>
        <v>0</v>
      </c>
      <c r="E29" s="17">
        <f>SUM(E27:E28)</f>
        <v>0</v>
      </c>
      <c r="F29" s="455"/>
      <c r="G29" s="17">
        <f>SUM(G27:G28)</f>
        <v>0</v>
      </c>
      <c r="H29" s="17">
        <f>SUM(H27:H28)</f>
        <v>0</v>
      </c>
    </row>
    <row r="30" spans="1:8">
      <c r="A30" s="8" t="s">
        <v>176</v>
      </c>
      <c r="B30" s="19">
        <f>+B29+B26+B21</f>
        <v>0</v>
      </c>
      <c r="C30" s="9"/>
      <c r="D30" s="19">
        <f>+D29+D26+D21</f>
        <v>0</v>
      </c>
      <c r="E30" s="19">
        <f>+E29+E26+E21</f>
        <v>0</v>
      </c>
      <c r="F30" s="230"/>
      <c r="G30" s="19">
        <f>+G29+G26+G21</f>
        <v>0</v>
      </c>
      <c r="H30" s="19">
        <f>+H29+H26+H21</f>
        <v>0</v>
      </c>
    </row>
    <row r="31" spans="1:8">
      <c r="A31" s="1055"/>
      <c r="B31" s="1055"/>
      <c r="C31" s="1055"/>
      <c r="D31" s="1055"/>
      <c r="E31" s="1055"/>
      <c r="F31" s="1055"/>
      <c r="G31" s="1055"/>
      <c r="H31" s="1055"/>
    </row>
    <row r="32" spans="1:8">
      <c r="A32" s="1103"/>
      <c r="B32" s="1103"/>
      <c r="C32" s="1103"/>
      <c r="D32" s="1103"/>
      <c r="E32" s="1103"/>
      <c r="F32" s="1103"/>
      <c r="G32" s="1103"/>
      <c r="H32" s="1103"/>
    </row>
    <row r="33" spans="1:8">
      <c r="A33" s="1104" t="s">
        <v>177</v>
      </c>
      <c r="B33" s="1083" t="s">
        <v>142</v>
      </c>
      <c r="C33" s="1083"/>
      <c r="D33" s="1083"/>
      <c r="E33" s="1083" t="s">
        <v>143</v>
      </c>
      <c r="F33" s="1083"/>
      <c r="G33" s="1083"/>
      <c r="H33" s="1084" t="s">
        <v>903</v>
      </c>
    </row>
    <row r="34" spans="1:8" ht="26.4">
      <c r="A34" s="1104"/>
      <c r="B34" s="50" t="s">
        <v>848</v>
      </c>
      <c r="C34" s="50" t="s">
        <v>61</v>
      </c>
      <c r="D34" s="50" t="s">
        <v>167</v>
      </c>
      <c r="E34" s="50" t="s">
        <v>178</v>
      </c>
      <c r="F34" s="50" t="s">
        <v>61</v>
      </c>
      <c r="G34" s="50" t="s">
        <v>169</v>
      </c>
      <c r="H34" s="1084"/>
    </row>
    <row r="35" spans="1:8">
      <c r="A35" s="1104"/>
      <c r="B35" s="50" t="s">
        <v>2</v>
      </c>
      <c r="C35" s="50"/>
      <c r="D35" s="50"/>
      <c r="E35" s="50" t="s">
        <v>2</v>
      </c>
      <c r="F35" s="50"/>
      <c r="G35" s="50"/>
      <c r="H35" s="50"/>
    </row>
    <row r="36" spans="1:8">
      <c r="A36" s="1104"/>
      <c r="B36" s="7" t="s">
        <v>3</v>
      </c>
      <c r="C36" s="7" t="s">
        <v>5</v>
      </c>
      <c r="D36" s="7" t="s">
        <v>171</v>
      </c>
      <c r="E36" s="7" t="s">
        <v>32</v>
      </c>
      <c r="F36" s="7" t="s">
        <v>37</v>
      </c>
      <c r="G36" s="7" t="s">
        <v>39</v>
      </c>
      <c r="H36" s="7" t="s">
        <v>40</v>
      </c>
    </row>
    <row r="37" spans="1:8">
      <c r="A37" s="1096" t="s">
        <v>179</v>
      </c>
      <c r="B37" s="1097"/>
      <c r="C37" s="1097"/>
      <c r="D37" s="1097"/>
      <c r="E37" s="1097"/>
      <c r="F37" s="1097"/>
      <c r="G37" s="1097"/>
      <c r="H37" s="1098"/>
    </row>
    <row r="38" spans="1:8">
      <c r="A38" s="1099" t="s">
        <v>180</v>
      </c>
      <c r="B38" s="1100"/>
      <c r="C38" s="1100"/>
      <c r="D38" s="1100"/>
      <c r="E38" s="1100"/>
      <c r="F38" s="1100"/>
      <c r="G38" s="1100"/>
      <c r="H38" s="1101"/>
    </row>
    <row r="39" spans="1:8">
      <c r="A39" s="3" t="s">
        <v>444</v>
      </c>
      <c r="B39" s="166"/>
      <c r="C39" s="450">
        <v>0.08</v>
      </c>
      <c r="D39" s="36">
        <f>+B39*C39</f>
        <v>0</v>
      </c>
      <c r="E39" s="166"/>
      <c r="F39" s="450">
        <f>C39</f>
        <v>0.08</v>
      </c>
      <c r="G39" s="36">
        <f>+E39*F39</f>
        <v>0</v>
      </c>
      <c r="H39" s="36">
        <f>+D39-G39</f>
        <v>0</v>
      </c>
    </row>
    <row r="40" spans="1:8">
      <c r="A40" s="3" t="s">
        <v>181</v>
      </c>
      <c r="B40" s="166"/>
      <c r="C40" s="450">
        <v>0.06</v>
      </c>
      <c r="D40" s="36">
        <f>+B40*C40</f>
        <v>0</v>
      </c>
      <c r="E40" s="166"/>
      <c r="F40" s="450">
        <f t="shared" ref="F40:F41" si="2">C40</f>
        <v>0.06</v>
      </c>
      <c r="G40" s="36">
        <f>+E40*F40</f>
        <v>0</v>
      </c>
      <c r="H40" s="36">
        <f>+D40-G40</f>
        <v>0</v>
      </c>
    </row>
    <row r="41" spans="1:8">
      <c r="A41" s="3" t="s">
        <v>182</v>
      </c>
      <c r="B41" s="166"/>
      <c r="C41" s="450">
        <v>0.04</v>
      </c>
      <c r="D41" s="36">
        <f>+B41*C41</f>
        <v>0</v>
      </c>
      <c r="E41" s="166"/>
      <c r="F41" s="450">
        <f t="shared" si="2"/>
        <v>0.04</v>
      </c>
      <c r="G41" s="36">
        <f>+E41*F41</f>
        <v>0</v>
      </c>
      <c r="H41" s="36">
        <f>+D41-G41</f>
        <v>0</v>
      </c>
    </row>
    <row r="42" spans="1:8">
      <c r="A42" s="1099" t="s">
        <v>183</v>
      </c>
      <c r="B42" s="1100"/>
      <c r="C42" s="1100"/>
      <c r="D42" s="1100"/>
      <c r="E42" s="1100"/>
      <c r="F42" s="1100"/>
      <c r="G42" s="1100"/>
      <c r="H42" s="1101"/>
    </row>
    <row r="43" spans="1:8">
      <c r="A43" s="3" t="s">
        <v>444</v>
      </c>
      <c r="B43" s="166"/>
      <c r="C43" s="450">
        <v>0.12</v>
      </c>
      <c r="D43" s="36">
        <f>+B43*C43</f>
        <v>0</v>
      </c>
      <c r="E43" s="166"/>
      <c r="F43" s="450">
        <f>C43</f>
        <v>0.12</v>
      </c>
      <c r="G43" s="36">
        <f>+E43*F43</f>
        <v>0</v>
      </c>
      <c r="H43" s="36">
        <f>+D43-G43</f>
        <v>0</v>
      </c>
    </row>
    <row r="44" spans="1:8">
      <c r="A44" s="3" t="s">
        <v>181</v>
      </c>
      <c r="B44" s="166"/>
      <c r="C44" s="450">
        <v>0.09</v>
      </c>
      <c r="D44" s="36">
        <f>+B44*C44</f>
        <v>0</v>
      </c>
      <c r="E44" s="166"/>
      <c r="F44" s="450">
        <f t="shared" ref="F44:F45" si="3">C44</f>
        <v>0.09</v>
      </c>
      <c r="G44" s="36">
        <f>+E44*F44</f>
        <v>0</v>
      </c>
      <c r="H44" s="36">
        <f>+D44-G44</f>
        <v>0</v>
      </c>
    </row>
    <row r="45" spans="1:8">
      <c r="A45" s="3" t="s">
        <v>182</v>
      </c>
      <c r="B45" s="166"/>
      <c r="C45" s="450">
        <v>0.06</v>
      </c>
      <c r="D45" s="36">
        <f>+B45*C45</f>
        <v>0</v>
      </c>
      <c r="E45" s="166"/>
      <c r="F45" s="450">
        <f t="shared" si="3"/>
        <v>0.06</v>
      </c>
      <c r="G45" s="36">
        <f>+E45*F45</f>
        <v>0</v>
      </c>
      <c r="H45" s="36">
        <f>+D45-G45</f>
        <v>0</v>
      </c>
    </row>
    <row r="46" spans="1:8">
      <c r="A46" s="1099" t="s">
        <v>184</v>
      </c>
      <c r="B46" s="1100"/>
      <c r="C46" s="1100"/>
      <c r="D46" s="1100"/>
      <c r="E46" s="1100"/>
      <c r="F46" s="1100"/>
      <c r="G46" s="1100"/>
      <c r="H46" s="1101"/>
    </row>
    <row r="47" spans="1:8">
      <c r="A47" s="3" t="s">
        <v>444</v>
      </c>
      <c r="B47" s="166"/>
      <c r="C47" s="450">
        <v>0.16</v>
      </c>
      <c r="D47" s="36">
        <f>+B47*C47</f>
        <v>0</v>
      </c>
      <c r="E47" s="166"/>
      <c r="F47" s="450">
        <f>C47</f>
        <v>0.16</v>
      </c>
      <c r="G47" s="36">
        <f>+E47*F47</f>
        <v>0</v>
      </c>
      <c r="H47" s="36">
        <f>+D47-G47</f>
        <v>0</v>
      </c>
    </row>
    <row r="48" spans="1:8">
      <c r="A48" s="3" t="s">
        <v>181</v>
      </c>
      <c r="B48" s="166"/>
      <c r="C48" s="450">
        <v>0.12</v>
      </c>
      <c r="D48" s="36">
        <f>+B48*C48</f>
        <v>0</v>
      </c>
      <c r="E48" s="166"/>
      <c r="F48" s="450">
        <f t="shared" ref="F48:F51" si="4">C48</f>
        <v>0.12</v>
      </c>
      <c r="G48" s="36">
        <f>+E48*F48</f>
        <v>0</v>
      </c>
      <c r="H48" s="36">
        <f>+D48-G48</f>
        <v>0</v>
      </c>
    </row>
    <row r="49" spans="1:8">
      <c r="A49" s="3" t="s">
        <v>182</v>
      </c>
      <c r="B49" s="166"/>
      <c r="C49" s="450">
        <v>0.08</v>
      </c>
      <c r="D49" s="36">
        <f>+B49*C49</f>
        <v>0</v>
      </c>
      <c r="E49" s="166"/>
      <c r="F49" s="450">
        <f t="shared" si="4"/>
        <v>0.08</v>
      </c>
      <c r="G49" s="36">
        <f>+E49*F49</f>
        <v>0</v>
      </c>
      <c r="H49" s="36">
        <f>+D49-G49</f>
        <v>0</v>
      </c>
    </row>
    <row r="50" spans="1:8">
      <c r="A50" s="3" t="s">
        <v>174</v>
      </c>
      <c r="B50" s="166"/>
      <c r="C50" s="450">
        <v>0.2</v>
      </c>
      <c r="D50" s="36">
        <f>+B50*C50</f>
        <v>0</v>
      </c>
      <c r="E50" s="166"/>
      <c r="F50" s="450">
        <f t="shared" si="4"/>
        <v>0.2</v>
      </c>
      <c r="G50" s="36">
        <f>+E50*F50</f>
        <v>0</v>
      </c>
      <c r="H50" s="36">
        <f>+D50-G50</f>
        <v>0</v>
      </c>
    </row>
    <row r="51" spans="1:8">
      <c r="A51" s="28" t="s">
        <v>175</v>
      </c>
      <c r="B51" s="394"/>
      <c r="C51" s="450">
        <v>0.2</v>
      </c>
      <c r="D51" s="36">
        <f>+B51*C51</f>
        <v>0</v>
      </c>
      <c r="E51" s="394"/>
      <c r="F51" s="450">
        <f t="shared" si="4"/>
        <v>0.2</v>
      </c>
      <c r="G51" s="36">
        <f>+E51*F51</f>
        <v>0</v>
      </c>
      <c r="H51" s="36">
        <f>+D51-G51</f>
        <v>0</v>
      </c>
    </row>
    <row r="52" spans="1:8">
      <c r="A52" s="8" t="s">
        <v>185</v>
      </c>
      <c r="B52" s="19">
        <f>SUM(B39:B51)</f>
        <v>0</v>
      </c>
      <c r="C52" s="449"/>
      <c r="D52" s="19">
        <f>SUM(D39:D51)</f>
        <v>0</v>
      </c>
      <c r="E52" s="19">
        <f>SUM(E39:E51)</f>
        <v>0</v>
      </c>
      <c r="F52" s="7"/>
      <c r="G52" s="19">
        <f>SUM(G39:G51)</f>
        <v>0</v>
      </c>
      <c r="H52" s="19">
        <f>SUM(H39:H51)</f>
        <v>0</v>
      </c>
    </row>
    <row r="53" spans="1:8">
      <c r="A53" s="12" t="s">
        <v>186</v>
      </c>
      <c r="B53" s="12"/>
      <c r="C53" s="7"/>
      <c r="D53" s="12"/>
      <c r="E53" s="12"/>
      <c r="F53" s="7"/>
      <c r="G53" s="12"/>
      <c r="H53" s="134">
        <f>+H52+H30</f>
        <v>0</v>
      </c>
    </row>
    <row r="54" spans="1:8">
      <c r="A54" s="76"/>
      <c r="B54" s="76"/>
      <c r="C54" s="89"/>
      <c r="D54" s="76"/>
      <c r="E54" s="76"/>
      <c r="F54" s="89"/>
      <c r="G54" s="76"/>
      <c r="H54" s="76"/>
    </row>
    <row r="55" spans="1:8">
      <c r="A55" s="76"/>
      <c r="B55" s="76"/>
      <c r="C55" s="89"/>
      <c r="D55" s="76"/>
      <c r="E55" s="76"/>
      <c r="F55" s="89"/>
      <c r="G55" s="127" t="s">
        <v>802</v>
      </c>
      <c r="H55" s="76">
        <f>'40.031'!Y65+'40.031'!Z65+'40.031'!AP65+'40.031'!AQ65</f>
        <v>0</v>
      </c>
    </row>
    <row r="56" spans="1:8">
      <c r="A56" s="76"/>
      <c r="B56" s="76"/>
      <c r="C56" s="89"/>
      <c r="D56" s="76"/>
      <c r="E56" s="76"/>
      <c r="F56" s="89"/>
      <c r="G56" s="645" t="s">
        <v>814</v>
      </c>
      <c r="H56" s="646" t="e">
        <f>1.5*H53/H55</f>
        <v>#DIV/0!</v>
      </c>
    </row>
    <row r="57" spans="1:8" ht="15.6">
      <c r="A57" s="857" t="s">
        <v>892</v>
      </c>
      <c r="B57" s="76"/>
      <c r="C57" s="89"/>
      <c r="D57" s="76"/>
      <c r="E57" s="76"/>
      <c r="F57" s="89"/>
      <c r="G57" s="274"/>
      <c r="H57" s="273"/>
    </row>
    <row r="58" spans="1:8">
      <c r="A58" s="76"/>
      <c r="B58" s="76"/>
      <c r="C58" s="89"/>
      <c r="D58" s="76"/>
      <c r="E58" s="76"/>
      <c r="F58" s="89"/>
      <c r="G58" s="274"/>
      <c r="H58" s="1" t="s">
        <v>370</v>
      </c>
    </row>
  </sheetData>
  <sheetProtection algorithmName="SHA-512" hashValue="gmZoh99M8KSvMDzzI118F3Ls9x+DOWK4FO4Imd/PoFGpLBn1Lc6D6xOxjixMOc/62BQJksj7jI20JQtwZujjVw==" saltValue="nztidbG6aehUGcGs/oUtjw==" spinCount="100000" sheet="1" objects="1" scenarios="1"/>
  <customSheetViews>
    <customSheetView guid="{44A9B407-01D8-4884-B7C4-4543B07C7B59}" hiddenRows="1" hiddenColumns="1">
      <selection activeCell="A56" sqref="A56"/>
      <pageMargins left="0.51181102362204722" right="0.51181102362204722" top="0.98425196850393704" bottom="0.59055118110236227" header="0.59055118110236227" footer="0.59055118110236227"/>
      <printOptions horizontalCentered="1"/>
      <pageSetup paperSize="5" scale="67" orientation="landscape" r:id="rId1"/>
      <headerFooter alignWithMargins="0"/>
    </customSheetView>
  </customSheetViews>
  <mergeCells count="19">
    <mergeCell ref="A9:H9"/>
    <mergeCell ref="B13:D13"/>
    <mergeCell ref="E13:G13"/>
    <mergeCell ref="H13:H14"/>
    <mergeCell ref="A8:H8"/>
    <mergeCell ref="A10:H10"/>
    <mergeCell ref="A11:H11"/>
    <mergeCell ref="A37:H37"/>
    <mergeCell ref="A38:H38"/>
    <mergeCell ref="A42:H42"/>
    <mergeCell ref="A46:H46"/>
    <mergeCell ref="A17:H17"/>
    <mergeCell ref="A22:H22"/>
    <mergeCell ref="A31:H31"/>
    <mergeCell ref="A32:H32"/>
    <mergeCell ref="A33:A36"/>
    <mergeCell ref="B33:D33"/>
    <mergeCell ref="E33:G33"/>
    <mergeCell ref="H33:H34"/>
  </mergeCells>
  <hyperlinks>
    <hyperlink ref="D1" location="'40.010'!A1" display="'40.010'!A1"/>
    <hyperlink ref="A1" location="'TABLE OF CONTENTS'!A1" display="TABLE OF CONTENTS"/>
  </hyperlinks>
  <printOptions horizontalCentered="1"/>
  <pageMargins left="0.51181102362204722" right="0.51181102362204722" top="0.98425196850393704" bottom="0.59055118110236227" header="0.59055118110236227" footer="0.59055118110236227"/>
  <pageSetup paperSize="5" scale="67" orientation="landscape" r:id="rId2"/>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7"/>
  </sheetPr>
  <dimension ref="A1:K33"/>
  <sheetViews>
    <sheetView zoomScaleNormal="100" workbookViewId="0">
      <selection activeCell="H24" sqref="H24"/>
    </sheetView>
  </sheetViews>
  <sheetFormatPr defaultColWidth="0" defaultRowHeight="13.2" zeroHeight="1"/>
  <cols>
    <col min="1" max="1" width="12.6328125" style="75" customWidth="1"/>
    <col min="2" max="2" width="29.6328125" style="75" customWidth="1"/>
    <col min="3" max="3" width="15.6328125" style="75" customWidth="1"/>
    <col min="4" max="6" width="16.08984375" style="75" customWidth="1"/>
    <col min="7" max="7" width="20.1796875" style="75" customWidth="1"/>
    <col min="8" max="8" width="3.6328125" style="75" customWidth="1"/>
    <col min="9" max="9" width="19.1796875" style="75" customWidth="1"/>
    <col min="10" max="10" width="18.90625" style="75" customWidth="1"/>
    <col min="11" max="16384" width="8.6328125" style="75" hidden="1"/>
  </cols>
  <sheetData>
    <row r="1" spans="1:11" ht="15">
      <c r="A1" s="374" t="s">
        <v>493</v>
      </c>
      <c r="B1" s="376"/>
      <c r="C1" s="375">
        <v>40.033000000000001</v>
      </c>
      <c r="D1" s="376"/>
      <c r="E1" s="376"/>
      <c r="F1" s="376"/>
      <c r="G1" s="99"/>
      <c r="H1" s="99"/>
      <c r="I1" s="99"/>
      <c r="J1" s="99"/>
      <c r="K1" s="98"/>
    </row>
    <row r="2" spans="1:11">
      <c r="A2" s="76"/>
      <c r="B2" s="76"/>
      <c r="C2" s="76"/>
      <c r="D2" s="78"/>
      <c r="E2" s="664"/>
      <c r="F2" s="664"/>
      <c r="G2" s="297" t="s">
        <v>383</v>
      </c>
      <c r="H2" s="297"/>
      <c r="I2" s="89"/>
      <c r="J2" s="297"/>
      <c r="K2" s="90">
        <v>0.75</v>
      </c>
    </row>
    <row r="3" spans="1:11">
      <c r="A3" s="79"/>
      <c r="B3" s="180"/>
      <c r="C3" s="76"/>
      <c r="D3" s="297"/>
      <c r="E3" s="297"/>
      <c r="F3" s="297"/>
      <c r="G3" s="126"/>
      <c r="H3" s="969"/>
      <c r="I3" s="126"/>
      <c r="J3" s="126"/>
      <c r="K3" s="101"/>
    </row>
    <row r="4" spans="1:11">
      <c r="A4" s="80"/>
      <c r="B4" s="76"/>
      <c r="C4" s="76"/>
      <c r="D4" s="76"/>
      <c r="E4" s="665"/>
      <c r="F4" s="665"/>
      <c r="G4" s="126"/>
      <c r="H4" s="969"/>
      <c r="I4" s="126"/>
      <c r="J4" s="126"/>
    </row>
    <row r="5" spans="1:11">
      <c r="A5" s="80"/>
      <c r="B5" s="76"/>
      <c r="C5" s="76"/>
      <c r="D5" s="76"/>
      <c r="E5" s="665"/>
      <c r="F5" s="665"/>
      <c r="G5" s="126"/>
      <c r="H5" s="969"/>
      <c r="I5" s="126"/>
      <c r="J5" s="126"/>
    </row>
    <row r="6" spans="1:11">
      <c r="A6" s="80"/>
      <c r="B6" s="76"/>
      <c r="C6" s="76"/>
      <c r="D6" s="102"/>
      <c r="E6" s="102"/>
      <c r="F6" s="102"/>
      <c r="G6" s="126"/>
      <c r="H6" s="969"/>
      <c r="I6" s="126"/>
      <c r="J6" s="126"/>
    </row>
    <row r="7" spans="1:11">
      <c r="A7" s="81"/>
      <c r="B7" s="78"/>
      <c r="C7" s="78"/>
      <c r="D7" s="159"/>
      <c r="E7" s="159"/>
      <c r="F7" s="159"/>
      <c r="G7" s="6">
        <f>Cover!$A$23</f>
        <v>45291</v>
      </c>
      <c r="H7" s="969"/>
      <c r="I7" s="126"/>
      <c r="J7" s="973"/>
    </row>
    <row r="8" spans="1:11">
      <c r="A8" s="1053"/>
      <c r="B8" s="1054"/>
      <c r="C8" s="1054"/>
      <c r="D8" s="1054"/>
      <c r="E8" s="1054"/>
      <c r="F8" s="1054"/>
      <c r="G8" s="1106"/>
      <c r="H8" s="971"/>
      <c r="I8" s="126"/>
      <c r="J8" s="126"/>
      <c r="K8" s="103"/>
    </row>
    <row r="9" spans="1:11">
      <c r="A9" s="1053" t="s">
        <v>0</v>
      </c>
      <c r="B9" s="1054"/>
      <c r="C9" s="1054"/>
      <c r="D9" s="1054"/>
      <c r="E9" s="1054"/>
      <c r="F9" s="1054"/>
      <c r="G9" s="1106"/>
      <c r="H9" s="971"/>
      <c r="I9" s="89"/>
      <c r="J9" s="89"/>
      <c r="K9" s="90"/>
    </row>
    <row r="10" spans="1:11">
      <c r="A10" s="1053" t="s">
        <v>314</v>
      </c>
      <c r="B10" s="1054"/>
      <c r="C10" s="1054"/>
      <c r="D10" s="1054"/>
      <c r="E10" s="1054"/>
      <c r="F10" s="1054"/>
      <c r="G10" s="1106"/>
      <c r="H10" s="971"/>
      <c r="I10" s="76"/>
      <c r="J10" s="76"/>
    </row>
    <row r="11" spans="1:11">
      <c r="A11" s="1054" t="s">
        <v>187</v>
      </c>
      <c r="B11" s="1054"/>
      <c r="C11" s="1054"/>
      <c r="D11" s="1054"/>
      <c r="E11" s="1054"/>
      <c r="F11" s="1054"/>
      <c r="G11" s="1054"/>
      <c r="H11" s="968"/>
      <c r="I11" s="76"/>
      <c r="J11" s="76"/>
    </row>
    <row r="12" spans="1:11">
      <c r="A12" s="76"/>
      <c r="B12" s="76"/>
      <c r="C12" s="76"/>
      <c r="D12" s="76"/>
      <c r="E12" s="665"/>
      <c r="F12" s="665"/>
      <c r="G12" s="76"/>
      <c r="H12" s="969"/>
      <c r="I12" s="76"/>
      <c r="J12" s="76"/>
    </row>
    <row r="13" spans="1:11">
      <c r="A13" s="665"/>
      <c r="B13" s="665"/>
      <c r="C13" s="1114" t="s">
        <v>852</v>
      </c>
      <c r="D13" s="1114"/>
      <c r="E13" s="1114" t="s">
        <v>853</v>
      </c>
      <c r="F13" s="1114"/>
      <c r="G13" s="665"/>
      <c r="H13" s="974"/>
      <c r="I13" s="665"/>
      <c r="J13" s="665"/>
    </row>
    <row r="14" spans="1:11" ht="42">
      <c r="A14" s="1107" t="s">
        <v>144</v>
      </c>
      <c r="B14" s="1108"/>
      <c r="C14" s="50" t="s">
        <v>851</v>
      </c>
      <c r="D14" s="740" t="s">
        <v>728</v>
      </c>
      <c r="E14" s="668" t="s">
        <v>854</v>
      </c>
      <c r="F14" s="740" t="s">
        <v>728</v>
      </c>
      <c r="G14" s="181" t="s">
        <v>906</v>
      </c>
      <c r="H14" s="980"/>
      <c r="I14" s="423" t="s">
        <v>904</v>
      </c>
      <c r="J14" s="423" t="s">
        <v>905</v>
      </c>
    </row>
    <row r="15" spans="1:11">
      <c r="A15" s="1109"/>
      <c r="B15" s="1110"/>
      <c r="C15" s="50" t="s">
        <v>3</v>
      </c>
      <c r="D15" s="50" t="s">
        <v>5</v>
      </c>
      <c r="E15" s="668" t="s">
        <v>6</v>
      </c>
      <c r="F15" s="740" t="s">
        <v>32</v>
      </c>
      <c r="G15" s="50" t="s">
        <v>37</v>
      </c>
      <c r="H15" s="981"/>
      <c r="I15" s="429" t="s">
        <v>39</v>
      </c>
      <c r="J15" s="429" t="s">
        <v>40</v>
      </c>
    </row>
    <row r="16" spans="1:11">
      <c r="A16" s="1111"/>
      <c r="B16" s="1112"/>
      <c r="C16" s="7" t="s">
        <v>2</v>
      </c>
      <c r="D16" s="7" t="s">
        <v>2</v>
      </c>
      <c r="E16" s="667" t="s">
        <v>2</v>
      </c>
      <c r="F16" s="667" t="s">
        <v>2</v>
      </c>
      <c r="G16" s="182" t="s">
        <v>2</v>
      </c>
      <c r="H16" s="982"/>
      <c r="I16" s="78" t="s">
        <v>2</v>
      </c>
      <c r="J16" s="78" t="s">
        <v>2</v>
      </c>
    </row>
    <row r="17" spans="1:10">
      <c r="A17" s="1113" t="s">
        <v>188</v>
      </c>
      <c r="B17" s="183" t="s">
        <v>189</v>
      </c>
      <c r="C17" s="166"/>
      <c r="D17" s="166"/>
      <c r="E17" s="166"/>
      <c r="F17" s="758"/>
      <c r="G17" s="761">
        <f>(E17-F17)-(C17-D17)</f>
        <v>0</v>
      </c>
      <c r="H17" s="983"/>
      <c r="I17" s="457"/>
      <c r="J17" s="457"/>
    </row>
    <row r="18" spans="1:10">
      <c r="A18" s="1113"/>
      <c r="B18" s="184" t="s">
        <v>190</v>
      </c>
      <c r="C18" s="185"/>
      <c r="D18" s="166"/>
      <c r="E18" s="166"/>
      <c r="F18" s="758"/>
      <c r="G18" s="761">
        <f>(E18-F18)-(C18-D18)</f>
        <v>0</v>
      </c>
      <c r="H18" s="983"/>
      <c r="I18" s="457"/>
      <c r="J18" s="457"/>
    </row>
    <row r="19" spans="1:10">
      <c r="A19" s="1055" t="s">
        <v>489</v>
      </c>
      <c r="B19" s="1055"/>
      <c r="C19" s="186">
        <f>SUM(C17:C18)</f>
        <v>0</v>
      </c>
      <c r="D19" s="186">
        <f>SUM(D17:D18)</f>
        <v>0</v>
      </c>
      <c r="E19" s="186">
        <f>SUM(E17:E18)</f>
        <v>0</v>
      </c>
      <c r="F19" s="186">
        <f>SUM(F17:F18)</f>
        <v>0</v>
      </c>
      <c r="G19" s="434"/>
      <c r="H19" s="984"/>
      <c r="I19" s="428"/>
      <c r="J19" s="428"/>
    </row>
    <row r="20" spans="1:10">
      <c r="A20" s="1055" t="s">
        <v>191</v>
      </c>
      <c r="B20" s="1055"/>
      <c r="C20" s="1055"/>
      <c r="D20" s="1055"/>
      <c r="E20" s="723"/>
      <c r="F20" s="723"/>
      <c r="G20" s="435">
        <f>SUM(G17:G18)*$K$2</f>
        <v>0</v>
      </c>
      <c r="H20" s="985"/>
      <c r="I20" s="430">
        <f>SUM(I17:I18)</f>
        <v>0</v>
      </c>
      <c r="J20" s="430">
        <f>SUM(J17:J18)</f>
        <v>0</v>
      </c>
    </row>
    <row r="21" spans="1:10">
      <c r="A21" s="76"/>
      <c r="B21" s="76"/>
      <c r="C21" s="76"/>
      <c r="D21" s="645" t="s">
        <v>815</v>
      </c>
      <c r="E21" s="645"/>
      <c r="F21" s="645"/>
      <c r="G21" s="647">
        <f>'40.031'!AT65+'40.031'!AB65</f>
        <v>0</v>
      </c>
      <c r="H21" s="647"/>
      <c r="I21" s="76"/>
      <c r="J21" s="76"/>
    </row>
    <row r="22" spans="1:10">
      <c r="A22" s="76"/>
      <c r="B22" s="76"/>
      <c r="C22" s="76"/>
      <c r="D22" s="645" t="s">
        <v>816</v>
      </c>
      <c r="E22" s="645"/>
      <c r="F22" s="645"/>
      <c r="G22" s="646" t="e">
        <f>1.5*G20/G21</f>
        <v>#DIV/0!</v>
      </c>
      <c r="H22" s="646"/>
      <c r="I22" s="76"/>
      <c r="J22" s="76"/>
    </row>
    <row r="23" spans="1:10">
      <c r="A23" s="76" t="s">
        <v>57</v>
      </c>
      <c r="B23" s="76"/>
      <c r="C23" s="76"/>
      <c r="D23" s="645"/>
      <c r="E23" s="645"/>
      <c r="F23" s="645"/>
      <c r="G23" s="646"/>
      <c r="H23" s="646"/>
      <c r="I23" s="76"/>
      <c r="J23" s="76"/>
    </row>
    <row r="24" spans="1:10" ht="27.75" customHeight="1">
      <c r="A24" s="1057" t="s">
        <v>487</v>
      </c>
      <c r="B24" s="1057"/>
      <c r="C24" s="1057"/>
      <c r="D24" s="1057"/>
      <c r="E24" s="663"/>
      <c r="F24" s="663"/>
      <c r="G24" s="76"/>
      <c r="H24" s="969"/>
      <c r="I24" s="76"/>
      <c r="J24" s="76"/>
    </row>
    <row r="25" spans="1:10" ht="27.75" customHeight="1">
      <c r="A25" s="1057" t="s">
        <v>849</v>
      </c>
      <c r="B25" s="1057"/>
      <c r="C25" s="1057"/>
      <c r="D25" s="1057"/>
      <c r="E25" s="663"/>
      <c r="F25" s="663"/>
      <c r="G25" s="76"/>
      <c r="H25" s="969"/>
      <c r="I25" s="76"/>
      <c r="J25" s="76"/>
    </row>
    <row r="26" spans="1:10" ht="30.75" customHeight="1">
      <c r="A26" s="1057" t="s">
        <v>850</v>
      </c>
      <c r="B26" s="1057"/>
      <c r="C26" s="1057"/>
      <c r="D26" s="1057"/>
      <c r="E26" s="663"/>
      <c r="F26" s="663"/>
      <c r="G26" s="76"/>
      <c r="H26" s="969"/>
      <c r="I26" s="76"/>
      <c r="J26" s="76"/>
    </row>
    <row r="27" spans="1:10" ht="27" customHeight="1">
      <c r="A27" s="1057" t="s">
        <v>192</v>
      </c>
      <c r="B27" s="1057"/>
      <c r="C27" s="1057"/>
      <c r="D27" s="1057"/>
      <c r="E27" s="663"/>
      <c r="F27" s="663"/>
      <c r="G27" s="76"/>
      <c r="H27" s="969"/>
      <c r="I27" s="76"/>
      <c r="J27" s="76"/>
    </row>
    <row r="28" spans="1:10" ht="31.5" customHeight="1">
      <c r="A28" s="1057" t="s">
        <v>193</v>
      </c>
      <c r="B28" s="1057"/>
      <c r="C28" s="1057"/>
      <c r="D28" s="1057"/>
      <c r="E28" s="663"/>
      <c r="F28" s="663"/>
      <c r="G28" s="76"/>
      <c r="H28" s="969"/>
      <c r="I28" s="76"/>
      <c r="J28" s="76"/>
    </row>
    <row r="29" spans="1:10">
      <c r="A29" s="76"/>
      <c r="B29" s="76"/>
      <c r="C29" s="76"/>
      <c r="D29" s="76"/>
      <c r="E29" s="665"/>
      <c r="F29" s="665"/>
      <c r="G29" s="76"/>
      <c r="H29" s="969"/>
      <c r="I29" s="76"/>
      <c r="J29" s="76"/>
    </row>
    <row r="30" spans="1:10">
      <c r="A30" s="76"/>
      <c r="B30" s="76"/>
      <c r="C30" s="76"/>
      <c r="D30" s="76"/>
      <c r="E30" s="665"/>
      <c r="F30" s="665"/>
      <c r="G30" s="76"/>
      <c r="H30" s="969"/>
      <c r="I30" s="76"/>
      <c r="J30" s="76"/>
    </row>
    <row r="31" spans="1:10">
      <c r="A31" s="76"/>
      <c r="B31" s="76"/>
      <c r="C31" s="76"/>
      <c r="D31" s="76"/>
      <c r="E31" s="665"/>
      <c r="F31" s="665"/>
      <c r="G31" s="76"/>
      <c r="H31" s="969"/>
      <c r="I31" s="76"/>
      <c r="J31" s="76"/>
    </row>
    <row r="32" spans="1:10">
      <c r="A32" s="76"/>
      <c r="B32" s="76"/>
      <c r="C32" s="76"/>
      <c r="D32" s="274"/>
      <c r="E32" s="274"/>
      <c r="F32" s="274"/>
      <c r="G32" s="273"/>
      <c r="H32" s="273"/>
      <c r="I32" s="76"/>
      <c r="J32" s="76"/>
    </row>
    <row r="33" spans="1:10">
      <c r="A33" s="76"/>
      <c r="B33" s="76"/>
      <c r="C33" s="76"/>
      <c r="D33" s="274"/>
      <c r="E33" s="274"/>
      <c r="F33" s="274"/>
      <c r="G33" s="1"/>
      <c r="H33" s="1"/>
      <c r="I33" s="76"/>
      <c r="J33" s="1" t="s">
        <v>371</v>
      </c>
    </row>
  </sheetData>
  <sheetProtection algorithmName="SHA-512" hashValue="mN1cwCfoRO9dTU1scuRXt5Ag7oGtnyEPVh7AtaUZEhMlcX7UKfMleCWQAvFI204XPzryX47x9T7dwHGeC+KEMA==" saltValue="sohXTzrGMd1Up/e/rbiI7w==" spinCount="100000" sheet="1" objects="1" scenarios="1"/>
  <customSheetViews>
    <customSheetView guid="{44A9B407-01D8-4884-B7C4-4543B07C7B59}" hiddenRows="1" hiddenColumns="1">
      <selection activeCell="A56" sqref="A56"/>
      <pageMargins left="0.51181102362204722" right="0.51181102362204722" top="0.98425196850393704" bottom="0.59055118110236227" header="0.59055118110236227" footer="0.59055118110236227"/>
      <printOptions horizontalCentered="1"/>
      <pageSetup paperSize="5" orientation="landscape" r:id="rId1"/>
      <headerFooter alignWithMargins="0"/>
    </customSheetView>
  </customSheetViews>
  <mergeCells count="15">
    <mergeCell ref="A8:G8"/>
    <mergeCell ref="A10:G10"/>
    <mergeCell ref="A11:G11"/>
    <mergeCell ref="A28:D28"/>
    <mergeCell ref="A9:G9"/>
    <mergeCell ref="A14:B16"/>
    <mergeCell ref="A17:A18"/>
    <mergeCell ref="A19:B19"/>
    <mergeCell ref="A20:D20"/>
    <mergeCell ref="A24:D24"/>
    <mergeCell ref="A25:D25"/>
    <mergeCell ref="A26:D26"/>
    <mergeCell ref="A27:D27"/>
    <mergeCell ref="E13:F13"/>
    <mergeCell ref="C13:D13"/>
  </mergeCells>
  <hyperlinks>
    <hyperlink ref="C1" location="'40.010'!A1" display="'40.010'!A1"/>
    <hyperlink ref="A1" location="'TABLE OF CONTENTS'!A1" display="TABLE OF CONTENTS"/>
  </hyperlinks>
  <printOptions horizontalCentered="1"/>
  <pageMargins left="0.51181102362204722" right="0.51181102362204722" top="0.98425196850393704" bottom="0.59055118110236227" header="0.59055118110236227" footer="0.59055118110236227"/>
  <pageSetup paperSize="5" orientation="landscape" r:id="rId2"/>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7"/>
  </sheetPr>
  <dimension ref="A1:G23"/>
  <sheetViews>
    <sheetView zoomScaleNormal="100" workbookViewId="0">
      <selection activeCell="B16" sqref="B16"/>
    </sheetView>
  </sheetViews>
  <sheetFormatPr defaultColWidth="0" defaultRowHeight="0" customHeight="1" zeroHeight="1"/>
  <cols>
    <col min="1" max="1" width="71.6328125" style="75" customWidth="1"/>
    <col min="2" max="2" width="16.1796875" style="75" customWidth="1"/>
    <col min="3" max="3" width="12.6328125" style="75" customWidth="1"/>
    <col min="4" max="4" width="14.6328125" style="75" customWidth="1"/>
    <col min="5" max="6" width="8.6328125" style="75" hidden="1" customWidth="1"/>
    <col min="7" max="16384" width="8.6328125" style="75" hidden="1"/>
  </cols>
  <sheetData>
    <row r="1" spans="1:7" ht="15">
      <c r="A1" s="374" t="s">
        <v>493</v>
      </c>
      <c r="B1" s="375">
        <v>40.033999999999999</v>
      </c>
      <c r="C1" s="376"/>
      <c r="D1" s="376"/>
      <c r="E1" s="98"/>
      <c r="F1" s="98"/>
      <c r="G1" s="98"/>
    </row>
    <row r="2" spans="1:7" ht="13.2">
      <c r="A2" s="80"/>
      <c r="B2" s="76"/>
      <c r="C2" s="78"/>
      <c r="D2" s="99"/>
      <c r="E2" s="90"/>
      <c r="G2" s="90"/>
    </row>
    <row r="3" spans="1:7" ht="13.2">
      <c r="A3" s="79" t="str">
        <f>Cover!$A$14</f>
        <v>Select Name of Insurer/ Financial Holding Company</v>
      </c>
      <c r="B3" s="76"/>
      <c r="C3" s="77"/>
      <c r="D3" s="297" t="s">
        <v>383</v>
      </c>
      <c r="E3" s="91"/>
      <c r="F3" s="419"/>
      <c r="G3" s="101"/>
    </row>
    <row r="4" spans="1:7" ht="13.2">
      <c r="A4" s="80" t="s">
        <v>354</v>
      </c>
      <c r="B4" s="76"/>
      <c r="C4" s="76"/>
      <c r="D4" s="715"/>
      <c r="E4" s="100"/>
      <c r="F4" s="100"/>
    </row>
    <row r="5" spans="1:7" ht="13.2">
      <c r="A5" s="80"/>
      <c r="B5" s="76"/>
      <c r="C5" s="76"/>
      <c r="D5" s="715"/>
      <c r="E5" s="100"/>
      <c r="F5" s="100"/>
    </row>
    <row r="6" spans="1:7" ht="13.2">
      <c r="A6" s="80" t="s">
        <v>1</v>
      </c>
      <c r="B6" s="76"/>
      <c r="C6" s="76"/>
      <c r="D6" s="102"/>
      <c r="E6" s="100"/>
      <c r="F6" s="100"/>
    </row>
    <row r="7" spans="1:7" ht="13.2">
      <c r="A7" s="81" t="s">
        <v>355</v>
      </c>
      <c r="B7" s="78"/>
      <c r="C7" s="78"/>
      <c r="D7" s="6">
        <f>Cover!$A$23</f>
        <v>45291</v>
      </c>
      <c r="E7" s="100"/>
      <c r="F7" s="100"/>
    </row>
    <row r="8" spans="1:7" ht="13.2">
      <c r="A8" s="1053"/>
      <c r="B8" s="1053"/>
      <c r="C8" s="1053"/>
      <c r="D8" s="1053"/>
      <c r="E8" s="100"/>
      <c r="F8" s="100"/>
      <c r="G8" s="103"/>
    </row>
    <row r="9" spans="1:7" ht="13.2">
      <c r="A9" s="1053" t="s">
        <v>0</v>
      </c>
      <c r="B9" s="1053"/>
      <c r="C9" s="1053"/>
      <c r="D9" s="1053"/>
      <c r="E9" s="90"/>
      <c r="F9" s="90"/>
      <c r="G9" s="90"/>
    </row>
    <row r="10" spans="1:7" ht="13.2">
      <c r="A10" s="1053" t="s">
        <v>314</v>
      </c>
      <c r="B10" s="1053"/>
      <c r="C10" s="1053"/>
      <c r="D10" s="1053"/>
      <c r="E10" s="90"/>
      <c r="F10" s="90"/>
      <c r="G10" s="90"/>
    </row>
    <row r="11" spans="1:7" ht="13.2">
      <c r="A11" s="1054" t="s">
        <v>194</v>
      </c>
      <c r="B11" s="1054"/>
      <c r="C11" s="1054"/>
      <c r="D11" s="1054"/>
      <c r="E11" s="90"/>
      <c r="F11" s="90"/>
      <c r="G11" s="90"/>
    </row>
    <row r="12" spans="1:7" ht="13.2">
      <c r="A12" s="83"/>
      <c r="B12" s="83"/>
      <c r="C12" s="83"/>
      <c r="D12" s="83"/>
      <c r="E12" s="90"/>
      <c r="F12" s="90"/>
      <c r="G12" s="90"/>
    </row>
    <row r="13" spans="1:7" ht="26.4">
      <c r="A13" s="1078" t="s">
        <v>144</v>
      </c>
      <c r="B13" s="50" t="s">
        <v>488</v>
      </c>
      <c r="C13" s="50" t="s">
        <v>61</v>
      </c>
      <c r="D13" s="50" t="s">
        <v>195</v>
      </c>
    </row>
    <row r="14" spans="1:7" ht="13.2">
      <c r="A14" s="1069"/>
      <c r="B14" s="50" t="s">
        <v>3</v>
      </c>
      <c r="C14" s="50" t="s">
        <v>5</v>
      </c>
      <c r="D14" s="50" t="s">
        <v>6</v>
      </c>
    </row>
    <row r="15" spans="1:7" ht="13.2">
      <c r="A15" s="1070"/>
      <c r="B15" s="7" t="s">
        <v>2</v>
      </c>
      <c r="C15" s="7"/>
      <c r="D15" s="7" t="s">
        <v>2</v>
      </c>
    </row>
    <row r="16" spans="1:7" ht="26.4">
      <c r="A16" s="2" t="s">
        <v>196</v>
      </c>
      <c r="B16" s="57"/>
      <c r="C16" s="450">
        <v>0</v>
      </c>
      <c r="D16" s="11">
        <f>+B16*C16</f>
        <v>0</v>
      </c>
    </row>
    <row r="17" spans="1:4" ht="26.4">
      <c r="A17" s="2" t="s">
        <v>197</v>
      </c>
      <c r="B17" s="57"/>
      <c r="C17" s="450">
        <v>6.0000000000000001E-3</v>
      </c>
      <c r="D17" s="11">
        <f>+B17*C17</f>
        <v>0</v>
      </c>
    </row>
    <row r="18" spans="1:4" ht="13.2">
      <c r="A18" s="3" t="s">
        <v>198</v>
      </c>
      <c r="B18" s="57"/>
      <c r="C18" s="450">
        <v>1.2E-2</v>
      </c>
      <c r="D18" s="11">
        <f>+B18*C18</f>
        <v>0</v>
      </c>
    </row>
    <row r="19" spans="1:4" ht="13.2">
      <c r="A19" s="12" t="s">
        <v>490</v>
      </c>
      <c r="B19" s="49">
        <f>SUM(B16:B18)</f>
        <v>0</v>
      </c>
      <c r="C19" s="221"/>
      <c r="D19" s="11"/>
    </row>
    <row r="20" spans="1:4" ht="13.2">
      <c r="A20" s="12" t="s">
        <v>199</v>
      </c>
      <c r="B20" s="3"/>
      <c r="C20" s="30"/>
      <c r="D20" s="49">
        <f>SUM(D16:D18)</f>
        <v>0</v>
      </c>
    </row>
    <row r="21" spans="1:4" ht="13.2">
      <c r="A21" s="76"/>
      <c r="B21" s="76"/>
      <c r="C21" s="76"/>
      <c r="D21" s="76"/>
    </row>
    <row r="22" spans="1:4" ht="13.2">
      <c r="A22" s="76"/>
      <c r="B22" s="76"/>
      <c r="C22" s="274"/>
      <c r="D22" s="273"/>
    </row>
    <row r="23" spans="1:4" ht="13.2">
      <c r="A23" s="76"/>
      <c r="B23" s="76"/>
      <c r="C23" s="274"/>
      <c r="D23" s="1" t="s">
        <v>372</v>
      </c>
    </row>
  </sheetData>
  <sheetProtection algorithmName="SHA-512" hashValue="W5Ng+v/tVdmW04ewCdcoftqXf1sxCiAkBs5EouFj3+rZtrsGB+SWPr4IWw0QXk7yaFqo9HPObxvfLK1aYtR1mg==" saltValue="hgvCWlN9XAS7RO+OwKxmKg==" spinCount="100000" sheet="1" objects="1" scenarios="1"/>
  <customSheetViews>
    <customSheetView guid="{44A9B407-01D8-4884-B7C4-4543B07C7B59}" hiddenRows="1" hiddenColumns="1">
      <selection activeCell="A56" sqref="A56"/>
      <pageMargins left="0.51181102362204722" right="0.51181102362204722" top="0.98425196850393704" bottom="0.59055118110236227" header="0.59055118110236227" footer="0.59055118110236227"/>
      <printOptions horizontalCentered="1"/>
      <pageSetup paperSize="5" orientation="landscape" r:id="rId1"/>
      <headerFooter alignWithMargins="0"/>
    </customSheetView>
  </customSheetViews>
  <mergeCells count="5">
    <mergeCell ref="A9:D9"/>
    <mergeCell ref="A11:D11"/>
    <mergeCell ref="A13:A15"/>
    <mergeCell ref="A8:D8"/>
    <mergeCell ref="A10:D10"/>
  </mergeCells>
  <hyperlinks>
    <hyperlink ref="B1" location="'40.010'!A1" display="'40.010'!A1"/>
    <hyperlink ref="A1" location="'TABLE OF CONTENTS'!A1" display="TABLE OF CONTENTS"/>
  </hyperlinks>
  <printOptions horizontalCentered="1"/>
  <pageMargins left="0.51181102362204722" right="0.51181102362204722" top="0.98425196850393704" bottom="0.59055118110236227" header="0.59055118110236227" footer="0.59055118110236227"/>
  <pageSetup paperSize="5" orientation="landscape" r:id="rId2"/>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3" tint="0.39997558519241921"/>
  </sheetPr>
  <dimension ref="A1:G21"/>
  <sheetViews>
    <sheetView zoomScaleNormal="100" workbookViewId="0">
      <selection activeCell="B16" sqref="B16"/>
    </sheetView>
  </sheetViews>
  <sheetFormatPr defaultColWidth="0" defaultRowHeight="0" customHeight="1" zeroHeight="1"/>
  <cols>
    <col min="1" max="1" width="73.6328125" style="75" customWidth="1"/>
    <col min="2" max="2" width="22.90625" style="75" customWidth="1"/>
    <col min="3" max="3" width="8.6328125" style="75" customWidth="1"/>
    <col min="4" max="4" width="19" style="75" customWidth="1"/>
    <col min="5" max="16384" width="8.6328125" style="75" hidden="1"/>
  </cols>
  <sheetData>
    <row r="1" spans="1:7" ht="15">
      <c r="A1" s="374" t="s">
        <v>493</v>
      </c>
      <c r="B1" s="375">
        <v>40.034999999999997</v>
      </c>
      <c r="C1" s="260"/>
      <c r="D1" s="260"/>
    </row>
    <row r="2" spans="1:7" ht="13.2">
      <c r="A2" s="1054"/>
      <c r="B2" s="1054"/>
      <c r="C2" s="1054"/>
      <c r="D2" s="1054"/>
      <c r="E2" s="98"/>
    </row>
    <row r="3" spans="1:7" ht="13.2">
      <c r="A3" s="79" t="str">
        <f>Cover!$A$14</f>
        <v>Select Name of Insurer/ Financial Holding Company</v>
      </c>
      <c r="B3" s="76"/>
      <c r="C3" s="76"/>
      <c r="D3" s="297" t="s">
        <v>383</v>
      </c>
      <c r="F3" s="81"/>
      <c r="G3" s="76"/>
    </row>
    <row r="4" spans="1:7" ht="13.2">
      <c r="A4" s="80" t="s">
        <v>354</v>
      </c>
      <c r="B4" s="76"/>
      <c r="C4" s="76"/>
      <c r="D4" s="76"/>
    </row>
    <row r="5" spans="1:7" ht="13.2">
      <c r="A5" s="80"/>
      <c r="B5" s="76"/>
      <c r="C5" s="76"/>
      <c r="D5" s="76"/>
    </row>
    <row r="6" spans="1:7" ht="13.2">
      <c r="A6" s="80" t="s">
        <v>1</v>
      </c>
      <c r="B6" s="76"/>
      <c r="C6" s="76"/>
      <c r="D6" s="102"/>
    </row>
    <row r="7" spans="1:7" ht="13.2">
      <c r="A7" s="81" t="s">
        <v>355</v>
      </c>
      <c r="B7" s="78"/>
      <c r="C7" s="76"/>
      <c r="D7" s="6">
        <f>Cover!$A$23</f>
        <v>45291</v>
      </c>
    </row>
    <row r="8" spans="1:7" ht="13.2">
      <c r="A8" s="1116"/>
      <c r="B8" s="1116"/>
      <c r="C8" s="1116"/>
      <c r="D8" s="76"/>
    </row>
    <row r="9" spans="1:7" ht="13.2">
      <c r="A9" s="1053" t="s">
        <v>0</v>
      </c>
      <c r="B9" s="1054"/>
      <c r="C9" s="1054"/>
      <c r="D9" s="89"/>
    </row>
    <row r="10" spans="1:7" ht="13.2">
      <c r="A10" s="1117" t="s">
        <v>314</v>
      </c>
      <c r="B10" s="1117"/>
      <c r="C10" s="1117"/>
      <c r="D10" s="76"/>
    </row>
    <row r="11" spans="1:7" ht="13.2">
      <c r="A11" s="1054" t="s">
        <v>138</v>
      </c>
      <c r="B11" s="1115"/>
      <c r="C11" s="1115"/>
      <c r="D11" s="76"/>
    </row>
    <row r="12" spans="1:7" ht="13.2">
      <c r="A12" s="76"/>
      <c r="B12" s="76"/>
      <c r="C12" s="76"/>
      <c r="D12" s="76"/>
    </row>
    <row r="13" spans="1:7" ht="39.6">
      <c r="A13" s="50" t="s">
        <v>287</v>
      </c>
      <c r="B13" s="50" t="s">
        <v>139</v>
      </c>
      <c r="C13" s="50" t="s">
        <v>61</v>
      </c>
      <c r="D13" s="84" t="s">
        <v>328</v>
      </c>
    </row>
    <row r="14" spans="1:7" ht="13.2">
      <c r="A14" s="3"/>
      <c r="B14" s="7" t="s">
        <v>3</v>
      </c>
      <c r="C14" s="7" t="s">
        <v>5</v>
      </c>
      <c r="D14" s="85" t="s">
        <v>6</v>
      </c>
    </row>
    <row r="15" spans="1:7" ht="13.2">
      <c r="A15" s="12"/>
      <c r="B15" s="85" t="s">
        <v>118</v>
      </c>
      <c r="C15" s="190"/>
      <c r="D15" s="93" t="s">
        <v>118</v>
      </c>
    </row>
    <row r="16" spans="1:7" ht="13.2">
      <c r="A16" s="28" t="s">
        <v>288</v>
      </c>
      <c r="B16" s="95">
        <f>'40.020'!F137+'40.021'!F51</f>
        <v>0</v>
      </c>
      <c r="C16" s="408">
        <v>0.01</v>
      </c>
      <c r="D16" s="95">
        <f>+B16*C16</f>
        <v>0</v>
      </c>
      <c r="E16" s="446"/>
    </row>
    <row r="17" spans="1:4" ht="13.2">
      <c r="A17" s="8" t="s">
        <v>140</v>
      </c>
      <c r="B17" s="31"/>
      <c r="C17" s="34"/>
      <c r="D17" s="220">
        <f>SUM(D16:D16)</f>
        <v>0</v>
      </c>
    </row>
    <row r="18" spans="1:4" ht="13.2">
      <c r="A18" s="76"/>
      <c r="B18" s="76"/>
      <c r="C18" s="76"/>
      <c r="D18" s="76"/>
    </row>
    <row r="19" spans="1:4" ht="13.2">
      <c r="A19" s="76"/>
      <c r="B19" s="76"/>
      <c r="C19" s="76"/>
      <c r="D19" s="76"/>
    </row>
    <row r="20" spans="1:4" ht="13.2">
      <c r="A20" s="76"/>
      <c r="B20" s="76"/>
      <c r="C20" s="274"/>
      <c r="D20" s="273"/>
    </row>
    <row r="21" spans="1:4" ht="13.2">
      <c r="A21" s="76"/>
      <c r="B21" s="76"/>
      <c r="C21" s="274"/>
      <c r="D21" s="1" t="s">
        <v>373</v>
      </c>
    </row>
  </sheetData>
  <sheetProtection algorithmName="SHA-512" hashValue="3eenTprHM7pBP10OsPVJBNTlKY96D+AC72JLKqv1gnalD/EdwCbYKbbg5TGwGDPlwjmmXxSRaBahJi/uU8G+dQ==" saltValue="vBZVB1Eg5jyJP4R7IfaYPA==" spinCount="100000" sheet="1" objects="1" scenarios="1"/>
  <customSheetViews>
    <customSheetView guid="{44A9B407-01D8-4884-B7C4-4543B07C7B59}" hiddenRows="1" hiddenColumns="1">
      <selection activeCell="A56" sqref="A56"/>
      <pageMargins left="0.51181102362204722" right="0.51181102362204722" top="0.98425196850393704" bottom="0.59055118110236227" header="0.59055118110236227" footer="0.59055118110236227"/>
      <printOptions horizontalCentered="1"/>
      <pageSetup paperSize="5" orientation="landscape" r:id="rId1"/>
      <headerFooter alignWithMargins="0"/>
    </customSheetView>
  </customSheetViews>
  <mergeCells count="5">
    <mergeCell ref="A2:D2"/>
    <mergeCell ref="A9:C9"/>
    <mergeCell ref="A11:C11"/>
    <mergeCell ref="A8:C8"/>
    <mergeCell ref="A10:C10"/>
  </mergeCells>
  <hyperlinks>
    <hyperlink ref="B1" location="'40.010'!A1" display="'40.010'!A1"/>
    <hyperlink ref="A1" location="'TABLE OF CONTENTS'!A1" display="TABLE OF CONTENTS"/>
  </hyperlinks>
  <printOptions horizontalCentered="1"/>
  <pageMargins left="0.51181102362204722" right="0.51181102362204722" top="0.98425196850393704" bottom="0.59055118110236227" header="0.59055118110236227" footer="0.59055118110236227"/>
  <pageSetup paperSize="5" orientation="landscape" r:id="rId2"/>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7"/>
  </sheetPr>
  <dimension ref="A1:I28"/>
  <sheetViews>
    <sheetView zoomScaleNormal="100" workbookViewId="0">
      <selection activeCell="F20" sqref="F20"/>
    </sheetView>
  </sheetViews>
  <sheetFormatPr defaultColWidth="0" defaultRowHeight="0" customHeight="1" zeroHeight="1"/>
  <cols>
    <col min="1" max="1" width="73.6328125" style="75" customWidth="1"/>
    <col min="2" max="2" width="17.1796875" style="75" customWidth="1"/>
    <col min="3" max="3" width="12.6328125" style="75" customWidth="1"/>
    <col min="4" max="4" width="17.6328125" style="75" customWidth="1"/>
    <col min="5" max="5" width="3.453125" style="969" customWidth="1"/>
    <col min="6" max="6" width="15" style="75" customWidth="1"/>
    <col min="7" max="16384" width="8.6328125" style="75" hidden="1"/>
  </cols>
  <sheetData>
    <row r="1" spans="1:9" ht="15">
      <c r="A1" s="374" t="s">
        <v>493</v>
      </c>
      <c r="B1" s="375">
        <v>40.036000000000001</v>
      </c>
      <c r="C1" s="376"/>
      <c r="D1" s="376"/>
      <c r="E1" s="376"/>
      <c r="F1" s="188"/>
      <c r="G1" s="176"/>
      <c r="H1" s="176"/>
      <c r="I1" s="176"/>
    </row>
    <row r="2" spans="1:9" ht="13.2">
      <c r="A2" s="80"/>
      <c r="B2" s="76"/>
      <c r="C2" s="78"/>
      <c r="D2" s="99"/>
      <c r="E2" s="99"/>
      <c r="F2" s="76"/>
      <c r="G2" s="90"/>
      <c r="I2" s="90"/>
    </row>
    <row r="3" spans="1:9" ht="13.2">
      <c r="A3" s="79" t="str">
        <f>Cover!$A$14</f>
        <v>Select Name of Insurer/ Financial Holding Company</v>
      </c>
      <c r="B3" s="76"/>
      <c r="C3" s="76"/>
      <c r="D3" s="297" t="s">
        <v>383</v>
      </c>
      <c r="E3" s="297"/>
      <c r="F3" s="297"/>
      <c r="G3" s="91"/>
      <c r="H3" s="419"/>
      <c r="I3" s="101"/>
    </row>
    <row r="4" spans="1:9" ht="13.2">
      <c r="A4" s="80" t="s">
        <v>354</v>
      </c>
      <c r="B4" s="76"/>
      <c r="C4" s="76"/>
      <c r="D4" s="969"/>
      <c r="F4" s="76"/>
      <c r="G4" s="100"/>
      <c r="H4" s="100"/>
    </row>
    <row r="5" spans="1:9" ht="13.2">
      <c r="A5" s="80"/>
      <c r="B5" s="76"/>
      <c r="C5" s="76"/>
      <c r="D5" s="969"/>
      <c r="F5" s="76"/>
      <c r="G5" s="100"/>
      <c r="H5" s="100"/>
    </row>
    <row r="6" spans="1:9" ht="13.2">
      <c r="A6" s="80" t="s">
        <v>1</v>
      </c>
      <c r="B6" s="76"/>
      <c r="C6" s="76"/>
      <c r="D6" s="102"/>
      <c r="E6" s="102"/>
      <c r="F6" s="102"/>
      <c r="G6" s="100"/>
      <c r="H6" s="100"/>
    </row>
    <row r="7" spans="1:9" ht="13.2">
      <c r="A7" s="81" t="s">
        <v>355</v>
      </c>
      <c r="B7" s="78"/>
      <c r="C7" s="78"/>
      <c r="D7" s="6">
        <f>Cover!$A$23</f>
        <v>45291</v>
      </c>
      <c r="E7" s="973"/>
      <c r="F7" s="973"/>
      <c r="G7" s="100"/>
      <c r="H7" s="100"/>
    </row>
    <row r="8" spans="1:9" ht="13.2">
      <c r="A8" s="1053"/>
      <c r="B8" s="1053"/>
      <c r="C8" s="1053"/>
      <c r="D8" s="1053"/>
      <c r="E8" s="967"/>
      <c r="F8" s="76"/>
      <c r="G8" s="100"/>
      <c r="H8" s="100"/>
      <c r="I8" s="103"/>
    </row>
    <row r="9" spans="1:9" ht="13.2">
      <c r="A9" s="1053" t="s">
        <v>0</v>
      </c>
      <c r="B9" s="1053"/>
      <c r="C9" s="1053"/>
      <c r="D9" s="1053"/>
      <c r="E9" s="967"/>
      <c r="F9" s="89"/>
      <c r="G9" s="90"/>
      <c r="H9" s="90"/>
      <c r="I9" s="90"/>
    </row>
    <row r="10" spans="1:9" ht="13.2">
      <c r="A10" s="1053" t="s">
        <v>314</v>
      </c>
      <c r="B10" s="1053"/>
      <c r="C10" s="1053"/>
      <c r="D10" s="1053"/>
      <c r="E10" s="967"/>
      <c r="F10" s="89"/>
      <c r="G10" s="90"/>
      <c r="H10" s="90"/>
      <c r="I10" s="90"/>
    </row>
    <row r="11" spans="1:9" ht="13.2">
      <c r="A11" s="1118" t="s">
        <v>200</v>
      </c>
      <c r="B11" s="1118"/>
      <c r="C11" s="1118"/>
      <c r="D11" s="1118"/>
      <c r="E11" s="972"/>
      <c r="F11" s="89"/>
      <c r="G11" s="90"/>
      <c r="H11" s="90"/>
      <c r="I11" s="90"/>
    </row>
    <row r="12" spans="1:9" ht="13.2">
      <c r="A12" s="76"/>
      <c r="B12" s="76"/>
      <c r="C12" s="76"/>
      <c r="D12" s="76"/>
      <c r="E12" s="974"/>
      <c r="F12" s="76"/>
    </row>
    <row r="13" spans="1:9" ht="39.6">
      <c r="A13" s="1078" t="s">
        <v>144</v>
      </c>
      <c r="B13" s="50" t="s">
        <v>855</v>
      </c>
      <c r="C13" s="50" t="s">
        <v>61</v>
      </c>
      <c r="D13" s="84" t="s">
        <v>328</v>
      </c>
      <c r="E13" s="975"/>
      <c r="F13" s="423" t="s">
        <v>904</v>
      </c>
    </row>
    <row r="14" spans="1:9" ht="13.2">
      <c r="A14" s="1069"/>
      <c r="B14" s="7" t="s">
        <v>3</v>
      </c>
      <c r="C14" s="7" t="s">
        <v>5</v>
      </c>
      <c r="D14" s="85" t="s">
        <v>6</v>
      </c>
      <c r="E14" s="976"/>
      <c r="F14" s="429" t="s">
        <v>32</v>
      </c>
    </row>
    <row r="15" spans="1:9" ht="13.2">
      <c r="A15" s="1070"/>
      <c r="B15" s="7" t="s">
        <v>2</v>
      </c>
      <c r="C15" s="7"/>
      <c r="D15" s="85"/>
      <c r="E15" s="976"/>
      <c r="F15" s="429" t="s">
        <v>2</v>
      </c>
    </row>
    <row r="16" spans="1:9" ht="13.2">
      <c r="A16" s="12"/>
      <c r="B16" s="31"/>
      <c r="C16" s="30"/>
      <c r="D16" s="177"/>
      <c r="E16" s="977"/>
      <c r="F16" s="406"/>
    </row>
    <row r="17" spans="1:6" ht="15.6">
      <c r="A17" s="10" t="s">
        <v>260</v>
      </c>
      <c r="B17" s="95">
        <f>'40.031'!Q65+'40.031'!AI65</f>
        <v>0</v>
      </c>
      <c r="C17" s="448">
        <v>0.06</v>
      </c>
      <c r="D17" s="11">
        <f>+B17*C17</f>
        <v>0</v>
      </c>
      <c r="E17" s="978"/>
      <c r="F17" s="456"/>
    </row>
    <row r="18" spans="1:6" ht="13.2">
      <c r="A18" s="97"/>
      <c r="B18" s="35"/>
      <c r="C18" s="233"/>
      <c r="D18" s="11">
        <f>+B18*C18</f>
        <v>0</v>
      </c>
      <c r="E18" s="978"/>
      <c r="F18" s="456"/>
    </row>
    <row r="19" spans="1:6" ht="13.2">
      <c r="A19" s="8" t="s">
        <v>201</v>
      </c>
      <c r="B19" s="31"/>
      <c r="C19" s="30"/>
      <c r="D19" s="49">
        <f>SUM(D17:D18)</f>
        <v>0</v>
      </c>
      <c r="E19" s="979"/>
      <c r="F19" s="424">
        <f>SUM(F17:F18)</f>
        <v>0</v>
      </c>
    </row>
    <row r="20" spans="1:6" ht="13.2">
      <c r="A20" s="81"/>
      <c r="B20" s="126"/>
      <c r="C20" s="178"/>
      <c r="D20" s="179"/>
      <c r="E20" s="179"/>
      <c r="F20" s="76"/>
    </row>
    <row r="21" spans="1:6" ht="13.2">
      <c r="A21" s="76" t="s">
        <v>57</v>
      </c>
      <c r="B21" s="76"/>
      <c r="C21" s="76"/>
      <c r="D21" s="76"/>
      <c r="F21" s="76"/>
    </row>
    <row r="22" spans="1:6" ht="39.6">
      <c r="A22" s="201" t="s">
        <v>856</v>
      </c>
      <c r="B22" s="76"/>
      <c r="C22" s="76"/>
      <c r="D22" s="76"/>
      <c r="F22" s="76"/>
    </row>
    <row r="23" spans="1:6" ht="13.2">
      <c r="A23" s="76"/>
      <c r="B23" s="76"/>
      <c r="C23" s="274"/>
      <c r="D23" s="273"/>
      <c r="E23" s="273"/>
      <c r="F23" s="76"/>
    </row>
    <row r="24" spans="1:6" ht="13.2">
      <c r="A24" s="76"/>
      <c r="B24" s="76"/>
      <c r="C24" s="274"/>
      <c r="D24" s="1" t="s">
        <v>374</v>
      </c>
      <c r="E24" s="1"/>
      <c r="F24" s="1"/>
    </row>
    <row r="25" spans="1:6" ht="0" hidden="1" customHeight="1"/>
    <row r="26" spans="1:6" ht="0" hidden="1" customHeight="1"/>
    <row r="27" spans="1:6" ht="0" hidden="1" customHeight="1"/>
    <row r="28" spans="1:6" ht="0" hidden="1" customHeight="1"/>
  </sheetData>
  <sheetProtection algorithmName="SHA-512" hashValue="j2KMnm+ipSxRpChUQNmyCXyFJAFzzB5PP2chtV+akWoBB98GknjIRv8T390ZEKpMyfnhiwR4rAjgtpMZyiOghA==" saltValue="F/bkWFXYVwMmyV1K0F2iAA==" spinCount="100000" sheet="1" objects="1" scenarios="1"/>
  <customSheetViews>
    <customSheetView guid="{44A9B407-01D8-4884-B7C4-4543B07C7B59}" hiddenRows="1" hiddenColumns="1">
      <selection activeCell="A56" sqref="A56"/>
      <pageMargins left="0.51181102362204722" right="0.51181102362204722" top="0.98425196850393704" bottom="0.59055118110236227" header="0.59055118110236227" footer="0.59055118110236227"/>
      <printOptions horizontalCentered="1"/>
      <pageSetup paperSize="5" orientation="landscape" r:id="rId1"/>
      <headerFooter alignWithMargins="0"/>
    </customSheetView>
  </customSheetViews>
  <mergeCells count="5">
    <mergeCell ref="A9:D9"/>
    <mergeCell ref="A13:A15"/>
    <mergeCell ref="A8:D8"/>
    <mergeCell ref="A10:D10"/>
    <mergeCell ref="A11:D11"/>
  </mergeCells>
  <hyperlinks>
    <hyperlink ref="B1" location="'40.010'!A1" display="'40.010'!A1"/>
    <hyperlink ref="A1" location="'TABLE OF CONTENTS'!A1" display="TABLE OF CONTENTS"/>
  </hyperlinks>
  <printOptions horizontalCentered="1"/>
  <pageMargins left="0.51181102362204722" right="0.51181102362204722" top="0.98425196850393704" bottom="0.59055118110236227" header="0.59055118110236227" footer="0.59055118110236227"/>
  <pageSetup paperSize="5" orientation="landscape"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D22"/>
  <sheetViews>
    <sheetView zoomScaleNormal="100" workbookViewId="0"/>
  </sheetViews>
  <sheetFormatPr defaultColWidth="6.90625" defaultRowHeight="14.4"/>
  <cols>
    <col min="1" max="1" width="6.90625" style="378"/>
    <col min="2" max="2" width="20" style="378" customWidth="1"/>
    <col min="3" max="3" width="47.08984375" style="378" customWidth="1"/>
    <col min="4" max="4" width="31.6328125" style="378" customWidth="1"/>
    <col min="5" max="5" width="27.453125" style="378" customWidth="1"/>
    <col min="6" max="6" width="43.90625" style="378" customWidth="1"/>
    <col min="7" max="16384" width="6.90625" style="378"/>
  </cols>
  <sheetData>
    <row r="1" spans="1:4">
      <c r="A1" s="321" t="s">
        <v>493</v>
      </c>
    </row>
    <row r="9" spans="1:4" ht="21.6" thickBot="1">
      <c r="C9" s="1034" t="s">
        <v>586</v>
      </c>
      <c r="D9" s="1034"/>
    </row>
    <row r="10" spans="1:4">
      <c r="C10" s="403" t="s">
        <v>587</v>
      </c>
      <c r="D10" s="887" t="s">
        <v>585</v>
      </c>
    </row>
    <row r="11" spans="1:4">
      <c r="C11" s="402" t="s">
        <v>588</v>
      </c>
      <c r="D11" s="888" t="s">
        <v>594</v>
      </c>
    </row>
    <row r="12" spans="1:4">
      <c r="C12" s="402" t="s">
        <v>589</v>
      </c>
      <c r="D12" s="888" t="s">
        <v>597</v>
      </c>
    </row>
    <row r="13" spans="1:4">
      <c r="C13" s="402" t="s">
        <v>590</v>
      </c>
      <c r="D13" s="888"/>
    </row>
    <row r="14" spans="1:4">
      <c r="C14" s="404" t="s">
        <v>591</v>
      </c>
      <c r="D14" s="889" t="s">
        <v>604</v>
      </c>
    </row>
    <row r="15" spans="1:4">
      <c r="C15" s="402" t="s">
        <v>592</v>
      </c>
      <c r="D15" s="888" t="s">
        <v>594</v>
      </c>
    </row>
    <row r="16" spans="1:4">
      <c r="C16" s="404" t="s">
        <v>593</v>
      </c>
      <c r="D16" s="889" t="s">
        <v>604</v>
      </c>
    </row>
    <row r="17" spans="3:4">
      <c r="C17" s="379"/>
      <c r="D17" s="890"/>
    </row>
    <row r="18" spans="3:4" ht="15" thickBot="1">
      <c r="C18" s="380" t="s">
        <v>122</v>
      </c>
      <c r="D18" s="891" t="s">
        <v>595</v>
      </c>
    </row>
    <row r="22" spans="3:4">
      <c r="C22" s="386"/>
    </row>
  </sheetData>
  <sheetProtection algorithmName="SHA-512" hashValue="W/rI7f4zBgCjWKxlAvjnPIiRQFibN3E25i3DY7vZt9n6wxtMf0hqN633bjxFiiEjd4d7PKbn0KK3dJh7438l7g==" saltValue="f5x8agqqq+IGhiR9z66CmQ==" spinCount="100000" sheet="1" objects="1" scenarios="1"/>
  <mergeCells count="1">
    <mergeCell ref="C9:D9"/>
  </mergeCells>
  <hyperlinks>
    <hyperlink ref="A1" location="'TABLE OF CONTENTS'!A1" display="#'TABLE OF CONTENTS'!A1"/>
    <hyperlink ref="D16" r:id="rId1"/>
    <hyperlink ref="D14" r:id="rId2"/>
  </hyperlinks>
  <pageMargins left="0.7" right="0.7" top="0.75" bottom="0.75" header="0.3" footer="0.3"/>
  <pageSetup orientation="portrait"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Legend!$B$13:$B$15</xm:f>
          </x14:formula1>
          <xm:sqref>D22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7"/>
  </sheetPr>
  <dimension ref="A1:G34"/>
  <sheetViews>
    <sheetView workbookViewId="0">
      <selection activeCell="D24" sqref="D24"/>
    </sheetView>
  </sheetViews>
  <sheetFormatPr defaultColWidth="0" defaultRowHeight="0" customHeight="1" zeroHeight="1"/>
  <cols>
    <col min="1" max="1" width="38.54296875" style="138" customWidth="1"/>
    <col min="2" max="2" width="16.08984375" style="138" customWidth="1"/>
    <col min="3" max="3" width="9.08984375" style="238" customWidth="1"/>
    <col min="4" max="4" width="16" style="138" customWidth="1"/>
    <col min="5" max="5" width="6.08984375" style="138" hidden="1" customWidth="1"/>
    <col min="6" max="7" width="0" style="138" hidden="1" customWidth="1"/>
    <col min="8" max="16384" width="6.08984375" style="138" hidden="1"/>
  </cols>
  <sheetData>
    <row r="1" spans="1:7" ht="15">
      <c r="A1" s="374" t="s">
        <v>493</v>
      </c>
      <c r="B1" s="375" t="s">
        <v>640</v>
      </c>
      <c r="C1" s="260"/>
      <c r="D1" s="260"/>
    </row>
    <row r="2" spans="1:7" ht="13.2">
      <c r="A2" s="139"/>
      <c r="B2" s="140"/>
      <c r="C2" s="144"/>
      <c r="D2" s="297" t="s">
        <v>383</v>
      </c>
      <c r="F2" s="91"/>
      <c r="G2" s="75"/>
    </row>
    <row r="3" spans="1:7" ht="13.2">
      <c r="A3" s="1120" t="str">
        <f>Cover!$A$14</f>
        <v>Select Name of Insurer/ Financial Holding Company</v>
      </c>
      <c r="B3" s="1120"/>
      <c r="C3" s="87"/>
      <c r="D3" s="141"/>
    </row>
    <row r="4" spans="1:7" ht="13.2">
      <c r="A4" s="142" t="s">
        <v>354</v>
      </c>
      <c r="B4" s="140"/>
      <c r="C4" s="87"/>
      <c r="D4" s="141"/>
    </row>
    <row r="5" spans="1:7" ht="13.2">
      <c r="A5" s="142"/>
      <c r="B5" s="140"/>
      <c r="C5" s="234"/>
      <c r="D5" s="141"/>
    </row>
    <row r="6" spans="1:7" ht="13.2">
      <c r="A6" s="80" t="s">
        <v>1</v>
      </c>
      <c r="B6" s="141"/>
      <c r="C6" s="87"/>
      <c r="D6" s="141"/>
    </row>
    <row r="7" spans="1:7" ht="13.2">
      <c r="A7" s="81" t="s">
        <v>355</v>
      </c>
      <c r="B7" s="144"/>
      <c r="C7" s="144"/>
      <c r="D7" s="6">
        <f>Cover!$A$23</f>
        <v>45291</v>
      </c>
    </row>
    <row r="8" spans="1:7" ht="13.2">
      <c r="A8" s="1124"/>
      <c r="B8" s="1125"/>
      <c r="C8" s="1125"/>
      <c r="D8" s="159"/>
    </row>
    <row r="9" spans="1:7" ht="13.2">
      <c r="A9" s="1124" t="s">
        <v>0</v>
      </c>
      <c r="B9" s="1124"/>
      <c r="C9" s="1124"/>
      <c r="D9" s="1124"/>
    </row>
    <row r="10" spans="1:7" ht="13.2">
      <c r="A10" s="1124" t="s">
        <v>315</v>
      </c>
      <c r="B10" s="1124"/>
      <c r="C10" s="1124"/>
      <c r="D10" s="1124"/>
    </row>
    <row r="11" spans="1:7" ht="13.2">
      <c r="A11" s="1121" t="s">
        <v>857</v>
      </c>
      <c r="B11" s="1122"/>
      <c r="C11" s="1122"/>
      <c r="D11" s="1122"/>
    </row>
    <row r="12" spans="1:7" ht="13.2">
      <c r="A12" s="171"/>
      <c r="B12" s="140"/>
      <c r="C12" s="144"/>
      <c r="D12" s="141"/>
    </row>
    <row r="13" spans="1:7" ht="39.6">
      <c r="A13" s="160" t="s">
        <v>224</v>
      </c>
      <c r="B13" s="163" t="s">
        <v>519</v>
      </c>
      <c r="C13" s="163" t="s">
        <v>225</v>
      </c>
      <c r="D13" s="163" t="s">
        <v>336</v>
      </c>
    </row>
    <row r="14" spans="1:7" ht="13.2">
      <c r="A14" s="161"/>
      <c r="B14" s="163" t="s">
        <v>3</v>
      </c>
      <c r="C14" s="163" t="s">
        <v>5</v>
      </c>
      <c r="D14" s="163" t="s">
        <v>6</v>
      </c>
    </row>
    <row r="15" spans="1:7" ht="13.2">
      <c r="A15" s="162"/>
      <c r="B15" s="163" t="s">
        <v>2</v>
      </c>
      <c r="C15" s="163"/>
      <c r="D15" s="163" t="s">
        <v>2</v>
      </c>
      <c r="E15" s="431"/>
    </row>
    <row r="16" spans="1:7" ht="15.6">
      <c r="A16" s="164" t="s">
        <v>255</v>
      </c>
      <c r="B16" s="172"/>
      <c r="C16" s="452">
        <v>0.17</v>
      </c>
      <c r="D16" s="915">
        <f>+B16*C16</f>
        <v>0</v>
      </c>
      <c r="E16" s="432"/>
      <c r="G16" s="420"/>
    </row>
    <row r="17" spans="1:7" ht="13.2">
      <c r="A17" s="164" t="s">
        <v>226</v>
      </c>
      <c r="B17" s="172"/>
      <c r="C17" s="452">
        <v>0.11</v>
      </c>
      <c r="D17" s="915">
        <f t="shared" ref="D17:D22" si="0">+B17*C17</f>
        <v>0</v>
      </c>
      <c r="E17" s="432"/>
      <c r="G17" s="420"/>
    </row>
    <row r="18" spans="1:7" ht="13.2">
      <c r="A18" s="164" t="s">
        <v>227</v>
      </c>
      <c r="B18" s="166"/>
      <c r="C18" s="452">
        <v>0.13</v>
      </c>
      <c r="D18" s="36">
        <f t="shared" si="0"/>
        <v>0</v>
      </c>
      <c r="E18" s="432"/>
      <c r="G18" s="420"/>
    </row>
    <row r="19" spans="1:7" ht="13.2">
      <c r="A19" s="164" t="s">
        <v>228</v>
      </c>
      <c r="B19" s="166"/>
      <c r="C19" s="452">
        <v>0.22</v>
      </c>
      <c r="D19" s="36">
        <f t="shared" si="0"/>
        <v>0</v>
      </c>
      <c r="E19" s="432"/>
      <c r="G19" s="420"/>
    </row>
    <row r="20" spans="1:7" ht="15.6">
      <c r="A20" s="164" t="s">
        <v>256</v>
      </c>
      <c r="B20" s="166"/>
      <c r="C20" s="452">
        <v>0.28000000000000003</v>
      </c>
      <c r="D20" s="36">
        <f>+B20*C20</f>
        <v>0</v>
      </c>
      <c r="E20" s="432"/>
      <c r="G20" s="420"/>
    </row>
    <row r="21" spans="1:7" ht="15.6">
      <c r="A21" s="164" t="s">
        <v>257</v>
      </c>
      <c r="B21" s="172"/>
      <c r="C21" s="452">
        <v>0.17</v>
      </c>
      <c r="D21" s="915">
        <f t="shared" si="0"/>
        <v>0</v>
      </c>
      <c r="E21" s="432"/>
      <c r="G21" s="420"/>
    </row>
    <row r="22" spans="1:7" ht="13.2">
      <c r="A22" s="164" t="s">
        <v>229</v>
      </c>
      <c r="B22" s="172"/>
      <c r="C22" s="452">
        <v>0.2</v>
      </c>
      <c r="D22" s="915">
        <f t="shared" si="0"/>
        <v>0</v>
      </c>
      <c r="E22" s="432"/>
      <c r="G22" s="420"/>
    </row>
    <row r="23" spans="1:7" ht="13.2">
      <c r="A23" s="167" t="s">
        <v>96</v>
      </c>
      <c r="B23" s="174">
        <f>SUM(B16:B22)</f>
        <v>0</v>
      </c>
      <c r="C23" s="235"/>
      <c r="D23" s="173"/>
    </row>
    <row r="24" spans="1:7" ht="26.4">
      <c r="A24" s="328" t="s">
        <v>907</v>
      </c>
      <c r="B24" s="164"/>
      <c r="C24" s="236"/>
      <c r="D24" s="174">
        <f>SUM(D16:D22)</f>
        <v>0</v>
      </c>
    </row>
    <row r="25" spans="1:7" ht="13.2">
      <c r="A25" s="141"/>
      <c r="B25" s="141"/>
      <c r="C25" s="87"/>
      <c r="D25" s="141"/>
    </row>
    <row r="26" spans="1:7" ht="13.2">
      <c r="A26" s="141"/>
      <c r="B26" s="141"/>
      <c r="C26" s="87"/>
      <c r="D26" s="141"/>
    </row>
    <row r="27" spans="1:7" ht="13.2">
      <c r="A27" s="141" t="s">
        <v>57</v>
      </c>
      <c r="B27" s="141"/>
      <c r="C27" s="87"/>
      <c r="D27" s="141"/>
    </row>
    <row r="28" spans="1:7" ht="26.4" customHeight="1">
      <c r="A28" s="1123" t="s">
        <v>258</v>
      </c>
      <c r="B28" s="1123"/>
      <c r="C28" s="1123"/>
      <c r="D28" s="1123"/>
    </row>
    <row r="29" spans="1:7" ht="15.6">
      <c r="A29" s="1119" t="s">
        <v>259</v>
      </c>
      <c r="B29" s="1119"/>
      <c r="C29" s="1119"/>
      <c r="D29" s="1119"/>
    </row>
    <row r="30" spans="1:7" ht="15.6">
      <c r="A30" s="1119" t="s">
        <v>385</v>
      </c>
      <c r="B30" s="1119"/>
      <c r="C30" s="1119"/>
      <c r="D30" s="1119"/>
    </row>
    <row r="31" spans="1:7" ht="13.2">
      <c r="A31" s="175"/>
      <c r="B31" s="175"/>
      <c r="C31" s="237"/>
      <c r="D31" s="175"/>
    </row>
    <row r="32" spans="1:7" ht="13.2">
      <c r="A32" s="141"/>
      <c r="B32" s="141"/>
      <c r="C32" s="87"/>
      <c r="D32" s="141"/>
    </row>
    <row r="33" spans="1:4" ht="13.2">
      <c r="A33" s="141"/>
      <c r="B33" s="277"/>
      <c r="C33" s="278"/>
      <c r="D33" s="273"/>
    </row>
    <row r="34" spans="1:4" ht="13.2">
      <c r="A34" s="141"/>
      <c r="B34" s="277"/>
      <c r="C34" s="278"/>
      <c r="D34" s="279" t="s">
        <v>375</v>
      </c>
    </row>
  </sheetData>
  <sheetProtection algorithmName="SHA-512" hashValue="5ps7VZ2B6KnftzM6ezMdiqRekMfurUZxq2c8HtrFYAF5Q/vA2m72nnTqRJeS2SFpGDhGJ3RAggwJP6vci4/V+g==" saltValue="+KDxgYUF6G6TRIGzUS64xg==" spinCount="100000" sheet="1" objects="1" scenarios="1"/>
  <customSheetViews>
    <customSheetView guid="{44A9B407-01D8-4884-B7C4-4543B07C7B59}" hiddenRows="1" hiddenColumns="1">
      <selection activeCell="A11" sqref="A11:D11"/>
      <pageMargins left="0.51181102362204722" right="0.51181102362204722" top="0.98425196850393704" bottom="0.59055118110236227" header="0.59055118110236227" footer="0.59055118110236227"/>
      <printOptions horizontalCentered="1"/>
      <pageSetup paperSize="5" orientation="portrait" r:id="rId1"/>
      <headerFooter alignWithMargins="0"/>
    </customSheetView>
  </customSheetViews>
  <mergeCells count="8">
    <mergeCell ref="A30:D30"/>
    <mergeCell ref="A3:B3"/>
    <mergeCell ref="A11:D11"/>
    <mergeCell ref="A28:D28"/>
    <mergeCell ref="A29:D29"/>
    <mergeCell ref="A8:C8"/>
    <mergeCell ref="A9:D9"/>
    <mergeCell ref="A10:D10"/>
  </mergeCells>
  <hyperlinks>
    <hyperlink ref="B1" location="'40.010'!A1" display="40040"/>
    <hyperlink ref="A1" location="'TABLE OF CONTENTS'!A1" display="TABLE OF CONTENTS"/>
  </hyperlinks>
  <printOptions horizontalCentered="1"/>
  <pageMargins left="0.51181102362204722" right="0.51181102362204722" top="0.98425196850393704" bottom="0.59055118110236227" header="0.59055118110236227" footer="0.59055118110236227"/>
  <pageSetup paperSize="5" orientation="portrait" r:id="rId2"/>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7"/>
  </sheetPr>
  <dimension ref="A1:J34"/>
  <sheetViews>
    <sheetView topLeftCell="A4" workbookViewId="0">
      <selection activeCell="E24" sqref="E24"/>
    </sheetView>
  </sheetViews>
  <sheetFormatPr defaultColWidth="0" defaultRowHeight="13.2" zeroHeight="1"/>
  <cols>
    <col min="1" max="1" width="41.08984375" style="138" customWidth="1"/>
    <col min="2" max="3" width="16.6328125" style="138" customWidth="1"/>
    <col min="4" max="4" width="6.08984375" style="238" customWidth="1"/>
    <col min="5" max="5" width="17.54296875" style="138" customWidth="1"/>
    <col min="6" max="10" width="0" style="138" hidden="1" customWidth="1"/>
    <col min="11" max="16384" width="6.08984375" style="138" hidden="1"/>
  </cols>
  <sheetData>
    <row r="1" spans="1:10" ht="15">
      <c r="A1" s="374" t="s">
        <v>493</v>
      </c>
      <c r="B1" s="375" t="s">
        <v>642</v>
      </c>
      <c r="C1" s="375"/>
      <c r="D1" s="260"/>
      <c r="E1" s="260"/>
    </row>
    <row r="2" spans="1:10">
      <c r="A2" s="139"/>
      <c r="B2" s="140"/>
      <c r="C2" s="140"/>
      <c r="D2" s="144"/>
      <c r="E2" s="297" t="s">
        <v>383</v>
      </c>
      <c r="G2" s="91"/>
      <c r="H2" s="75"/>
    </row>
    <row r="3" spans="1:10">
      <c r="A3" s="1120" t="str">
        <f>Cover!$A$14</f>
        <v>Select Name of Insurer/ Financial Holding Company</v>
      </c>
      <c r="B3" s="1120"/>
      <c r="C3" s="669"/>
      <c r="D3" s="87"/>
      <c r="E3" s="141"/>
    </row>
    <row r="4" spans="1:10">
      <c r="A4" s="142" t="s">
        <v>354</v>
      </c>
      <c r="B4" s="140"/>
      <c r="C4" s="140"/>
      <c r="D4" s="87"/>
      <c r="E4" s="141"/>
    </row>
    <row r="5" spans="1:10">
      <c r="A5" s="142"/>
      <c r="B5" s="140"/>
      <c r="C5" s="140"/>
      <c r="D5" s="234"/>
      <c r="E5" s="141"/>
    </row>
    <row r="6" spans="1:10">
      <c r="A6" s="80" t="s">
        <v>1</v>
      </c>
      <c r="B6" s="141"/>
      <c r="C6" s="141"/>
      <c r="D6" s="87"/>
      <c r="E6" s="141"/>
    </row>
    <row r="7" spans="1:10">
      <c r="A7" s="81" t="s">
        <v>355</v>
      </c>
      <c r="B7" s="144"/>
      <c r="C7" s="670"/>
      <c r="D7" s="144"/>
      <c r="E7" s="6">
        <f>Cover!$A$23</f>
        <v>45291</v>
      </c>
    </row>
    <row r="8" spans="1:10">
      <c r="A8" s="1124"/>
      <c r="B8" s="1125"/>
      <c r="C8" s="1125"/>
      <c r="D8" s="1125"/>
      <c r="E8" s="159"/>
    </row>
    <row r="9" spans="1:10">
      <c r="A9" s="1124" t="s">
        <v>0</v>
      </c>
      <c r="B9" s="1124"/>
      <c r="C9" s="1124"/>
      <c r="D9" s="1124"/>
      <c r="E9" s="1124"/>
    </row>
    <row r="10" spans="1:10">
      <c r="A10" s="1124" t="s">
        <v>315</v>
      </c>
      <c r="B10" s="1124"/>
      <c r="C10" s="1124"/>
      <c r="D10" s="1124"/>
      <c r="E10" s="1124"/>
    </row>
    <row r="11" spans="1:10">
      <c r="A11" s="1125" t="s">
        <v>520</v>
      </c>
      <c r="B11" s="1125"/>
      <c r="C11" s="1125"/>
      <c r="D11" s="1125"/>
      <c r="E11" s="1125"/>
    </row>
    <row r="12" spans="1:10">
      <c r="A12" s="144"/>
      <c r="B12" s="141"/>
      <c r="C12" s="141"/>
      <c r="D12" s="87"/>
      <c r="E12" s="141"/>
    </row>
    <row r="13" spans="1:10" ht="52.8">
      <c r="A13" s="160" t="s">
        <v>224</v>
      </c>
      <c r="B13" s="163" t="s">
        <v>858</v>
      </c>
      <c r="C13" s="765" t="s">
        <v>483</v>
      </c>
      <c r="D13" s="163" t="s">
        <v>230</v>
      </c>
      <c r="E13" s="163" t="s">
        <v>908</v>
      </c>
    </row>
    <row r="14" spans="1:10">
      <c r="A14" s="161"/>
      <c r="B14" s="163" t="s">
        <v>3</v>
      </c>
      <c r="C14" s="762" t="s">
        <v>5</v>
      </c>
      <c r="D14" s="163" t="s">
        <v>6</v>
      </c>
      <c r="E14" s="163" t="s">
        <v>32</v>
      </c>
    </row>
    <row r="15" spans="1:10">
      <c r="A15" s="161"/>
      <c r="B15" s="161" t="s">
        <v>2</v>
      </c>
      <c r="C15" s="161" t="s">
        <v>2</v>
      </c>
      <c r="D15" s="161"/>
      <c r="E15" s="161" t="s">
        <v>2</v>
      </c>
      <c r="F15" s="431"/>
    </row>
    <row r="16" spans="1:10" ht="15.6">
      <c r="A16" s="164" t="s">
        <v>255</v>
      </c>
      <c r="B16" s="58"/>
      <c r="C16" s="763"/>
      <c r="D16" s="452">
        <v>0.11</v>
      </c>
      <c r="E16" s="38">
        <f>(B16-C16)*D16</f>
        <v>0</v>
      </c>
      <c r="F16" s="432"/>
      <c r="J16" s="420"/>
    </row>
    <row r="17" spans="1:10">
      <c r="A17" s="164" t="s">
        <v>226</v>
      </c>
      <c r="B17" s="58"/>
      <c r="C17" s="763"/>
      <c r="D17" s="452">
        <v>0.11</v>
      </c>
      <c r="E17" s="38">
        <f t="shared" ref="E17:E22" si="0">(B17-C17)*D17</f>
        <v>0</v>
      </c>
      <c r="F17" s="432"/>
      <c r="J17" s="420"/>
    </row>
    <row r="18" spans="1:10">
      <c r="A18" s="164" t="s">
        <v>227</v>
      </c>
      <c r="B18" s="166"/>
      <c r="C18" s="758"/>
      <c r="D18" s="453">
        <v>0.13</v>
      </c>
      <c r="E18" s="38">
        <f t="shared" si="0"/>
        <v>0</v>
      </c>
      <c r="F18" s="433"/>
      <c r="J18" s="420"/>
    </row>
    <row r="19" spans="1:10">
      <c r="A19" s="164" t="s">
        <v>228</v>
      </c>
      <c r="B19" s="166"/>
      <c r="C19" s="758"/>
      <c r="D19" s="453">
        <v>0.17</v>
      </c>
      <c r="E19" s="38">
        <f t="shared" si="0"/>
        <v>0</v>
      </c>
      <c r="F19" s="433"/>
      <c r="J19" s="420"/>
    </row>
    <row r="20" spans="1:10" ht="15.6">
      <c r="A20" s="164" t="s">
        <v>256</v>
      </c>
      <c r="B20" s="166"/>
      <c r="C20" s="758"/>
      <c r="D20" s="453">
        <v>0.17</v>
      </c>
      <c r="E20" s="38">
        <f t="shared" si="0"/>
        <v>0</v>
      </c>
      <c r="F20" s="433"/>
      <c r="J20" s="420"/>
    </row>
    <row r="21" spans="1:10" ht="15.6">
      <c r="A21" s="164" t="s">
        <v>257</v>
      </c>
      <c r="B21" s="58"/>
      <c r="C21" s="763"/>
      <c r="D21" s="453">
        <v>0.13</v>
      </c>
      <c r="E21" s="38">
        <f t="shared" si="0"/>
        <v>0</v>
      </c>
      <c r="F21" s="433"/>
      <c r="J21" s="420"/>
    </row>
    <row r="22" spans="1:10">
      <c r="A22" s="164" t="s">
        <v>229</v>
      </c>
      <c r="B22" s="58"/>
      <c r="C22" s="763"/>
      <c r="D22" s="453">
        <v>0.13</v>
      </c>
      <c r="E22" s="38">
        <f t="shared" si="0"/>
        <v>0</v>
      </c>
      <c r="F22" s="433"/>
      <c r="J22" s="420"/>
    </row>
    <row r="23" spans="1:10">
      <c r="A23" s="167" t="s">
        <v>96</v>
      </c>
      <c r="B23" s="165">
        <f>SUM(B16:B22)</f>
        <v>0</v>
      </c>
      <c r="C23" s="165">
        <f>SUM(C16:C22)</f>
        <v>0</v>
      </c>
      <c r="D23" s="239"/>
      <c r="E23" s="43"/>
      <c r="F23" s="433"/>
    </row>
    <row r="24" spans="1:10" ht="26.4">
      <c r="A24" s="328" t="s">
        <v>521</v>
      </c>
      <c r="B24" s="43"/>
      <c r="C24" s="764"/>
      <c r="D24" s="239"/>
      <c r="E24" s="766">
        <f>SUM(E16:E22)</f>
        <v>0</v>
      </c>
      <c r="F24" s="431"/>
    </row>
    <row r="25" spans="1:10">
      <c r="A25" s="87"/>
      <c r="B25" s="168"/>
      <c r="C25" s="168"/>
      <c r="D25" s="144"/>
      <c r="E25" s="169"/>
    </row>
    <row r="26" spans="1:10">
      <c r="A26" s="141" t="s">
        <v>57</v>
      </c>
      <c r="B26" s="141"/>
      <c r="C26" s="141"/>
      <c r="D26" s="87"/>
      <c r="E26" s="141"/>
    </row>
    <row r="27" spans="1:10">
      <c r="A27" s="170" t="s">
        <v>231</v>
      </c>
      <c r="B27" s="141"/>
      <c r="C27" s="141"/>
      <c r="D27" s="87"/>
      <c r="E27" s="141"/>
    </row>
    <row r="28" spans="1:10">
      <c r="A28" s="1123" t="s">
        <v>258</v>
      </c>
      <c r="B28" s="1123"/>
      <c r="C28" s="1123"/>
      <c r="D28" s="1123"/>
      <c r="E28" s="1123"/>
    </row>
    <row r="29" spans="1:10" ht="15.6">
      <c r="A29" s="1119" t="s">
        <v>259</v>
      </c>
      <c r="B29" s="1119"/>
      <c r="C29" s="1119"/>
      <c r="D29" s="1119"/>
      <c r="E29" s="1119"/>
    </row>
    <row r="30" spans="1:10" ht="15.6">
      <c r="A30" s="1119" t="s">
        <v>385</v>
      </c>
      <c r="B30" s="1119"/>
      <c r="C30" s="1119"/>
      <c r="D30" s="1119"/>
      <c r="E30" s="1119"/>
    </row>
    <row r="31" spans="1:10">
      <c r="A31" s="141"/>
      <c r="B31" s="141"/>
      <c r="C31" s="141"/>
      <c r="D31" s="87"/>
      <c r="E31" s="141"/>
    </row>
    <row r="32" spans="1:10">
      <c r="A32" s="141"/>
      <c r="B32" s="141"/>
      <c r="C32" s="141"/>
      <c r="D32" s="87"/>
      <c r="E32" s="141"/>
    </row>
    <row r="33" spans="1:5">
      <c r="A33" s="141"/>
      <c r="B33" s="277"/>
      <c r="C33" s="277"/>
      <c r="D33" s="278"/>
      <c r="E33" s="273"/>
    </row>
    <row r="34" spans="1:5">
      <c r="A34" s="141"/>
      <c r="B34" s="277"/>
      <c r="C34" s="277"/>
      <c r="D34" s="278"/>
      <c r="E34" s="279" t="s">
        <v>376</v>
      </c>
    </row>
  </sheetData>
  <sheetProtection algorithmName="SHA-512" hashValue="M0l9MV+IXeNorbAhQrsiMgzbxwjlnAV3dmd1AOYWHMaSQmnmRguNUbOF/o6ffUIam4ONUclPn3e7QydkpN1FiA==" saltValue="g/8Mp3dSV+i3inXhlU6fKg==" spinCount="100000" sheet="1" objects="1" scenarios="1"/>
  <customSheetViews>
    <customSheetView guid="{44A9B407-01D8-4884-B7C4-4543B07C7B59}" hiddenRows="1" hiddenColumns="1">
      <selection activeCell="A12" sqref="A12"/>
      <pageMargins left="0.51181102362204722" right="0.51181102362204722" top="0.98425196850393704" bottom="0.59055118110236227" header="0.59055118110236227" footer="0.59055118110236227"/>
      <printOptions horizontalCentered="1"/>
      <pageSetup paperSize="5" orientation="portrait" r:id="rId1"/>
      <headerFooter alignWithMargins="0"/>
    </customSheetView>
  </customSheetViews>
  <mergeCells count="8">
    <mergeCell ref="A30:E30"/>
    <mergeCell ref="A3:B3"/>
    <mergeCell ref="A28:E28"/>
    <mergeCell ref="A29:E29"/>
    <mergeCell ref="A8:D8"/>
    <mergeCell ref="A11:E11"/>
    <mergeCell ref="A10:E10"/>
    <mergeCell ref="A9:E9"/>
  </mergeCells>
  <hyperlinks>
    <hyperlink ref="B1" location="'40.010'!A1" display="40041"/>
    <hyperlink ref="A1" location="'TABLE OF CONTENTS'!A1" display="TABLE OF CONTENTS"/>
  </hyperlinks>
  <printOptions horizontalCentered="1"/>
  <pageMargins left="0.51181102362204722" right="0.51181102362204722" top="0.98425196850393704" bottom="0.59055118110236227" header="0.59055118110236227" footer="0.59055118110236227"/>
  <pageSetup paperSize="5" orientation="portrait" r:id="rId2"/>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theme="3" tint="0.39997558519241921"/>
  </sheetPr>
  <dimension ref="A1:G40"/>
  <sheetViews>
    <sheetView topLeftCell="A13" zoomScaleNormal="100" workbookViewId="0">
      <selection activeCell="B2" sqref="B2"/>
    </sheetView>
  </sheetViews>
  <sheetFormatPr defaultColWidth="0" defaultRowHeight="0" customHeight="1" zeroHeight="1"/>
  <cols>
    <col min="1" max="1" width="53.08984375" style="138" customWidth="1"/>
    <col min="2" max="2" width="18.08984375" style="138" customWidth="1"/>
    <col min="3" max="3" width="6.08984375" style="138" hidden="1" customWidth="1"/>
    <col min="4" max="4" width="15.90625" style="138" hidden="1" customWidth="1"/>
    <col min="5" max="7" width="0" style="138" hidden="1" customWidth="1"/>
    <col min="8" max="16384" width="6.08984375" style="138" hidden="1"/>
  </cols>
  <sheetData>
    <row r="1" spans="1:6" ht="13.2">
      <c r="A1" s="374" t="s">
        <v>493</v>
      </c>
      <c r="B1" s="375" t="s">
        <v>644</v>
      </c>
      <c r="C1" s="137"/>
      <c r="D1" s="137"/>
    </row>
    <row r="2" spans="1:6" ht="13.2">
      <c r="A2" s="139"/>
      <c r="B2" s="297" t="s">
        <v>383</v>
      </c>
      <c r="C2" s="137"/>
      <c r="D2" s="137"/>
    </row>
    <row r="3" spans="1:6" ht="13.2">
      <c r="A3" s="1120" t="str">
        <f>Cover!$A$14</f>
        <v>Select Name of Insurer/ Financial Holding Company</v>
      </c>
      <c r="B3" s="1120"/>
    </row>
    <row r="4" spans="1:6" ht="13.2">
      <c r="A4" s="142" t="s">
        <v>354</v>
      </c>
      <c r="B4" s="140"/>
    </row>
    <row r="5" spans="1:6" ht="13.2">
      <c r="A5" s="142"/>
      <c r="B5" s="140"/>
      <c r="C5" s="137"/>
      <c r="D5" s="137"/>
    </row>
    <row r="6" spans="1:6" ht="13.2">
      <c r="A6" s="80" t="s">
        <v>1</v>
      </c>
      <c r="B6" s="141"/>
      <c r="D6" s="143"/>
    </row>
    <row r="7" spans="1:6" ht="13.2">
      <c r="A7" s="81" t="s">
        <v>355</v>
      </c>
      <c r="B7" s="6">
        <f>Cover!$A$23</f>
        <v>45291</v>
      </c>
      <c r="C7" s="143"/>
      <c r="D7" s="143"/>
    </row>
    <row r="8" spans="1:6" ht="13.2">
      <c r="A8" s="1124"/>
      <c r="B8" s="1125"/>
      <c r="C8" s="143"/>
      <c r="D8" s="143"/>
    </row>
    <row r="9" spans="1:6" ht="13.2">
      <c r="A9" s="1124" t="s">
        <v>0</v>
      </c>
      <c r="B9" s="1125"/>
      <c r="C9" s="145"/>
      <c r="D9" s="145"/>
      <c r="E9" s="145"/>
      <c r="F9" s="145"/>
    </row>
    <row r="10" spans="1:6" ht="13.2">
      <c r="A10" s="1124" t="s">
        <v>315</v>
      </c>
      <c r="B10" s="1125"/>
    </row>
    <row r="11" spans="1:6" ht="13.2">
      <c r="A11" s="1128" t="s">
        <v>232</v>
      </c>
      <c r="B11" s="1128"/>
    </row>
    <row r="12" spans="1:6" ht="13.2">
      <c r="A12" s="146"/>
      <c r="B12" s="147" t="s">
        <v>2</v>
      </c>
    </row>
    <row r="13" spans="1:6" ht="13.2">
      <c r="A13" s="1126" t="s">
        <v>430</v>
      </c>
      <c r="B13" s="1126"/>
    </row>
    <row r="14" spans="1:6" ht="13.2">
      <c r="A14" s="148" t="s">
        <v>233</v>
      </c>
      <c r="B14" s="149"/>
    </row>
    <row r="15" spans="1:6" ht="13.2">
      <c r="A15" s="148" t="s">
        <v>234</v>
      </c>
      <c r="B15" s="149"/>
    </row>
    <row r="16" spans="1:6" ht="13.2">
      <c r="A16" s="150"/>
      <c r="B16" s="151"/>
    </row>
    <row r="17" spans="1:2" ht="13.2">
      <c r="A17" s="1126" t="s">
        <v>235</v>
      </c>
      <c r="B17" s="1126"/>
    </row>
    <row r="18" spans="1:2" ht="13.2">
      <c r="A18" s="148" t="s">
        <v>236</v>
      </c>
      <c r="B18" s="152"/>
    </row>
    <row r="19" spans="1:2" ht="13.2">
      <c r="A19" s="148" t="s">
        <v>237</v>
      </c>
      <c r="B19" s="916">
        <f>B15*B18</f>
        <v>0</v>
      </c>
    </row>
    <row r="20" spans="1:2" ht="13.2">
      <c r="A20" s="150"/>
      <c r="B20" s="151"/>
    </row>
    <row r="21" spans="1:2" ht="13.2">
      <c r="A21" s="1126" t="s">
        <v>238</v>
      </c>
      <c r="B21" s="1126"/>
    </row>
    <row r="22" spans="1:2" ht="13.2">
      <c r="A22" s="148" t="s">
        <v>327</v>
      </c>
      <c r="B22" s="210"/>
    </row>
    <row r="23" spans="1:2" ht="13.2">
      <c r="A23" s="148" t="s">
        <v>239</v>
      </c>
      <c r="B23" s="149"/>
    </row>
    <row r="24" spans="1:2" ht="13.2">
      <c r="A24" s="148" t="s">
        <v>240</v>
      </c>
      <c r="B24" s="149"/>
    </row>
    <row r="25" spans="1:2" ht="15.6">
      <c r="A25" s="148" t="s">
        <v>254</v>
      </c>
      <c r="B25" s="149"/>
    </row>
    <row r="26" spans="1:2" ht="13.2">
      <c r="A26" s="153"/>
      <c r="B26" s="151"/>
    </row>
    <row r="27" spans="1:2" ht="13.2">
      <c r="A27" s="1126" t="s">
        <v>241</v>
      </c>
      <c r="B27" s="1126"/>
    </row>
    <row r="28" spans="1:2" ht="13.2">
      <c r="A28" s="148" t="s">
        <v>242</v>
      </c>
      <c r="B28" s="916">
        <f>+MAX(B19-B24,0)</f>
        <v>0</v>
      </c>
    </row>
    <row r="29" spans="1:2" ht="13.2">
      <c r="A29" s="148" t="s">
        <v>239</v>
      </c>
      <c r="B29" s="916">
        <f>B23</f>
        <v>0</v>
      </c>
    </row>
    <row r="30" spans="1:2" ht="13.2">
      <c r="A30" s="148" t="s">
        <v>243</v>
      </c>
      <c r="B30" s="916">
        <f>B25</f>
        <v>0</v>
      </c>
    </row>
    <row r="31" spans="1:2" ht="13.2">
      <c r="A31" s="150"/>
      <c r="B31" s="151"/>
    </row>
    <row r="32" spans="1:2" ht="13.2">
      <c r="A32" s="150"/>
      <c r="B32" s="150"/>
    </row>
    <row r="33" spans="1:2" ht="13.2">
      <c r="A33" s="154" t="s">
        <v>244</v>
      </c>
      <c r="B33" s="155">
        <f>SUM(B28:B32)/1.5</f>
        <v>0</v>
      </c>
    </row>
    <row r="34" spans="1:2" ht="13.2">
      <c r="A34" s="150"/>
      <c r="B34" s="150"/>
    </row>
    <row r="35" spans="1:2" ht="13.2">
      <c r="A35" s="150"/>
      <c r="B35" s="150"/>
    </row>
    <row r="36" spans="1:2" ht="13.2">
      <c r="A36" s="150" t="s">
        <v>57</v>
      </c>
      <c r="B36" s="156"/>
    </row>
    <row r="37" spans="1:2" ht="37.65" customHeight="1">
      <c r="A37" s="1127" t="s">
        <v>253</v>
      </c>
      <c r="B37" s="1127"/>
    </row>
    <row r="38" spans="1:2" ht="13.2">
      <c r="A38" s="157"/>
      <c r="B38" s="158"/>
    </row>
    <row r="39" spans="1:2" ht="13.2">
      <c r="A39" s="280"/>
      <c r="B39" s="273"/>
    </row>
    <row r="40" spans="1:2" ht="13.2">
      <c r="A40" s="277"/>
      <c r="B40" s="279" t="s">
        <v>377</v>
      </c>
    </row>
  </sheetData>
  <sheetProtection algorithmName="SHA-512" hashValue="WiipWA4N7VojBpL5d980qyWOiR3+kL6HM00IVbbCYrq4CoMWPnxR/UTvGyUgdKYtzARc1hWi/RdOkkimr9UAug==" saltValue="E2poQLp6xIAt2M8ziEx/Nw==" spinCount="100000" sheet="1" objects="1" scenarios="1"/>
  <customSheetViews>
    <customSheetView guid="{44A9B407-01D8-4884-B7C4-4543B07C7B59}" hiddenRows="1" hiddenColumns="1">
      <selection activeCell="A56" sqref="A56"/>
      <pageMargins left="0.51181102362204722" right="0.51181102362204722" top="0.98425196850393704" bottom="0.59055118110236227" header="0.59055118110236227" footer="0.59055118110236227"/>
      <printOptions horizontalCentered="1"/>
      <pageSetup paperSize="5" orientation="portrait" r:id="rId1"/>
      <headerFooter alignWithMargins="0"/>
    </customSheetView>
  </customSheetViews>
  <mergeCells count="10">
    <mergeCell ref="A21:B21"/>
    <mergeCell ref="A27:B27"/>
    <mergeCell ref="A37:B37"/>
    <mergeCell ref="A3:B3"/>
    <mergeCell ref="A9:B9"/>
    <mergeCell ref="A13:B13"/>
    <mergeCell ref="A17:B17"/>
    <mergeCell ref="A8:B8"/>
    <mergeCell ref="A10:B10"/>
    <mergeCell ref="A11:B11"/>
  </mergeCells>
  <hyperlinks>
    <hyperlink ref="B1" location="'40.010'!A1" display="40042"/>
    <hyperlink ref="A1" location="'TABLE OF CONTENTS'!A1" display="TABLE OF CONTENTS"/>
  </hyperlinks>
  <printOptions horizontalCentered="1"/>
  <pageMargins left="0.51181102362204722" right="0.51181102362204722" top="0.98425196850393704" bottom="0.59055118110236227" header="0.59055118110236227" footer="0.59055118110236227"/>
  <pageSetup paperSize="5" orientation="portrait" r:id="rId2"/>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7"/>
  </sheetPr>
  <dimension ref="A1:XFC63"/>
  <sheetViews>
    <sheetView zoomScaleNormal="100" workbookViewId="0"/>
  </sheetViews>
  <sheetFormatPr defaultColWidth="0" defaultRowHeight="0" customHeight="1" zeroHeight="1"/>
  <cols>
    <col min="1" max="1" width="20.6328125" style="75" customWidth="1"/>
    <col min="2" max="3" width="12.6328125" style="75" customWidth="1"/>
    <col min="4" max="4" width="8.6328125" style="75" customWidth="1"/>
    <col min="5" max="5" width="20.6328125" style="75" customWidth="1"/>
    <col min="6" max="9" width="12.6328125" style="75" customWidth="1"/>
    <col min="10" max="10" width="17.08984375" style="75" hidden="1"/>
    <col min="11" max="16383" width="8.6328125" style="75" hidden="1"/>
    <col min="16384" max="16384" width="0.1796875" style="75" hidden="1"/>
  </cols>
  <sheetData>
    <row r="1" spans="1:13" ht="15">
      <c r="A1" s="374" t="s">
        <v>493</v>
      </c>
      <c r="B1" s="376"/>
      <c r="C1" s="376"/>
      <c r="D1" s="375" t="s">
        <v>909</v>
      </c>
      <c r="E1" s="376"/>
      <c r="F1" s="376"/>
      <c r="G1" s="376"/>
      <c r="H1" s="376"/>
      <c r="I1" s="376"/>
    </row>
    <row r="2" spans="1:13" ht="13.2">
      <c r="A2" s="80"/>
      <c r="B2" s="76"/>
      <c r="C2" s="78"/>
      <c r="D2" s="99"/>
      <c r="E2" s="76"/>
      <c r="F2" s="89"/>
      <c r="G2" s="76"/>
      <c r="H2" s="89"/>
      <c r="I2" s="76"/>
    </row>
    <row r="3" spans="1:13" ht="13.2">
      <c r="A3" s="79" t="str">
        <f>Cover!$A$14</f>
        <v>Select Name of Insurer/ Financial Holding Company</v>
      </c>
      <c r="B3" s="76"/>
      <c r="C3" s="76"/>
      <c r="D3" s="76"/>
      <c r="E3" s="76"/>
      <c r="F3" s="126"/>
      <c r="G3" s="126"/>
      <c r="H3" s="297" t="s">
        <v>383</v>
      </c>
      <c r="I3" s="126"/>
    </row>
    <row r="4" spans="1:13" ht="13.2">
      <c r="A4" s="80" t="s">
        <v>354</v>
      </c>
      <c r="B4" s="76"/>
      <c r="C4" s="76"/>
      <c r="D4" s="76"/>
      <c r="E4" s="76"/>
      <c r="F4" s="126"/>
      <c r="G4" s="126"/>
      <c r="H4" s="76"/>
      <c r="I4" s="126"/>
    </row>
    <row r="5" spans="1:13" ht="13.2">
      <c r="A5" s="80"/>
      <c r="B5" s="76"/>
      <c r="C5" s="76"/>
      <c r="D5" s="76"/>
      <c r="E5" s="76"/>
      <c r="F5" s="126"/>
      <c r="G5" s="126"/>
      <c r="H5" s="76"/>
      <c r="I5" s="126"/>
    </row>
    <row r="6" spans="1:13" ht="13.2">
      <c r="A6" s="80" t="s">
        <v>1</v>
      </c>
      <c r="B6" s="76"/>
      <c r="C6" s="76"/>
      <c r="D6" s="102"/>
      <c r="E6" s="76"/>
      <c r="F6" s="126"/>
      <c r="G6" s="126"/>
      <c r="H6" s="76"/>
      <c r="I6" s="126"/>
    </row>
    <row r="7" spans="1:13" ht="13.2">
      <c r="A7" s="81" t="s">
        <v>355</v>
      </c>
      <c r="B7" s="78"/>
      <c r="C7" s="78"/>
      <c r="D7" s="76"/>
      <c r="E7" s="76"/>
      <c r="F7" s="126"/>
      <c r="G7" s="6">
        <f>Cover!$A$23</f>
        <v>45291</v>
      </c>
      <c r="H7" s="76"/>
      <c r="I7" s="126"/>
    </row>
    <row r="8" spans="1:13" ht="13.2">
      <c r="A8" s="82"/>
      <c r="B8" s="76"/>
      <c r="C8" s="76"/>
      <c r="D8" s="76"/>
      <c r="E8" s="76"/>
      <c r="F8" s="126"/>
      <c r="G8" s="126"/>
      <c r="H8" s="128"/>
      <c r="I8" s="126"/>
    </row>
    <row r="9" spans="1:13" ht="13.2">
      <c r="A9" s="1053" t="s">
        <v>0</v>
      </c>
      <c r="B9" s="1053"/>
      <c r="C9" s="1053"/>
      <c r="D9" s="1053"/>
      <c r="E9" s="1054"/>
      <c r="F9" s="1054"/>
      <c r="G9" s="1054"/>
      <c r="H9" s="1054"/>
      <c r="I9" s="126"/>
    </row>
    <row r="10" spans="1:13" ht="13.2">
      <c r="A10" s="83"/>
      <c r="B10" s="83"/>
      <c r="C10" s="83"/>
      <c r="D10" s="83"/>
      <c r="E10" s="89"/>
      <c r="F10" s="89"/>
      <c r="G10" s="89"/>
      <c r="H10" s="89"/>
      <c r="I10" s="126"/>
    </row>
    <row r="11" spans="1:13" ht="15" customHeight="1">
      <c r="A11" s="1054" t="s">
        <v>202</v>
      </c>
      <c r="B11" s="1054"/>
      <c r="C11" s="1054"/>
      <c r="D11" s="1054"/>
      <c r="E11" s="1054"/>
      <c r="F11" s="1054"/>
      <c r="G11" s="1054"/>
      <c r="H11" s="1054"/>
      <c r="I11" s="126"/>
    </row>
    <row r="12" spans="1:13" ht="13.2">
      <c r="A12" s="83"/>
      <c r="B12" s="83"/>
      <c r="C12" s="83"/>
      <c r="D12" s="83"/>
      <c r="E12" s="89"/>
      <c r="F12" s="89"/>
      <c r="G12" s="89"/>
      <c r="H12" s="89"/>
      <c r="I12" s="126"/>
      <c r="M12" s="75" t="s">
        <v>720</v>
      </c>
    </row>
    <row r="13" spans="1:13" ht="15.6">
      <c r="A13" s="129" t="s">
        <v>395</v>
      </c>
      <c r="B13" s="86"/>
      <c r="C13" s="86"/>
      <c r="D13" s="86"/>
      <c r="E13" s="89"/>
      <c r="F13" s="89"/>
      <c r="G13" s="89"/>
      <c r="H13" s="89"/>
      <c r="I13" s="89"/>
      <c r="K13" s="75" t="s">
        <v>296</v>
      </c>
      <c r="M13" s="75" t="s">
        <v>721</v>
      </c>
    </row>
    <row r="14" spans="1:13" ht="13.2">
      <c r="A14" s="81"/>
      <c r="B14" s="76"/>
      <c r="C14" s="76"/>
      <c r="D14" s="76"/>
      <c r="E14" s="89"/>
      <c r="F14" s="89"/>
      <c r="G14" s="89"/>
      <c r="H14" s="89"/>
      <c r="I14" s="89"/>
      <c r="K14" s="75" t="s">
        <v>297</v>
      </c>
      <c r="M14" s="75" t="s">
        <v>722</v>
      </c>
    </row>
    <row r="15" spans="1:13" ht="39.6">
      <c r="A15" s="1129" t="s">
        <v>203</v>
      </c>
      <c r="B15" s="117" t="s">
        <v>204</v>
      </c>
      <c r="C15" s="117" t="s">
        <v>911</v>
      </c>
      <c r="D15" s="1129" t="s">
        <v>289</v>
      </c>
      <c r="E15" s="1129" t="s">
        <v>205</v>
      </c>
      <c r="F15" s="131" t="s">
        <v>718</v>
      </c>
      <c r="G15" s="131" t="s">
        <v>719</v>
      </c>
      <c r="H15" s="117" t="s">
        <v>910</v>
      </c>
      <c r="I15" s="117" t="s">
        <v>927</v>
      </c>
    </row>
    <row r="16" spans="1:13" ht="13.2">
      <c r="A16" s="1129"/>
      <c r="B16" s="131" t="s">
        <v>206</v>
      </c>
      <c r="C16" s="131" t="s">
        <v>206</v>
      </c>
      <c r="D16" s="1129"/>
      <c r="E16" s="1129"/>
      <c r="F16" s="131" t="s">
        <v>2</v>
      </c>
      <c r="G16" s="131"/>
      <c r="H16" s="131" t="s">
        <v>2</v>
      </c>
      <c r="I16" s="131"/>
    </row>
    <row r="17" spans="1:9" ht="13.2">
      <c r="A17" s="588" t="s">
        <v>723</v>
      </c>
      <c r="B17" s="587"/>
      <c r="C17" s="587"/>
      <c r="D17" s="406"/>
      <c r="E17" s="406"/>
      <c r="F17" s="406"/>
      <c r="G17" s="406"/>
      <c r="H17" s="406"/>
      <c r="I17" s="406"/>
    </row>
    <row r="18" spans="1:9" ht="13.2">
      <c r="A18" s="387"/>
      <c r="B18" s="395"/>
      <c r="C18" s="395"/>
      <c r="D18" s="396"/>
      <c r="E18" s="397"/>
      <c r="F18" s="391"/>
      <c r="G18" s="391"/>
      <c r="H18" s="136">
        <f>IF(I18="Cost Model",0,IF(G18&gt;F18,G18-F18,0))</f>
        <v>0</v>
      </c>
      <c r="I18" s="391" t="s">
        <v>720</v>
      </c>
    </row>
    <row r="19" spans="1:9" ht="13.2">
      <c r="A19" s="396"/>
      <c r="B19" s="395"/>
      <c r="C19" s="395"/>
      <c r="D19" s="396"/>
      <c r="E19" s="397"/>
      <c r="F19" s="391"/>
      <c r="G19" s="391"/>
      <c r="H19" s="136">
        <f t="shared" ref="H19:H32" si="0">IF(I19="Cost Model",0,IF(G19&gt;F19,G19-F19,0))</f>
        <v>0</v>
      </c>
      <c r="I19" s="391" t="s">
        <v>720</v>
      </c>
    </row>
    <row r="20" spans="1:9" ht="13.2">
      <c r="A20" s="396"/>
      <c r="B20" s="395"/>
      <c r="C20" s="395"/>
      <c r="D20" s="396"/>
      <c r="E20" s="397"/>
      <c r="F20" s="391"/>
      <c r="G20" s="391"/>
      <c r="H20" s="136">
        <f t="shared" si="0"/>
        <v>0</v>
      </c>
      <c r="I20" s="391" t="s">
        <v>720</v>
      </c>
    </row>
    <row r="21" spans="1:9" ht="13.2">
      <c r="A21" s="396"/>
      <c r="B21" s="395"/>
      <c r="C21" s="395"/>
      <c r="D21" s="396"/>
      <c r="E21" s="397"/>
      <c r="F21" s="391"/>
      <c r="G21" s="391"/>
      <c r="H21" s="136">
        <f t="shared" si="0"/>
        <v>0</v>
      </c>
      <c r="I21" s="391" t="s">
        <v>721</v>
      </c>
    </row>
    <row r="22" spans="1:9" ht="13.2">
      <c r="A22" s="396"/>
      <c r="B22" s="395"/>
      <c r="C22" s="395"/>
      <c r="D22" s="396"/>
      <c r="E22" s="397"/>
      <c r="F22" s="391"/>
      <c r="G22" s="391"/>
      <c r="H22" s="136">
        <f t="shared" si="0"/>
        <v>0</v>
      </c>
      <c r="I22" s="391" t="s">
        <v>721</v>
      </c>
    </row>
    <row r="23" spans="1:9" ht="13.2">
      <c r="A23" s="396"/>
      <c r="B23" s="395"/>
      <c r="C23" s="395"/>
      <c r="D23" s="396"/>
      <c r="E23" s="397"/>
      <c r="F23" s="391"/>
      <c r="G23" s="391"/>
      <c r="H23" s="136">
        <f t="shared" si="0"/>
        <v>0</v>
      </c>
      <c r="I23" s="391" t="s">
        <v>721</v>
      </c>
    </row>
    <row r="24" spans="1:9" ht="13.2">
      <c r="A24" s="396"/>
      <c r="B24" s="395"/>
      <c r="C24" s="395"/>
      <c r="D24" s="396"/>
      <c r="E24" s="397"/>
      <c r="F24" s="391"/>
      <c r="G24" s="391"/>
      <c r="H24" s="136">
        <f t="shared" si="0"/>
        <v>0</v>
      </c>
      <c r="I24" s="391" t="s">
        <v>722</v>
      </c>
    </row>
    <row r="25" spans="1:9" ht="13.2">
      <c r="A25" s="396"/>
      <c r="B25" s="395"/>
      <c r="C25" s="395"/>
      <c r="D25" s="396"/>
      <c r="E25" s="397"/>
      <c r="F25" s="391"/>
      <c r="G25" s="391"/>
      <c r="H25" s="136">
        <f t="shared" si="0"/>
        <v>0</v>
      </c>
      <c r="I25" s="391" t="s">
        <v>722</v>
      </c>
    </row>
    <row r="26" spans="1:9" ht="13.2">
      <c r="A26" s="396"/>
      <c r="B26" s="395"/>
      <c r="C26" s="395"/>
      <c r="D26" s="396"/>
      <c r="E26" s="397"/>
      <c r="F26" s="391"/>
      <c r="G26" s="391"/>
      <c r="H26" s="136">
        <f t="shared" si="0"/>
        <v>0</v>
      </c>
      <c r="I26" s="391" t="s">
        <v>722</v>
      </c>
    </row>
    <row r="27" spans="1:9" ht="13.2">
      <c r="A27" s="396"/>
      <c r="B27" s="395"/>
      <c r="C27" s="395"/>
      <c r="D27" s="396"/>
      <c r="E27" s="397"/>
      <c r="F27" s="391"/>
      <c r="G27" s="391"/>
      <c r="H27" s="136">
        <f t="shared" si="0"/>
        <v>0</v>
      </c>
      <c r="I27" s="391"/>
    </row>
    <row r="28" spans="1:9" ht="13.2">
      <c r="A28" s="396"/>
      <c r="B28" s="395"/>
      <c r="C28" s="395"/>
      <c r="D28" s="396"/>
      <c r="E28" s="397"/>
      <c r="F28" s="391"/>
      <c r="G28" s="391"/>
      <c r="H28" s="136">
        <f t="shared" si="0"/>
        <v>0</v>
      </c>
      <c r="I28" s="391"/>
    </row>
    <row r="29" spans="1:9" ht="13.2">
      <c r="A29" s="396"/>
      <c r="B29" s="395"/>
      <c r="C29" s="395"/>
      <c r="D29" s="396"/>
      <c r="E29" s="397"/>
      <c r="F29" s="391"/>
      <c r="G29" s="391"/>
      <c r="H29" s="136">
        <f t="shared" si="0"/>
        <v>0</v>
      </c>
      <c r="I29" s="391"/>
    </row>
    <row r="30" spans="1:9" ht="13.2">
      <c r="A30" s="396"/>
      <c r="B30" s="395"/>
      <c r="C30" s="395"/>
      <c r="D30" s="396"/>
      <c r="E30" s="397"/>
      <c r="F30" s="391"/>
      <c r="G30" s="391"/>
      <c r="H30" s="136">
        <f t="shared" si="0"/>
        <v>0</v>
      </c>
      <c r="I30" s="391"/>
    </row>
    <row r="31" spans="1:9" ht="13.2">
      <c r="A31" s="396"/>
      <c r="B31" s="395"/>
      <c r="C31" s="395"/>
      <c r="D31" s="397"/>
      <c r="E31" s="397"/>
      <c r="F31" s="391"/>
      <c r="G31" s="391"/>
      <c r="H31" s="136">
        <f t="shared" si="0"/>
        <v>0</v>
      </c>
      <c r="I31" s="391"/>
    </row>
    <row r="32" spans="1:9" ht="13.2">
      <c r="A32" s="396"/>
      <c r="B32" s="395"/>
      <c r="C32" s="395"/>
      <c r="D32" s="397"/>
      <c r="E32" s="397"/>
      <c r="F32" s="391"/>
      <c r="G32" s="391"/>
      <c r="H32" s="136">
        <f t="shared" si="0"/>
        <v>0</v>
      </c>
      <c r="I32" s="391"/>
    </row>
    <row r="33" spans="1:9" ht="13.2">
      <c r="A33" s="1055" t="s">
        <v>725</v>
      </c>
      <c r="B33" s="1055"/>
      <c r="C33" s="1055"/>
      <c r="D33" s="1055"/>
      <c r="E33" s="1055"/>
      <c r="F33" s="1055"/>
      <c r="G33" s="1055"/>
      <c r="H33" s="134">
        <f>SUM(H18:H32)</f>
        <v>0</v>
      </c>
      <c r="I33" s="406"/>
    </row>
    <row r="34" spans="1:9" ht="13.2">
      <c r="A34" s="588" t="s">
        <v>724</v>
      </c>
      <c r="B34" s="587"/>
      <c r="C34" s="587"/>
      <c r="D34" s="406"/>
      <c r="E34" s="406"/>
      <c r="F34" s="406"/>
      <c r="G34" s="406"/>
      <c r="H34" s="406"/>
      <c r="I34" s="406"/>
    </row>
    <row r="35" spans="1:9" ht="13.2">
      <c r="A35" s="396"/>
      <c r="B35" s="398"/>
      <c r="C35" s="397"/>
      <c r="D35" s="397"/>
      <c r="E35" s="397"/>
      <c r="F35" s="391"/>
      <c r="G35" s="391"/>
      <c r="H35" s="136">
        <f>IF(I35="Cost Model",0,IF(G35&gt;F35,G35-F35,0))</f>
        <v>0</v>
      </c>
      <c r="I35" s="391" t="s">
        <v>720</v>
      </c>
    </row>
    <row r="36" spans="1:9" ht="13.2">
      <c r="A36" s="396"/>
      <c r="B36" s="398"/>
      <c r="C36" s="397"/>
      <c r="D36" s="397"/>
      <c r="E36" s="397"/>
      <c r="F36" s="391"/>
      <c r="G36" s="391"/>
      <c r="H36" s="136">
        <f t="shared" ref="H36:H49" si="1">IF(I36="Cost Model",0,IF(G36&gt;F36,G36-F36,0))</f>
        <v>0</v>
      </c>
      <c r="I36" s="391" t="s">
        <v>720</v>
      </c>
    </row>
    <row r="37" spans="1:9" ht="13.2">
      <c r="A37" s="257"/>
      <c r="B37" s="254"/>
      <c r="C37" s="255"/>
      <c r="D37" s="255"/>
      <c r="E37" s="255"/>
      <c r="F37" s="391"/>
      <c r="G37" s="391"/>
      <c r="H37" s="136">
        <f t="shared" si="1"/>
        <v>0</v>
      </c>
      <c r="I37" s="391" t="s">
        <v>720</v>
      </c>
    </row>
    <row r="38" spans="1:9" ht="13.2">
      <c r="A38" s="257"/>
      <c r="B38" s="254"/>
      <c r="C38" s="255"/>
      <c r="D38" s="255"/>
      <c r="E38" s="255"/>
      <c r="F38" s="391"/>
      <c r="G38" s="391"/>
      <c r="H38" s="136">
        <f t="shared" si="1"/>
        <v>0</v>
      </c>
      <c r="I38" s="391" t="s">
        <v>721</v>
      </c>
    </row>
    <row r="39" spans="1:9" ht="13.2">
      <c r="A39" s="257"/>
      <c r="B39" s="254"/>
      <c r="C39" s="255"/>
      <c r="D39" s="255"/>
      <c r="E39" s="255"/>
      <c r="F39" s="391"/>
      <c r="G39" s="391"/>
      <c r="H39" s="136">
        <f t="shared" si="1"/>
        <v>0</v>
      </c>
      <c r="I39" s="391" t="s">
        <v>721</v>
      </c>
    </row>
    <row r="40" spans="1:9" ht="13.2">
      <c r="A40" s="257"/>
      <c r="B40" s="254"/>
      <c r="C40" s="255"/>
      <c r="D40" s="255"/>
      <c r="E40" s="255"/>
      <c r="F40" s="391"/>
      <c r="G40" s="391"/>
      <c r="H40" s="136">
        <f t="shared" si="1"/>
        <v>0</v>
      </c>
      <c r="I40" s="391" t="s">
        <v>721</v>
      </c>
    </row>
    <row r="41" spans="1:9" ht="13.2">
      <c r="A41" s="589"/>
      <c r="B41" s="398"/>
      <c r="C41" s="397"/>
      <c r="D41" s="397"/>
      <c r="E41" s="397"/>
      <c r="F41" s="391"/>
      <c r="G41" s="391"/>
      <c r="H41" s="136">
        <f t="shared" si="1"/>
        <v>0</v>
      </c>
      <c r="I41" s="391" t="s">
        <v>722</v>
      </c>
    </row>
    <row r="42" spans="1:9" ht="13.2">
      <c r="A42" s="589"/>
      <c r="B42" s="398"/>
      <c r="C42" s="397"/>
      <c r="D42" s="397"/>
      <c r="E42" s="397"/>
      <c r="F42" s="391"/>
      <c r="G42" s="391"/>
      <c r="H42" s="136">
        <f t="shared" si="1"/>
        <v>0</v>
      </c>
      <c r="I42" s="391" t="s">
        <v>722</v>
      </c>
    </row>
    <row r="43" spans="1:9" ht="13.2">
      <c r="A43" s="589"/>
      <c r="B43" s="398"/>
      <c r="C43" s="397"/>
      <c r="D43" s="397"/>
      <c r="E43" s="397"/>
      <c r="F43" s="391"/>
      <c r="G43" s="391"/>
      <c r="H43" s="136">
        <f t="shared" si="1"/>
        <v>0</v>
      </c>
      <c r="I43" s="391" t="s">
        <v>722</v>
      </c>
    </row>
    <row r="44" spans="1:9" ht="13.2">
      <c r="A44" s="589"/>
      <c r="B44" s="398"/>
      <c r="C44" s="397"/>
      <c r="D44" s="397"/>
      <c r="E44" s="397"/>
      <c r="F44" s="390"/>
      <c r="G44" s="390"/>
      <c r="H44" s="136">
        <f t="shared" si="1"/>
        <v>0</v>
      </c>
      <c r="I44" s="390"/>
    </row>
    <row r="45" spans="1:9" ht="13.2">
      <c r="A45" s="589"/>
      <c r="B45" s="398"/>
      <c r="C45" s="397"/>
      <c r="D45" s="397"/>
      <c r="E45" s="397"/>
      <c r="F45" s="390"/>
      <c r="G45" s="390"/>
      <c r="H45" s="136">
        <f t="shared" si="1"/>
        <v>0</v>
      </c>
      <c r="I45" s="390"/>
    </row>
    <row r="46" spans="1:9" ht="13.2">
      <c r="A46" s="589"/>
      <c r="B46" s="398"/>
      <c r="C46" s="397"/>
      <c r="D46" s="397"/>
      <c r="E46" s="397"/>
      <c r="F46" s="390"/>
      <c r="G46" s="390"/>
      <c r="H46" s="136">
        <f t="shared" si="1"/>
        <v>0</v>
      </c>
      <c r="I46" s="390"/>
    </row>
    <row r="47" spans="1:9" ht="13.2">
      <c r="A47" s="257"/>
      <c r="B47" s="254"/>
      <c r="C47" s="255"/>
      <c r="D47" s="255"/>
      <c r="E47" s="255"/>
      <c r="F47" s="256"/>
      <c r="G47" s="256"/>
      <c r="H47" s="136">
        <f t="shared" si="1"/>
        <v>0</v>
      </c>
      <c r="I47" s="256"/>
    </row>
    <row r="48" spans="1:9" ht="13.2">
      <c r="A48" s="257"/>
      <c r="B48" s="254"/>
      <c r="C48" s="255"/>
      <c r="D48" s="255"/>
      <c r="E48" s="255"/>
      <c r="F48" s="256"/>
      <c r="G48" s="256"/>
      <c r="H48" s="136">
        <f t="shared" si="1"/>
        <v>0</v>
      </c>
      <c r="I48" s="256"/>
    </row>
    <row r="49" spans="1:9" ht="13.2">
      <c r="A49" s="257"/>
      <c r="B49" s="255"/>
      <c r="C49" s="255"/>
      <c r="D49" s="255"/>
      <c r="E49" s="255"/>
      <c r="F49" s="256"/>
      <c r="G49" s="256"/>
      <c r="H49" s="136">
        <f t="shared" si="1"/>
        <v>0</v>
      </c>
      <c r="I49" s="256"/>
    </row>
    <row r="50" spans="1:9" ht="13.2">
      <c r="A50" s="257"/>
      <c r="B50" s="255"/>
      <c r="C50" s="255"/>
      <c r="D50" s="255"/>
      <c r="E50" s="255"/>
      <c r="F50" s="256"/>
      <c r="G50" s="256"/>
      <c r="H50" s="136">
        <f t="shared" ref="H50:H56" si="2">IF(G50&gt;F50,G50-F50,0)</f>
        <v>0</v>
      </c>
      <c r="I50" s="256"/>
    </row>
    <row r="51" spans="1:9" ht="13.2">
      <c r="A51" s="257"/>
      <c r="B51" s="255"/>
      <c r="C51" s="255"/>
      <c r="D51" s="255"/>
      <c r="E51" s="255"/>
      <c r="F51" s="256"/>
      <c r="G51" s="256"/>
      <c r="H51" s="136">
        <f t="shared" si="2"/>
        <v>0</v>
      </c>
      <c r="I51" s="256"/>
    </row>
    <row r="52" spans="1:9" ht="13.2">
      <c r="A52" s="258"/>
      <c r="B52" s="255"/>
      <c r="C52" s="255"/>
      <c r="D52" s="255"/>
      <c r="E52" s="255"/>
      <c r="F52" s="256"/>
      <c r="G52" s="256"/>
      <c r="H52" s="136">
        <f t="shared" si="2"/>
        <v>0</v>
      </c>
      <c r="I52" s="256"/>
    </row>
    <row r="53" spans="1:9" ht="13.2">
      <c r="A53" s="255"/>
      <c r="B53" s="255"/>
      <c r="C53" s="255"/>
      <c r="D53" s="255"/>
      <c r="E53" s="255"/>
      <c r="F53" s="256"/>
      <c r="G53" s="256"/>
      <c r="H53" s="136">
        <f t="shared" si="2"/>
        <v>0</v>
      </c>
      <c r="I53" s="256"/>
    </row>
    <row r="54" spans="1:9" ht="13.2">
      <c r="A54" s="68"/>
      <c r="B54" s="68"/>
      <c r="C54" s="68"/>
      <c r="D54" s="68"/>
      <c r="E54" s="68"/>
      <c r="F54" s="35"/>
      <c r="G54" s="35"/>
      <c r="H54" s="136">
        <f t="shared" si="2"/>
        <v>0</v>
      </c>
      <c r="I54" s="35"/>
    </row>
    <row r="55" spans="1:9" ht="13.2">
      <c r="A55" s="68"/>
      <c r="B55" s="68"/>
      <c r="C55" s="68"/>
      <c r="D55" s="68"/>
      <c r="E55" s="68"/>
      <c r="F55" s="35"/>
      <c r="G55" s="35"/>
      <c r="H55" s="136">
        <f t="shared" si="2"/>
        <v>0</v>
      </c>
      <c r="I55" s="35"/>
    </row>
    <row r="56" spans="1:9" ht="13.2">
      <c r="A56" s="68"/>
      <c r="B56" s="68"/>
      <c r="C56" s="68"/>
      <c r="D56" s="68"/>
      <c r="E56" s="68"/>
      <c r="F56" s="35"/>
      <c r="G56" s="35"/>
      <c r="H56" s="136">
        <f t="shared" si="2"/>
        <v>0</v>
      </c>
      <c r="I56" s="35"/>
    </row>
    <row r="57" spans="1:9" ht="13.2">
      <c r="A57" s="1055" t="s">
        <v>725</v>
      </c>
      <c r="B57" s="1055"/>
      <c r="C57" s="1055"/>
      <c r="D57" s="1055"/>
      <c r="E57" s="1055"/>
      <c r="F57" s="1055"/>
      <c r="G57" s="1055"/>
      <c r="H57" s="134">
        <f>SUM(H35:H56)</f>
        <v>0</v>
      </c>
      <c r="I57" s="406"/>
    </row>
    <row r="58" spans="1:9" ht="13.2">
      <c r="A58" s="76"/>
      <c r="B58" s="76"/>
      <c r="C58" s="76"/>
      <c r="D58" s="76"/>
      <c r="E58" s="76"/>
      <c r="F58" s="76"/>
      <c r="G58" s="76"/>
      <c r="H58" s="76"/>
      <c r="I58" s="76"/>
    </row>
    <row r="59" spans="1:9" ht="13.2">
      <c r="A59" s="76" t="s">
        <v>120</v>
      </c>
      <c r="B59" s="76"/>
      <c r="C59" s="76"/>
      <c r="D59" s="76"/>
      <c r="E59" s="76"/>
      <c r="F59" s="76"/>
      <c r="G59" s="76"/>
      <c r="H59" s="76"/>
      <c r="I59" s="76"/>
    </row>
    <row r="60" spans="1:9" ht="15.6">
      <c r="A60" s="76" t="s">
        <v>426</v>
      </c>
      <c r="B60" s="76"/>
      <c r="C60" s="76"/>
      <c r="D60" s="76"/>
      <c r="E60" s="76"/>
      <c r="F60" s="76"/>
      <c r="G60" s="76"/>
      <c r="H60" s="76"/>
      <c r="I60" s="76"/>
    </row>
    <row r="61" spans="1:9" ht="13.2">
      <c r="A61" s="86"/>
      <c r="B61" s="76"/>
      <c r="C61" s="76"/>
      <c r="D61" s="76"/>
      <c r="E61" s="76"/>
      <c r="F61" s="76"/>
      <c r="G61" s="76"/>
      <c r="H61" s="76"/>
      <c r="I61" s="76"/>
    </row>
    <row r="62" spans="1:9" ht="13.2">
      <c r="A62" s="76"/>
      <c r="B62" s="76"/>
      <c r="C62" s="76"/>
      <c r="D62" s="76"/>
      <c r="E62" s="76"/>
      <c r="F62" s="76"/>
      <c r="G62" s="274"/>
      <c r="H62" s="273"/>
      <c r="I62" s="274"/>
    </row>
    <row r="63" spans="1:9" ht="13.2">
      <c r="A63" s="76"/>
      <c r="B63" s="86"/>
      <c r="C63" s="76"/>
      <c r="D63" s="76"/>
      <c r="E63" s="76"/>
      <c r="F63" s="76"/>
      <c r="G63" s="274"/>
      <c r="H63" s="1" t="s">
        <v>378</v>
      </c>
      <c r="I63" s="274"/>
    </row>
  </sheetData>
  <sheetProtection algorithmName="SHA-512" hashValue="PGlY/GJpwlz3AOGlaXiCPFQxxRatVOJhaM0jbzfPCnZCTBYYsOfj968MWc+sQmDLCbOq2/VXPpmx1MvV2ED6aA==" saltValue="G1FY0UTkZdQ3Ps/tIay03g==" spinCount="100000" sheet="1" objects="1" scenarios="1"/>
  <mergeCells count="7">
    <mergeCell ref="A57:G57"/>
    <mergeCell ref="A33:G33"/>
    <mergeCell ref="A9:H9"/>
    <mergeCell ref="A11:H11"/>
    <mergeCell ref="A15:A16"/>
    <mergeCell ref="D15:D16"/>
    <mergeCell ref="E15:E16"/>
  </mergeCells>
  <dataValidations count="2">
    <dataValidation type="list" allowBlank="1" showInputMessage="1" showErrorMessage="1" sqref="D18:D33 D35:D55">
      <formula1>$K$13:$K$14</formula1>
    </dataValidation>
    <dataValidation type="list" allowBlank="1" showInputMessage="1" showErrorMessage="1" sqref="I18:I32 I35:I56">
      <formula1>$M$12:$M$14</formula1>
    </dataValidation>
  </dataValidations>
  <hyperlinks>
    <hyperlink ref="D1" location="'40.010'!A1" display="40050"/>
    <hyperlink ref="A1" location="'TABLE OF CONTENTS'!A1" display="TABLE OF CONTENTS"/>
  </hyperlinks>
  <printOptions horizontalCentered="1"/>
  <pageMargins left="0.51181102362204722" right="0.51181102362204722" top="0.98425196850393704" bottom="0.59055118110236227" header="0.59055118110236227" footer="0.59055118110236227"/>
  <pageSetup paperSize="5" scale="65"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theme="3" tint="0.39997558519241921"/>
  </sheetPr>
  <dimension ref="A1:K167"/>
  <sheetViews>
    <sheetView zoomScaleNormal="100" workbookViewId="0">
      <selection activeCell="A15" sqref="A15:A16"/>
    </sheetView>
  </sheetViews>
  <sheetFormatPr defaultColWidth="0" defaultRowHeight="0" customHeight="1" zeroHeight="1"/>
  <cols>
    <col min="1" max="1" width="36.6328125" style="75" customWidth="1"/>
    <col min="2" max="4" width="15.6328125" style="75" customWidth="1"/>
    <col min="5" max="5" width="5.08984375" style="76" customWidth="1"/>
    <col min="6" max="6" width="15.6328125" style="75" customWidth="1"/>
    <col min="7" max="11" width="0" style="75" hidden="1" customWidth="1"/>
    <col min="12" max="16384" width="8.6328125" style="75" hidden="1"/>
  </cols>
  <sheetData>
    <row r="1" spans="1:10" ht="15">
      <c r="A1" s="374" t="s">
        <v>493</v>
      </c>
      <c r="B1" s="260"/>
      <c r="C1" s="375">
        <v>40.051000000000002</v>
      </c>
      <c r="D1" s="260"/>
      <c r="E1" s="260"/>
      <c r="F1" s="260"/>
      <c r="G1" s="98"/>
      <c r="H1" s="98"/>
      <c r="I1" s="98"/>
      <c r="J1" s="98"/>
    </row>
    <row r="2" spans="1:10" ht="13.2">
      <c r="A2" s="80"/>
      <c r="B2" s="76"/>
      <c r="C2" s="78"/>
      <c r="D2" s="78"/>
      <c r="E2" s="78"/>
      <c r="F2" s="297" t="s">
        <v>383</v>
      </c>
      <c r="H2" s="90"/>
      <c r="J2" s="90"/>
    </row>
    <row r="3" spans="1:10" ht="13.2">
      <c r="A3" s="79" t="str">
        <f>Cover!$A$14</f>
        <v>Select Name of Insurer/ Financial Holding Company</v>
      </c>
      <c r="B3" s="76"/>
      <c r="C3" s="76"/>
      <c r="D3" s="76"/>
      <c r="F3" s="76"/>
      <c r="H3" s="100"/>
      <c r="I3" s="100"/>
      <c r="J3" s="101"/>
    </row>
    <row r="4" spans="1:10" ht="13.2">
      <c r="A4" s="80" t="s">
        <v>354</v>
      </c>
      <c r="B4" s="76"/>
      <c r="C4" s="76"/>
      <c r="D4" s="76"/>
      <c r="F4" s="76"/>
      <c r="H4" s="100"/>
      <c r="I4" s="100"/>
    </row>
    <row r="5" spans="1:10" ht="13.2">
      <c r="A5" s="80"/>
      <c r="B5" s="76"/>
      <c r="C5" s="76"/>
      <c r="D5" s="76"/>
      <c r="F5" s="76"/>
      <c r="H5" s="100"/>
      <c r="I5" s="100"/>
    </row>
    <row r="6" spans="1:10" ht="13.2">
      <c r="A6" s="80" t="s">
        <v>1</v>
      </c>
      <c r="B6" s="76"/>
      <c r="C6" s="76"/>
      <c r="D6" s="76"/>
      <c r="F6" s="102"/>
      <c r="H6" s="100"/>
      <c r="I6" s="100"/>
    </row>
    <row r="7" spans="1:10" ht="13.2">
      <c r="A7" s="81" t="s">
        <v>355</v>
      </c>
      <c r="B7" s="78"/>
      <c r="C7" s="78"/>
      <c r="D7" s="78"/>
      <c r="E7" s="78"/>
      <c r="F7" s="6">
        <f>Cover!$A$23</f>
        <v>45291</v>
      </c>
      <c r="H7" s="100"/>
      <c r="I7" s="100"/>
    </row>
    <row r="8" spans="1:10" ht="13.2">
      <c r="A8" s="82"/>
      <c r="B8" s="76"/>
      <c r="C8" s="76"/>
      <c r="D8" s="76"/>
      <c r="F8" s="76"/>
      <c r="H8" s="100"/>
      <c r="I8" s="100"/>
      <c r="J8" s="103"/>
    </row>
    <row r="9" spans="1:10" ht="13.2">
      <c r="A9" s="1053" t="s">
        <v>0</v>
      </c>
      <c r="B9" s="1053"/>
      <c r="C9" s="1053"/>
      <c r="D9" s="1053"/>
      <c r="E9" s="1053"/>
      <c r="F9" s="1053"/>
      <c r="G9" s="104"/>
      <c r="H9" s="104"/>
      <c r="I9" s="104"/>
      <c r="J9" s="104"/>
    </row>
    <row r="10" spans="1:10" ht="13.2">
      <c r="A10" s="76"/>
      <c r="B10" s="76"/>
      <c r="C10" s="76"/>
      <c r="D10" s="76"/>
      <c r="F10" s="76"/>
    </row>
    <row r="11" spans="1:10" ht="13.2">
      <c r="A11" s="1054" t="s">
        <v>207</v>
      </c>
      <c r="B11" s="1054"/>
      <c r="C11" s="1054"/>
      <c r="D11" s="1054"/>
      <c r="E11" s="1054"/>
      <c r="F11" s="1054"/>
    </row>
    <row r="12" spans="1:10" ht="13.2">
      <c r="A12" s="76"/>
      <c r="B12" s="76"/>
      <c r="C12" s="76"/>
      <c r="D12" s="76"/>
      <c r="F12" s="76"/>
    </row>
    <row r="13" spans="1:10" ht="15.6">
      <c r="A13" s="81" t="s">
        <v>396</v>
      </c>
      <c r="B13" s="76"/>
      <c r="C13" s="76"/>
      <c r="D13" s="76"/>
      <c r="F13" s="76"/>
    </row>
    <row r="14" spans="1:10" ht="39.6">
      <c r="A14" s="205"/>
      <c r="B14" s="205"/>
      <c r="C14" s="205"/>
      <c r="D14" s="246"/>
      <c r="F14" s="50" t="s">
        <v>318</v>
      </c>
    </row>
    <row r="15" spans="1:10" ht="13.2">
      <c r="A15" s="1129" t="s">
        <v>208</v>
      </c>
      <c r="B15" s="131" t="s">
        <v>209</v>
      </c>
      <c r="C15" s="131" t="s">
        <v>210</v>
      </c>
      <c r="D15" s="131" t="s">
        <v>117</v>
      </c>
      <c r="E15" s="111"/>
      <c r="F15" s="131" t="s">
        <v>117</v>
      </c>
    </row>
    <row r="16" spans="1:10" ht="13.2">
      <c r="A16" s="1129"/>
      <c r="B16" s="131" t="s">
        <v>206</v>
      </c>
      <c r="C16" s="131" t="s">
        <v>206</v>
      </c>
      <c r="D16" s="131" t="s">
        <v>2</v>
      </c>
      <c r="E16" s="111"/>
      <c r="F16" s="131" t="s">
        <v>2</v>
      </c>
    </row>
    <row r="17" spans="1:6" ht="13.2">
      <c r="A17" s="68"/>
      <c r="B17" s="68"/>
      <c r="C17" s="68"/>
      <c r="D17" s="37">
        <v>0</v>
      </c>
      <c r="F17" s="37">
        <v>0</v>
      </c>
    </row>
    <row r="18" spans="1:6" ht="13.2">
      <c r="A18" s="68"/>
      <c r="B18" s="68"/>
      <c r="C18" s="68"/>
      <c r="D18" s="37">
        <v>0</v>
      </c>
      <c r="F18" s="37">
        <v>0</v>
      </c>
    </row>
    <row r="19" spans="1:6" ht="13.2">
      <c r="A19" s="68"/>
      <c r="B19" s="68"/>
      <c r="C19" s="68"/>
      <c r="D19" s="37">
        <v>0</v>
      </c>
      <c r="F19" s="37">
        <v>0</v>
      </c>
    </row>
    <row r="20" spans="1:6" ht="13.2">
      <c r="A20" s="68"/>
      <c r="B20" s="68"/>
      <c r="C20" s="68"/>
      <c r="D20" s="37">
        <v>0</v>
      </c>
      <c r="F20" s="37">
        <v>0</v>
      </c>
    </row>
    <row r="21" spans="1:6" ht="13.2">
      <c r="A21" s="68"/>
      <c r="B21" s="68"/>
      <c r="C21" s="68"/>
      <c r="D21" s="37">
        <v>0</v>
      </c>
      <c r="F21" s="37">
        <v>0</v>
      </c>
    </row>
    <row r="22" spans="1:6" ht="13.2">
      <c r="A22" s="68"/>
      <c r="B22" s="68"/>
      <c r="C22" s="68"/>
      <c r="D22" s="37">
        <v>0</v>
      </c>
      <c r="F22" s="37">
        <v>0</v>
      </c>
    </row>
    <row r="23" spans="1:6" ht="13.2">
      <c r="A23" s="68"/>
      <c r="B23" s="68"/>
      <c r="C23" s="68"/>
      <c r="D23" s="37">
        <v>0</v>
      </c>
      <c r="F23" s="37">
        <v>0</v>
      </c>
    </row>
    <row r="24" spans="1:6" ht="13.2">
      <c r="A24" s="68"/>
      <c r="B24" s="68"/>
      <c r="C24" s="68"/>
      <c r="D24" s="37">
        <v>0</v>
      </c>
      <c r="F24" s="37">
        <v>0</v>
      </c>
    </row>
    <row r="25" spans="1:6" ht="13.2">
      <c r="A25" s="68"/>
      <c r="B25" s="68"/>
      <c r="C25" s="68"/>
      <c r="D25" s="37">
        <v>0</v>
      </c>
      <c r="F25" s="37">
        <v>0</v>
      </c>
    </row>
    <row r="26" spans="1:6" ht="13.2">
      <c r="A26" s="68"/>
      <c r="B26" s="68"/>
      <c r="C26" s="68"/>
      <c r="D26" s="37">
        <v>0</v>
      </c>
      <c r="F26" s="37">
        <v>0</v>
      </c>
    </row>
    <row r="27" spans="1:6" ht="13.2">
      <c r="A27" s="68"/>
      <c r="B27" s="68"/>
      <c r="C27" s="68"/>
      <c r="D27" s="37">
        <v>0</v>
      </c>
      <c r="F27" s="37">
        <v>0</v>
      </c>
    </row>
    <row r="28" spans="1:6" ht="13.2">
      <c r="A28" s="68"/>
      <c r="B28" s="68"/>
      <c r="C28" s="68"/>
      <c r="D28" s="37">
        <v>0</v>
      </c>
      <c r="F28" s="37">
        <v>0</v>
      </c>
    </row>
    <row r="29" spans="1:6" ht="13.2">
      <c r="A29" s="68"/>
      <c r="B29" s="68"/>
      <c r="C29" s="68"/>
      <c r="D29" s="37">
        <v>0</v>
      </c>
      <c r="F29" s="37">
        <v>0</v>
      </c>
    </row>
    <row r="30" spans="1:6" ht="13.2">
      <c r="A30" s="68"/>
      <c r="B30" s="68"/>
      <c r="C30" s="68"/>
      <c r="D30" s="37">
        <v>0</v>
      </c>
      <c r="F30" s="37">
        <v>0</v>
      </c>
    </row>
    <row r="31" spans="1:6" ht="13.2">
      <c r="A31" s="68"/>
      <c r="B31" s="68"/>
      <c r="C31" s="68"/>
      <c r="D31" s="37">
        <v>0</v>
      </c>
      <c r="F31" s="37">
        <v>0</v>
      </c>
    </row>
    <row r="32" spans="1:6" ht="13.2">
      <c r="A32" s="68"/>
      <c r="B32" s="68"/>
      <c r="C32" s="68"/>
      <c r="D32" s="37">
        <v>0</v>
      </c>
      <c r="F32" s="37">
        <v>0</v>
      </c>
    </row>
    <row r="33" spans="1:6" ht="13.2">
      <c r="A33" s="68"/>
      <c r="B33" s="68"/>
      <c r="C33" s="68"/>
      <c r="D33" s="37">
        <v>0</v>
      </c>
      <c r="F33" s="37">
        <v>0</v>
      </c>
    </row>
    <row r="34" spans="1:6" ht="13.2">
      <c r="A34" s="68"/>
      <c r="B34" s="68"/>
      <c r="C34" s="68"/>
      <c r="D34" s="37">
        <v>0</v>
      </c>
      <c r="F34" s="37">
        <v>0</v>
      </c>
    </row>
    <row r="35" spans="1:6" ht="13.2">
      <c r="A35" s="68"/>
      <c r="B35" s="68"/>
      <c r="C35" s="68"/>
      <c r="D35" s="37">
        <v>0</v>
      </c>
      <c r="F35" s="37">
        <v>0</v>
      </c>
    </row>
    <row r="36" spans="1:6" ht="13.2">
      <c r="A36" s="68"/>
      <c r="B36" s="68"/>
      <c r="C36" s="68"/>
      <c r="D36" s="37">
        <v>0</v>
      </c>
      <c r="F36" s="37">
        <v>0</v>
      </c>
    </row>
    <row r="37" spans="1:6" ht="13.2">
      <c r="A37" s="68"/>
      <c r="B37" s="68"/>
      <c r="C37" s="68"/>
      <c r="D37" s="37">
        <v>0</v>
      </c>
      <c r="F37" s="37">
        <v>0</v>
      </c>
    </row>
    <row r="38" spans="1:6" ht="13.2">
      <c r="A38" s="68"/>
      <c r="B38" s="68"/>
      <c r="C38" s="68"/>
      <c r="D38" s="37">
        <v>0</v>
      </c>
      <c r="F38" s="37">
        <v>0</v>
      </c>
    </row>
    <row r="39" spans="1:6" ht="13.2">
      <c r="A39" s="68"/>
      <c r="B39" s="68"/>
      <c r="C39" s="68"/>
      <c r="D39" s="37">
        <v>0</v>
      </c>
      <c r="F39" s="37">
        <v>0</v>
      </c>
    </row>
    <row r="40" spans="1:6" ht="13.2">
      <c r="A40" s="68"/>
      <c r="B40" s="68"/>
      <c r="C40" s="68"/>
      <c r="D40" s="37">
        <v>0</v>
      </c>
      <c r="F40" s="37">
        <v>0</v>
      </c>
    </row>
    <row r="41" spans="1:6" ht="13.2">
      <c r="A41" s="68"/>
      <c r="B41" s="68"/>
      <c r="C41" s="68"/>
      <c r="D41" s="37">
        <v>0</v>
      </c>
      <c r="F41" s="37">
        <v>0</v>
      </c>
    </row>
    <row r="42" spans="1:6" ht="13.2">
      <c r="A42" s="68"/>
      <c r="B42" s="68"/>
      <c r="C42" s="68"/>
      <c r="D42" s="37">
        <v>0</v>
      </c>
      <c r="F42" s="37">
        <v>0</v>
      </c>
    </row>
    <row r="43" spans="1:6" ht="13.2">
      <c r="A43" s="68"/>
      <c r="B43" s="68"/>
      <c r="C43" s="68"/>
      <c r="D43" s="37">
        <v>0</v>
      </c>
      <c r="F43" s="37">
        <v>0</v>
      </c>
    </row>
    <row r="44" spans="1:6" ht="13.2">
      <c r="A44" s="68"/>
      <c r="B44" s="68"/>
      <c r="C44" s="68"/>
      <c r="D44" s="37">
        <v>0</v>
      </c>
      <c r="F44" s="37">
        <v>0</v>
      </c>
    </row>
    <row r="45" spans="1:6" ht="13.2">
      <c r="A45" s="68"/>
      <c r="B45" s="68"/>
      <c r="C45" s="68"/>
      <c r="D45" s="37">
        <v>0</v>
      </c>
      <c r="F45" s="37">
        <v>0</v>
      </c>
    </row>
    <row r="46" spans="1:6" ht="13.2">
      <c r="A46" s="68"/>
      <c r="B46" s="68"/>
      <c r="C46" s="68"/>
      <c r="D46" s="37">
        <v>0</v>
      </c>
      <c r="F46" s="37">
        <v>0</v>
      </c>
    </row>
    <row r="47" spans="1:6" ht="13.2">
      <c r="A47" s="68"/>
      <c r="B47" s="68"/>
      <c r="C47" s="68"/>
      <c r="D47" s="37">
        <v>0</v>
      </c>
      <c r="F47" s="37">
        <v>0</v>
      </c>
    </row>
    <row r="48" spans="1:6" ht="13.2">
      <c r="A48" s="68"/>
      <c r="B48" s="68"/>
      <c r="C48" s="68"/>
      <c r="D48" s="37">
        <v>0</v>
      </c>
      <c r="F48" s="37">
        <v>0</v>
      </c>
    </row>
    <row r="49" spans="1:6" ht="13.2">
      <c r="A49" s="68"/>
      <c r="B49" s="68"/>
      <c r="C49" s="68"/>
      <c r="D49" s="37">
        <v>0</v>
      </c>
      <c r="F49" s="37">
        <v>0</v>
      </c>
    </row>
    <row r="50" spans="1:6" ht="13.2">
      <c r="A50" s="68"/>
      <c r="B50" s="68"/>
      <c r="C50" s="68"/>
      <c r="D50" s="37">
        <v>0</v>
      </c>
      <c r="F50" s="37">
        <v>0</v>
      </c>
    </row>
    <row r="51" spans="1:6" ht="13.2">
      <c r="A51" s="68"/>
      <c r="B51" s="68"/>
      <c r="C51" s="68"/>
      <c r="D51" s="37">
        <v>0</v>
      </c>
      <c r="F51" s="37">
        <v>0</v>
      </c>
    </row>
    <row r="52" spans="1:6" ht="13.2">
      <c r="A52" s="68"/>
      <c r="B52" s="68"/>
      <c r="C52" s="68"/>
      <c r="D52" s="37">
        <v>0</v>
      </c>
      <c r="F52" s="37">
        <v>0</v>
      </c>
    </row>
    <row r="53" spans="1:6" ht="13.2">
      <c r="A53" s="68"/>
      <c r="B53" s="68"/>
      <c r="C53" s="68"/>
      <c r="D53" s="37">
        <v>0</v>
      </c>
      <c r="F53" s="37">
        <v>0</v>
      </c>
    </row>
    <row r="54" spans="1:6" ht="13.2">
      <c r="A54" s="68"/>
      <c r="B54" s="68"/>
      <c r="C54" s="68"/>
      <c r="D54" s="37">
        <v>0</v>
      </c>
      <c r="F54" s="37">
        <v>0</v>
      </c>
    </row>
    <row r="55" spans="1:6" ht="13.2">
      <c r="A55" s="68"/>
      <c r="B55" s="68"/>
      <c r="C55" s="68"/>
      <c r="D55" s="37">
        <v>0</v>
      </c>
      <c r="F55" s="37">
        <v>0</v>
      </c>
    </row>
    <row r="56" spans="1:6" ht="13.2">
      <c r="A56" s="68"/>
      <c r="B56" s="68"/>
      <c r="C56" s="68"/>
      <c r="D56" s="37">
        <v>0</v>
      </c>
      <c r="F56" s="37">
        <v>0</v>
      </c>
    </row>
    <row r="57" spans="1:6" ht="13.2">
      <c r="A57" s="68"/>
      <c r="B57" s="68"/>
      <c r="C57" s="68"/>
      <c r="D57" s="37">
        <v>0</v>
      </c>
      <c r="F57" s="37">
        <v>0</v>
      </c>
    </row>
    <row r="58" spans="1:6" ht="13.2">
      <c r="A58" s="68"/>
      <c r="B58" s="68"/>
      <c r="C58" s="68"/>
      <c r="D58" s="37">
        <v>0</v>
      </c>
      <c r="F58" s="37">
        <v>0</v>
      </c>
    </row>
    <row r="59" spans="1:6" ht="13.2">
      <c r="A59" s="68"/>
      <c r="B59" s="68"/>
      <c r="C59" s="68"/>
      <c r="D59" s="37">
        <v>0</v>
      </c>
      <c r="F59" s="37">
        <v>0</v>
      </c>
    </row>
    <row r="60" spans="1:6" ht="13.2">
      <c r="A60" s="68"/>
      <c r="B60" s="68"/>
      <c r="C60" s="68"/>
      <c r="D60" s="37">
        <v>0</v>
      </c>
      <c r="F60" s="37">
        <v>0</v>
      </c>
    </row>
    <row r="61" spans="1:6" ht="13.2">
      <c r="A61" s="68"/>
      <c r="B61" s="68"/>
      <c r="C61" s="68"/>
      <c r="D61" s="37">
        <v>0</v>
      </c>
      <c r="F61" s="37">
        <v>0</v>
      </c>
    </row>
    <row r="62" spans="1:6" ht="13.2">
      <c r="A62" s="68"/>
      <c r="B62" s="68"/>
      <c r="C62" s="68"/>
      <c r="D62" s="37">
        <v>0</v>
      </c>
      <c r="F62" s="37">
        <v>0</v>
      </c>
    </row>
    <row r="63" spans="1:6" ht="13.2">
      <c r="A63" s="68"/>
      <c r="B63" s="68"/>
      <c r="C63" s="68"/>
      <c r="D63" s="37">
        <v>0</v>
      </c>
      <c r="F63" s="37">
        <v>0</v>
      </c>
    </row>
    <row r="64" spans="1:6" ht="13.2">
      <c r="A64" s="68"/>
      <c r="B64" s="68"/>
      <c r="C64" s="68"/>
      <c r="D64" s="37">
        <v>0</v>
      </c>
      <c r="F64" s="37">
        <v>0</v>
      </c>
    </row>
    <row r="65" spans="1:6" ht="13.2">
      <c r="A65" s="68"/>
      <c r="B65" s="68"/>
      <c r="C65" s="68"/>
      <c r="D65" s="37">
        <v>0</v>
      </c>
      <c r="F65" s="37">
        <v>0</v>
      </c>
    </row>
    <row r="66" spans="1:6" ht="13.2">
      <c r="A66" s="68"/>
      <c r="B66" s="68"/>
      <c r="C66" s="68"/>
      <c r="D66" s="37">
        <v>0</v>
      </c>
      <c r="F66" s="37">
        <v>0</v>
      </c>
    </row>
    <row r="67" spans="1:6" ht="13.2">
      <c r="A67" s="68"/>
      <c r="B67" s="68"/>
      <c r="C67" s="68"/>
      <c r="D67" s="37">
        <v>0</v>
      </c>
      <c r="F67" s="37">
        <v>0</v>
      </c>
    </row>
    <row r="68" spans="1:6" ht="13.2">
      <c r="A68" s="68"/>
      <c r="B68" s="68"/>
      <c r="C68" s="68"/>
      <c r="D68" s="37">
        <v>0</v>
      </c>
      <c r="F68" s="37">
        <v>0</v>
      </c>
    </row>
    <row r="69" spans="1:6" ht="13.2">
      <c r="A69" s="68"/>
      <c r="B69" s="68"/>
      <c r="C69" s="68"/>
      <c r="D69" s="37">
        <v>0</v>
      </c>
      <c r="F69" s="37">
        <v>0</v>
      </c>
    </row>
    <row r="70" spans="1:6" ht="13.2">
      <c r="A70" s="68"/>
      <c r="B70" s="68"/>
      <c r="C70" s="68"/>
      <c r="D70" s="37">
        <v>0</v>
      </c>
      <c r="F70" s="37">
        <v>0</v>
      </c>
    </row>
    <row r="71" spans="1:6" ht="13.2">
      <c r="A71" s="68"/>
      <c r="B71" s="68"/>
      <c r="C71" s="68"/>
      <c r="D71" s="37">
        <v>0</v>
      </c>
      <c r="F71" s="37">
        <v>0</v>
      </c>
    </row>
    <row r="72" spans="1:6" ht="13.2">
      <c r="A72" s="68"/>
      <c r="B72" s="68"/>
      <c r="C72" s="68"/>
      <c r="D72" s="37">
        <v>0</v>
      </c>
      <c r="F72" s="37">
        <v>0</v>
      </c>
    </row>
    <row r="73" spans="1:6" ht="13.2">
      <c r="A73" s="68"/>
      <c r="B73" s="68"/>
      <c r="C73" s="68"/>
      <c r="D73" s="37">
        <v>0</v>
      </c>
      <c r="F73" s="37">
        <v>0</v>
      </c>
    </row>
    <row r="74" spans="1:6" ht="13.2">
      <c r="A74" s="68"/>
      <c r="B74" s="68"/>
      <c r="C74" s="68"/>
      <c r="D74" s="37">
        <v>0</v>
      </c>
      <c r="F74" s="37">
        <v>0</v>
      </c>
    </row>
    <row r="75" spans="1:6" ht="13.2">
      <c r="A75" s="68"/>
      <c r="B75" s="68"/>
      <c r="C75" s="68"/>
      <c r="D75" s="37">
        <v>0</v>
      </c>
      <c r="F75" s="37">
        <v>0</v>
      </c>
    </row>
    <row r="76" spans="1:6" ht="13.2">
      <c r="A76" s="68"/>
      <c r="B76" s="68"/>
      <c r="C76" s="68"/>
      <c r="D76" s="37">
        <v>0</v>
      </c>
      <c r="F76" s="37">
        <v>0</v>
      </c>
    </row>
    <row r="77" spans="1:6" ht="13.2">
      <c r="A77" s="68"/>
      <c r="B77" s="68"/>
      <c r="C77" s="68"/>
      <c r="D77" s="37">
        <v>0</v>
      </c>
      <c r="F77" s="37">
        <v>0</v>
      </c>
    </row>
    <row r="78" spans="1:6" ht="13.2">
      <c r="A78" s="68"/>
      <c r="B78" s="68"/>
      <c r="C78" s="68"/>
      <c r="D78" s="37">
        <v>0</v>
      </c>
      <c r="F78" s="37">
        <v>0</v>
      </c>
    </row>
    <row r="79" spans="1:6" ht="13.2">
      <c r="A79" s="68"/>
      <c r="B79" s="68"/>
      <c r="C79" s="68"/>
      <c r="D79" s="37">
        <v>0</v>
      </c>
      <c r="F79" s="37">
        <v>0</v>
      </c>
    </row>
    <row r="80" spans="1:6" ht="13.2">
      <c r="A80" s="68"/>
      <c r="B80" s="68"/>
      <c r="C80" s="68"/>
      <c r="D80" s="37">
        <v>0</v>
      </c>
      <c r="F80" s="37">
        <v>0</v>
      </c>
    </row>
    <row r="81" spans="1:6" ht="13.2">
      <c r="A81" s="68"/>
      <c r="B81" s="68"/>
      <c r="C81" s="68"/>
      <c r="D81" s="37">
        <v>0</v>
      </c>
      <c r="F81" s="37">
        <v>0</v>
      </c>
    </row>
    <row r="82" spans="1:6" ht="13.2">
      <c r="A82" s="68"/>
      <c r="B82" s="68"/>
      <c r="C82" s="68"/>
      <c r="D82" s="37">
        <v>0</v>
      </c>
      <c r="F82" s="37">
        <v>0</v>
      </c>
    </row>
    <row r="83" spans="1:6" ht="13.2">
      <c r="A83" s="68"/>
      <c r="B83" s="68"/>
      <c r="C83" s="68"/>
      <c r="D83" s="37">
        <v>0</v>
      </c>
      <c r="F83" s="37">
        <v>0</v>
      </c>
    </row>
    <row r="84" spans="1:6" ht="13.2">
      <c r="A84" s="68"/>
      <c r="B84" s="68"/>
      <c r="C84" s="68"/>
      <c r="D84" s="37">
        <v>0</v>
      </c>
      <c r="F84" s="37">
        <v>0</v>
      </c>
    </row>
    <row r="85" spans="1:6" ht="13.2">
      <c r="A85" s="68"/>
      <c r="B85" s="68"/>
      <c r="C85" s="68"/>
      <c r="D85" s="37">
        <v>0</v>
      </c>
      <c r="F85" s="37">
        <v>0</v>
      </c>
    </row>
    <row r="86" spans="1:6" ht="13.2">
      <c r="A86" s="68"/>
      <c r="B86" s="68"/>
      <c r="C86" s="68"/>
      <c r="D86" s="37">
        <v>0</v>
      </c>
      <c r="F86" s="37">
        <v>0</v>
      </c>
    </row>
    <row r="87" spans="1:6" ht="13.2">
      <c r="A87" s="68"/>
      <c r="B87" s="68"/>
      <c r="C87" s="68"/>
      <c r="D87" s="37">
        <v>0</v>
      </c>
      <c r="F87" s="37">
        <v>0</v>
      </c>
    </row>
    <row r="88" spans="1:6" ht="13.2">
      <c r="A88" s="68"/>
      <c r="B88" s="68"/>
      <c r="C88" s="68"/>
      <c r="D88" s="37">
        <v>0</v>
      </c>
      <c r="F88" s="37">
        <v>0</v>
      </c>
    </row>
    <row r="89" spans="1:6" ht="13.2">
      <c r="A89" s="68"/>
      <c r="B89" s="68"/>
      <c r="C89" s="68"/>
      <c r="D89" s="37">
        <v>0</v>
      </c>
      <c r="F89" s="37">
        <v>0</v>
      </c>
    </row>
    <row r="90" spans="1:6" ht="13.2">
      <c r="A90" s="68"/>
      <c r="B90" s="68"/>
      <c r="C90" s="68"/>
      <c r="D90" s="37">
        <v>0</v>
      </c>
      <c r="F90" s="37">
        <v>0</v>
      </c>
    </row>
    <row r="91" spans="1:6" ht="13.2">
      <c r="A91" s="68"/>
      <c r="B91" s="68"/>
      <c r="C91" s="68"/>
      <c r="D91" s="37">
        <v>0</v>
      </c>
      <c r="F91" s="37">
        <v>0</v>
      </c>
    </row>
    <row r="92" spans="1:6" ht="13.2">
      <c r="A92" s="68"/>
      <c r="B92" s="68"/>
      <c r="C92" s="68"/>
      <c r="D92" s="37">
        <v>0</v>
      </c>
      <c r="F92" s="37">
        <v>0</v>
      </c>
    </row>
    <row r="93" spans="1:6" ht="13.2">
      <c r="A93" s="68"/>
      <c r="B93" s="68"/>
      <c r="C93" s="68"/>
      <c r="D93" s="37">
        <v>0</v>
      </c>
      <c r="F93" s="37">
        <v>0</v>
      </c>
    </row>
    <row r="94" spans="1:6" ht="13.2">
      <c r="A94" s="68"/>
      <c r="B94" s="68"/>
      <c r="C94" s="68"/>
      <c r="D94" s="37">
        <v>0</v>
      </c>
      <c r="F94" s="37">
        <v>0</v>
      </c>
    </row>
    <row r="95" spans="1:6" ht="13.2">
      <c r="A95" s="68"/>
      <c r="B95" s="68"/>
      <c r="C95" s="68"/>
      <c r="D95" s="37">
        <v>0</v>
      </c>
      <c r="F95" s="37">
        <v>0</v>
      </c>
    </row>
    <row r="96" spans="1:6" ht="13.2">
      <c r="A96" s="68"/>
      <c r="B96" s="68"/>
      <c r="C96" s="68"/>
      <c r="D96" s="37">
        <v>0</v>
      </c>
      <c r="F96" s="37">
        <v>0</v>
      </c>
    </row>
    <row r="97" spans="1:6" ht="13.2">
      <c r="A97" s="68"/>
      <c r="B97" s="68"/>
      <c r="C97" s="68"/>
      <c r="D97" s="37">
        <v>0</v>
      </c>
      <c r="F97" s="37">
        <v>0</v>
      </c>
    </row>
    <row r="98" spans="1:6" ht="13.2">
      <c r="A98" s="68"/>
      <c r="B98" s="68"/>
      <c r="C98" s="68"/>
      <c r="D98" s="37">
        <v>0</v>
      </c>
      <c r="F98" s="37">
        <v>0</v>
      </c>
    </row>
    <row r="99" spans="1:6" ht="13.2">
      <c r="A99" s="68"/>
      <c r="B99" s="68"/>
      <c r="C99" s="68"/>
      <c r="D99" s="37">
        <v>0</v>
      </c>
      <c r="F99" s="37">
        <v>0</v>
      </c>
    </row>
    <row r="100" spans="1:6" ht="13.2">
      <c r="A100" s="68"/>
      <c r="B100" s="68"/>
      <c r="C100" s="68"/>
      <c r="D100" s="37">
        <v>0</v>
      </c>
      <c r="F100" s="37">
        <v>0</v>
      </c>
    </row>
    <row r="101" spans="1:6" ht="13.2">
      <c r="A101" s="68"/>
      <c r="B101" s="68"/>
      <c r="C101" s="68"/>
      <c r="D101" s="37">
        <v>0</v>
      </c>
      <c r="F101" s="37">
        <v>0</v>
      </c>
    </row>
    <row r="102" spans="1:6" ht="13.2">
      <c r="A102" s="68"/>
      <c r="B102" s="68"/>
      <c r="C102" s="68"/>
      <c r="D102" s="37">
        <v>0</v>
      </c>
      <c r="F102" s="37">
        <v>0</v>
      </c>
    </row>
    <row r="103" spans="1:6" ht="13.2">
      <c r="A103" s="68"/>
      <c r="B103" s="68"/>
      <c r="C103" s="68"/>
      <c r="D103" s="37">
        <v>0</v>
      </c>
      <c r="F103" s="37">
        <v>0</v>
      </c>
    </row>
    <row r="104" spans="1:6" ht="13.2">
      <c r="A104" s="68"/>
      <c r="B104" s="68"/>
      <c r="C104" s="68"/>
      <c r="D104" s="37">
        <v>0</v>
      </c>
      <c r="F104" s="37">
        <v>0</v>
      </c>
    </row>
    <row r="105" spans="1:6" ht="13.2">
      <c r="A105" s="68"/>
      <c r="B105" s="68"/>
      <c r="C105" s="68"/>
      <c r="D105" s="37">
        <v>0</v>
      </c>
      <c r="F105" s="37">
        <v>0</v>
      </c>
    </row>
    <row r="106" spans="1:6" ht="13.2">
      <c r="A106" s="68"/>
      <c r="B106" s="68"/>
      <c r="C106" s="68"/>
      <c r="D106" s="37">
        <v>0</v>
      </c>
      <c r="F106" s="37">
        <v>0</v>
      </c>
    </row>
    <row r="107" spans="1:6" ht="13.2">
      <c r="A107" s="68"/>
      <c r="B107" s="68"/>
      <c r="C107" s="68"/>
      <c r="D107" s="37">
        <v>0</v>
      </c>
      <c r="F107" s="37">
        <v>0</v>
      </c>
    </row>
    <row r="108" spans="1:6" ht="13.2">
      <c r="A108" s="68"/>
      <c r="B108" s="68"/>
      <c r="C108" s="68"/>
      <c r="D108" s="37">
        <v>0</v>
      </c>
      <c r="F108" s="37">
        <v>0</v>
      </c>
    </row>
    <row r="109" spans="1:6" ht="13.2">
      <c r="A109" s="68"/>
      <c r="B109" s="68"/>
      <c r="C109" s="68"/>
      <c r="D109" s="37">
        <v>0</v>
      </c>
      <c r="F109" s="37">
        <v>0</v>
      </c>
    </row>
    <row r="110" spans="1:6" ht="13.2">
      <c r="A110" s="68"/>
      <c r="B110" s="68"/>
      <c r="C110" s="68"/>
      <c r="D110" s="37">
        <v>0</v>
      </c>
      <c r="F110" s="37">
        <v>0</v>
      </c>
    </row>
    <row r="111" spans="1:6" ht="13.2">
      <c r="A111" s="68"/>
      <c r="B111" s="68"/>
      <c r="C111" s="68"/>
      <c r="D111" s="37">
        <v>0</v>
      </c>
      <c r="F111" s="37">
        <v>0</v>
      </c>
    </row>
    <row r="112" spans="1:6" ht="13.2">
      <c r="A112" s="68"/>
      <c r="B112" s="68"/>
      <c r="C112" s="68"/>
      <c r="D112" s="37">
        <v>0</v>
      </c>
      <c r="F112" s="37">
        <v>0</v>
      </c>
    </row>
    <row r="113" spans="1:6" ht="13.2">
      <c r="A113" s="68"/>
      <c r="B113" s="68"/>
      <c r="C113" s="68"/>
      <c r="D113" s="37">
        <v>0</v>
      </c>
      <c r="F113" s="37">
        <v>0</v>
      </c>
    </row>
    <row r="114" spans="1:6" ht="13.2">
      <c r="A114" s="68"/>
      <c r="B114" s="68"/>
      <c r="C114" s="68"/>
      <c r="D114" s="37">
        <v>0</v>
      </c>
      <c r="F114" s="37">
        <v>0</v>
      </c>
    </row>
    <row r="115" spans="1:6" ht="13.2">
      <c r="A115" s="68"/>
      <c r="B115" s="68"/>
      <c r="C115" s="68"/>
      <c r="D115" s="37">
        <v>0</v>
      </c>
      <c r="F115" s="37">
        <v>0</v>
      </c>
    </row>
    <row r="116" spans="1:6" ht="13.2">
      <c r="A116" s="68"/>
      <c r="B116" s="68"/>
      <c r="C116" s="68"/>
      <c r="D116" s="37">
        <v>0</v>
      </c>
      <c r="F116" s="37">
        <v>0</v>
      </c>
    </row>
    <row r="117" spans="1:6" ht="13.2">
      <c r="A117" s="68"/>
      <c r="B117" s="68"/>
      <c r="C117" s="68"/>
      <c r="D117" s="37">
        <v>0</v>
      </c>
      <c r="F117" s="37">
        <v>0</v>
      </c>
    </row>
    <row r="118" spans="1:6" ht="13.2">
      <c r="A118" s="68"/>
      <c r="B118" s="68"/>
      <c r="C118" s="68"/>
      <c r="D118" s="37">
        <v>0</v>
      </c>
      <c r="F118" s="37">
        <v>0</v>
      </c>
    </row>
    <row r="119" spans="1:6" ht="13.2">
      <c r="A119" s="68"/>
      <c r="B119" s="68"/>
      <c r="C119" s="68"/>
      <c r="D119" s="37">
        <v>0</v>
      </c>
      <c r="F119" s="37">
        <v>0</v>
      </c>
    </row>
    <row r="120" spans="1:6" ht="13.2">
      <c r="A120" s="68"/>
      <c r="B120" s="68"/>
      <c r="C120" s="68"/>
      <c r="D120" s="37">
        <v>0</v>
      </c>
      <c r="F120" s="37">
        <v>0</v>
      </c>
    </row>
    <row r="121" spans="1:6" ht="13.2">
      <c r="A121" s="68"/>
      <c r="B121" s="68"/>
      <c r="C121" s="68"/>
      <c r="D121" s="37">
        <v>0</v>
      </c>
      <c r="F121" s="37">
        <v>0</v>
      </c>
    </row>
    <row r="122" spans="1:6" ht="13.2">
      <c r="A122" s="68"/>
      <c r="B122" s="68"/>
      <c r="C122" s="68"/>
      <c r="D122" s="37">
        <v>0</v>
      </c>
      <c r="F122" s="37">
        <v>0</v>
      </c>
    </row>
    <row r="123" spans="1:6" ht="13.2">
      <c r="A123" s="68"/>
      <c r="B123" s="68"/>
      <c r="C123" s="68"/>
      <c r="D123" s="37">
        <v>0</v>
      </c>
      <c r="F123" s="37">
        <v>0</v>
      </c>
    </row>
    <row r="124" spans="1:6" ht="13.2">
      <c r="A124" s="68"/>
      <c r="B124" s="68"/>
      <c r="C124" s="68"/>
      <c r="D124" s="37">
        <v>0</v>
      </c>
      <c r="F124" s="37">
        <v>0</v>
      </c>
    </row>
    <row r="125" spans="1:6" ht="13.2">
      <c r="A125" s="68"/>
      <c r="B125" s="68"/>
      <c r="C125" s="68"/>
      <c r="D125" s="37">
        <v>0</v>
      </c>
      <c r="F125" s="37">
        <v>0</v>
      </c>
    </row>
    <row r="126" spans="1:6" ht="13.2">
      <c r="A126" s="68"/>
      <c r="B126" s="68"/>
      <c r="C126" s="68"/>
      <c r="D126" s="37">
        <v>0</v>
      </c>
      <c r="F126" s="37">
        <v>0</v>
      </c>
    </row>
    <row r="127" spans="1:6" ht="13.2">
      <c r="A127" s="68"/>
      <c r="B127" s="68"/>
      <c r="C127" s="68"/>
      <c r="D127" s="37">
        <v>0</v>
      </c>
      <c r="F127" s="37">
        <v>0</v>
      </c>
    </row>
    <row r="128" spans="1:6" ht="13.2">
      <c r="A128" s="68"/>
      <c r="B128" s="68"/>
      <c r="C128" s="68"/>
      <c r="D128" s="37">
        <v>0</v>
      </c>
      <c r="F128" s="37">
        <v>0</v>
      </c>
    </row>
    <row r="129" spans="1:6" ht="13.2">
      <c r="A129" s="68"/>
      <c r="B129" s="68"/>
      <c r="C129" s="68"/>
      <c r="D129" s="37">
        <v>0</v>
      </c>
      <c r="F129" s="37">
        <v>0</v>
      </c>
    </row>
    <row r="130" spans="1:6" ht="13.2">
      <c r="A130" s="68"/>
      <c r="B130" s="68"/>
      <c r="C130" s="68"/>
      <c r="D130" s="37">
        <v>0</v>
      </c>
      <c r="F130" s="37">
        <v>0</v>
      </c>
    </row>
    <row r="131" spans="1:6" ht="13.2">
      <c r="A131" s="68"/>
      <c r="B131" s="68"/>
      <c r="C131" s="68"/>
      <c r="D131" s="37">
        <v>0</v>
      </c>
      <c r="F131" s="37">
        <v>0</v>
      </c>
    </row>
    <row r="132" spans="1:6" ht="13.2">
      <c r="A132" s="68"/>
      <c r="B132" s="68"/>
      <c r="C132" s="68"/>
      <c r="D132" s="37">
        <v>0</v>
      </c>
      <c r="F132" s="37">
        <v>0</v>
      </c>
    </row>
    <row r="133" spans="1:6" ht="13.2">
      <c r="A133" s="68"/>
      <c r="B133" s="68"/>
      <c r="C133" s="68"/>
      <c r="D133" s="37">
        <v>0</v>
      </c>
      <c r="F133" s="37">
        <v>0</v>
      </c>
    </row>
    <row r="134" spans="1:6" ht="13.2">
      <c r="A134" s="68"/>
      <c r="B134" s="68"/>
      <c r="C134" s="68"/>
      <c r="D134" s="37">
        <v>0</v>
      </c>
      <c r="F134" s="37">
        <v>0</v>
      </c>
    </row>
    <row r="135" spans="1:6" ht="13.2">
      <c r="A135" s="68"/>
      <c r="B135" s="68"/>
      <c r="C135" s="68"/>
      <c r="D135" s="37">
        <v>0</v>
      </c>
      <c r="F135" s="37">
        <v>0</v>
      </c>
    </row>
    <row r="136" spans="1:6" ht="13.2">
      <c r="A136" s="68"/>
      <c r="B136" s="68"/>
      <c r="C136" s="68"/>
      <c r="D136" s="37">
        <v>0</v>
      </c>
      <c r="F136" s="37">
        <v>0</v>
      </c>
    </row>
    <row r="137" spans="1:6" ht="13.2">
      <c r="A137" s="68"/>
      <c r="B137" s="68"/>
      <c r="C137" s="68"/>
      <c r="D137" s="37">
        <v>0</v>
      </c>
      <c r="F137" s="37">
        <v>0</v>
      </c>
    </row>
    <row r="138" spans="1:6" ht="13.2">
      <c r="A138" s="68"/>
      <c r="B138" s="68"/>
      <c r="C138" s="68"/>
      <c r="D138" s="37">
        <v>0</v>
      </c>
      <c r="F138" s="37">
        <v>0</v>
      </c>
    </row>
    <row r="139" spans="1:6" ht="13.2">
      <c r="A139" s="68"/>
      <c r="B139" s="68"/>
      <c r="C139" s="68"/>
      <c r="D139" s="37">
        <v>0</v>
      </c>
      <c r="F139" s="37">
        <v>0</v>
      </c>
    </row>
    <row r="140" spans="1:6" ht="13.2">
      <c r="A140" s="68"/>
      <c r="B140" s="68"/>
      <c r="C140" s="68"/>
      <c r="D140" s="37">
        <v>0</v>
      </c>
      <c r="F140" s="37">
        <v>0</v>
      </c>
    </row>
    <row r="141" spans="1:6" ht="13.2">
      <c r="A141" s="68"/>
      <c r="B141" s="68"/>
      <c r="C141" s="68"/>
      <c r="D141" s="37">
        <v>0</v>
      </c>
      <c r="F141" s="37">
        <v>0</v>
      </c>
    </row>
    <row r="142" spans="1:6" ht="13.2">
      <c r="A142" s="68"/>
      <c r="B142" s="68"/>
      <c r="C142" s="68"/>
      <c r="D142" s="37">
        <v>0</v>
      </c>
      <c r="F142" s="37">
        <v>0</v>
      </c>
    </row>
    <row r="143" spans="1:6" ht="13.2">
      <c r="A143" s="68"/>
      <c r="B143" s="68"/>
      <c r="C143" s="68"/>
      <c r="D143" s="37">
        <v>0</v>
      </c>
      <c r="F143" s="37">
        <v>0</v>
      </c>
    </row>
    <row r="144" spans="1:6" ht="13.2">
      <c r="A144" s="68"/>
      <c r="B144" s="68"/>
      <c r="C144" s="68"/>
      <c r="D144" s="37">
        <v>0</v>
      </c>
      <c r="F144" s="37">
        <v>0</v>
      </c>
    </row>
    <row r="145" spans="1:6" ht="13.2">
      <c r="A145" s="68"/>
      <c r="B145" s="68"/>
      <c r="C145" s="68"/>
      <c r="D145" s="37">
        <v>0</v>
      </c>
      <c r="F145" s="37">
        <v>0</v>
      </c>
    </row>
    <row r="146" spans="1:6" ht="13.2">
      <c r="A146" s="68"/>
      <c r="B146" s="68"/>
      <c r="C146" s="68"/>
      <c r="D146" s="37">
        <v>0</v>
      </c>
      <c r="F146" s="37">
        <v>0</v>
      </c>
    </row>
    <row r="147" spans="1:6" ht="13.2">
      <c r="A147" s="68"/>
      <c r="B147" s="68"/>
      <c r="C147" s="68"/>
      <c r="D147" s="37">
        <v>0</v>
      </c>
      <c r="F147" s="37">
        <v>0</v>
      </c>
    </row>
    <row r="148" spans="1:6" ht="13.2">
      <c r="A148" s="68"/>
      <c r="B148" s="68"/>
      <c r="C148" s="68"/>
      <c r="D148" s="37">
        <v>0</v>
      </c>
      <c r="F148" s="37">
        <v>0</v>
      </c>
    </row>
    <row r="149" spans="1:6" ht="13.2">
      <c r="A149" s="68"/>
      <c r="B149" s="68"/>
      <c r="C149" s="68"/>
      <c r="D149" s="37">
        <v>0</v>
      </c>
      <c r="F149" s="37">
        <v>0</v>
      </c>
    </row>
    <row r="150" spans="1:6" ht="13.2">
      <c r="A150" s="68"/>
      <c r="B150" s="68"/>
      <c r="C150" s="68"/>
      <c r="D150" s="37">
        <v>0</v>
      </c>
      <c r="F150" s="37">
        <v>0</v>
      </c>
    </row>
    <row r="151" spans="1:6" ht="13.2">
      <c r="A151" s="68"/>
      <c r="B151" s="68"/>
      <c r="C151" s="68"/>
      <c r="D151" s="37">
        <v>0</v>
      </c>
      <c r="F151" s="37">
        <v>0</v>
      </c>
    </row>
    <row r="152" spans="1:6" ht="13.2">
      <c r="A152" s="68"/>
      <c r="B152" s="68"/>
      <c r="C152" s="68"/>
      <c r="D152" s="37">
        <v>0</v>
      </c>
      <c r="F152" s="37">
        <v>0</v>
      </c>
    </row>
    <row r="153" spans="1:6" ht="13.2">
      <c r="A153" s="68"/>
      <c r="B153" s="68"/>
      <c r="C153" s="68"/>
      <c r="D153" s="37">
        <v>0</v>
      </c>
      <c r="F153" s="37">
        <v>0</v>
      </c>
    </row>
    <row r="154" spans="1:6" ht="13.2">
      <c r="A154" s="68"/>
      <c r="B154" s="68"/>
      <c r="C154" s="68"/>
      <c r="D154" s="37">
        <v>0</v>
      </c>
      <c r="F154" s="37">
        <v>0</v>
      </c>
    </row>
    <row r="155" spans="1:6" ht="13.2">
      <c r="A155" s="68"/>
      <c r="B155" s="68"/>
      <c r="C155" s="68"/>
      <c r="D155" s="37">
        <v>0</v>
      </c>
      <c r="F155" s="37">
        <v>0</v>
      </c>
    </row>
    <row r="156" spans="1:6" ht="13.2">
      <c r="A156" s="68"/>
      <c r="B156" s="68"/>
      <c r="C156" s="68"/>
      <c r="D156" s="37">
        <v>0</v>
      </c>
      <c r="F156" s="37">
        <v>0</v>
      </c>
    </row>
    <row r="157" spans="1:6" ht="13.2">
      <c r="A157" s="68"/>
      <c r="B157" s="68"/>
      <c r="C157" s="68"/>
      <c r="D157" s="37">
        <v>0</v>
      </c>
      <c r="F157" s="37">
        <v>0</v>
      </c>
    </row>
    <row r="158" spans="1:6" ht="13.2">
      <c r="A158" s="68"/>
      <c r="B158" s="68"/>
      <c r="C158" s="68"/>
      <c r="D158" s="37">
        <v>0</v>
      </c>
      <c r="F158" s="37">
        <v>0</v>
      </c>
    </row>
    <row r="159" spans="1:6" ht="13.2">
      <c r="A159" s="68"/>
      <c r="B159" s="68"/>
      <c r="C159" s="68"/>
      <c r="D159" s="37">
        <v>0</v>
      </c>
      <c r="F159" s="37">
        <v>0</v>
      </c>
    </row>
    <row r="160" spans="1:6" ht="13.2">
      <c r="A160" s="68"/>
      <c r="B160" s="68"/>
      <c r="C160" s="68"/>
      <c r="D160" s="37">
        <v>0</v>
      </c>
      <c r="F160" s="37">
        <v>0</v>
      </c>
    </row>
    <row r="161" spans="1:6" ht="13.2">
      <c r="A161" s="68"/>
      <c r="B161" s="68"/>
      <c r="C161" s="68"/>
      <c r="D161" s="37">
        <v>0</v>
      </c>
      <c r="F161" s="37">
        <v>0</v>
      </c>
    </row>
    <row r="162" spans="1:6" ht="13.2">
      <c r="A162" s="68"/>
      <c r="B162" s="68"/>
      <c r="C162" s="68"/>
      <c r="D162" s="37">
        <v>0</v>
      </c>
      <c r="F162" s="37">
        <v>0</v>
      </c>
    </row>
    <row r="163" spans="1:6" ht="13.2">
      <c r="A163" s="68"/>
      <c r="B163" s="68"/>
      <c r="C163" s="68"/>
      <c r="D163" s="37">
        <v>0</v>
      </c>
      <c r="F163" s="37">
        <v>0</v>
      </c>
    </row>
    <row r="164" spans="1:6" ht="13.2">
      <c r="A164" s="1055" t="s">
        <v>96</v>
      </c>
      <c r="B164" s="1055"/>
      <c r="C164" s="1055"/>
      <c r="D164" s="13">
        <f>SUM(D17:D163)</f>
        <v>0</v>
      </c>
      <c r="E164" s="247"/>
      <c r="F164" s="13">
        <f>SUM(F17:F163)</f>
        <v>0</v>
      </c>
    </row>
    <row r="165" spans="1:6" ht="13.2">
      <c r="A165" s="135"/>
      <c r="B165" s="135"/>
      <c r="C165" s="135"/>
      <c r="D165" s="245"/>
      <c r="F165" s="135"/>
    </row>
    <row r="166" spans="1:6" ht="13.2">
      <c r="A166" s="76" t="s">
        <v>120</v>
      </c>
      <c r="B166" s="76"/>
      <c r="C166" s="76"/>
      <c r="D166" s="76"/>
      <c r="E166" s="274"/>
      <c r="F166" s="273"/>
    </row>
    <row r="167" spans="1:6" ht="15.6">
      <c r="A167" s="76" t="s">
        <v>427</v>
      </c>
      <c r="B167" s="76"/>
      <c r="C167" s="76"/>
      <c r="D167" s="76"/>
      <c r="E167" s="274"/>
      <c r="F167" s="1" t="s">
        <v>379</v>
      </c>
    </row>
  </sheetData>
  <sheetProtection algorithmName="SHA-512" hashValue="eFrLxuPtaE0amN5WW34tbnTAiZ1wi6Vgz3uLGc9A/A2EEZUylm6vu+dHVVVp1Fv/YzIs9wMVVr7cHehqk8ZiAg==" saltValue="yyLAEN9SDAHeF4jyOgPsGg==" spinCount="100000" sheet="1" objects="1" scenarios="1"/>
  <customSheetViews>
    <customSheetView guid="{44A9B407-01D8-4884-B7C4-4543B07C7B59}" hiddenRows="1" hiddenColumns="1" topLeftCell="A140">
      <selection activeCell="A56" sqref="A56"/>
      <pageMargins left="0.51181102362204722" right="0.51181102362204722" top="0.98425196850393704" bottom="0.59055118110236227" header="0.59055118110236227" footer="0.59055118110236227"/>
      <printOptions horizontalCentered="1"/>
      <pageSetup paperSize="5" scale="75" orientation="portrait" r:id="rId1"/>
      <headerFooter alignWithMargins="0"/>
    </customSheetView>
  </customSheetViews>
  <mergeCells count="4">
    <mergeCell ref="A9:F9"/>
    <mergeCell ref="A11:F11"/>
    <mergeCell ref="A15:A16"/>
    <mergeCell ref="A164:C164"/>
  </mergeCells>
  <hyperlinks>
    <hyperlink ref="C1" location="'40.010'!A1" display="'40.010'!A1"/>
    <hyperlink ref="A1" location="'TABLE OF CONTENTS'!A1" display="TABLE OF CONTENTS"/>
  </hyperlinks>
  <printOptions horizontalCentered="1"/>
  <pageMargins left="0.51181102362204722" right="0.51181102362204722" top="0.98425196850393704" bottom="0.59055118110236227" header="0.59055118110236227" footer="0.59055118110236227"/>
  <pageSetup paperSize="5" scale="75" orientation="portrait" r:id="rId2"/>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tabColor theme="3" tint="0.39997558519241921"/>
  </sheetPr>
  <dimension ref="A1:H166"/>
  <sheetViews>
    <sheetView zoomScaleNormal="100" workbookViewId="0">
      <selection activeCell="D37" sqref="D37"/>
    </sheetView>
  </sheetViews>
  <sheetFormatPr defaultColWidth="0" defaultRowHeight="13.2" zeroHeight="1"/>
  <cols>
    <col min="1" max="1" width="36.6328125" style="75" customWidth="1"/>
    <col min="2" max="5" width="12.6328125" style="75" customWidth="1"/>
    <col min="6" max="6" width="1.90625" style="75" customWidth="1"/>
    <col min="7" max="8" width="12.6328125" style="75" customWidth="1"/>
    <col min="9" max="16384" width="8.6328125" style="75" hidden="1"/>
  </cols>
  <sheetData>
    <row r="1" spans="1:8" ht="15">
      <c r="A1" s="374" t="s">
        <v>493</v>
      </c>
      <c r="B1" s="376"/>
      <c r="C1" s="375">
        <v>40.052</v>
      </c>
      <c r="D1" s="376"/>
      <c r="E1" s="376"/>
      <c r="F1" s="376"/>
      <c r="G1" s="376"/>
      <c r="H1" s="376"/>
    </row>
    <row r="2" spans="1:8">
      <c r="A2" s="80"/>
      <c r="B2" s="76"/>
      <c r="C2" s="78"/>
      <c r="D2" s="99"/>
      <c r="E2" s="76"/>
      <c r="F2" s="89"/>
      <c r="G2" s="76"/>
      <c r="H2" s="89"/>
    </row>
    <row r="3" spans="1:8">
      <c r="A3" s="79" t="str">
        <f>Cover!$A$14</f>
        <v>Select Name of Insurer/ Financial Holding Company</v>
      </c>
      <c r="B3" s="76"/>
      <c r="C3" s="76"/>
      <c r="D3" s="76"/>
      <c r="E3" s="76"/>
      <c r="F3" s="126"/>
      <c r="G3" s="297" t="s">
        <v>383</v>
      </c>
      <c r="H3" s="127"/>
    </row>
    <row r="4" spans="1:8">
      <c r="A4" s="80" t="s">
        <v>354</v>
      </c>
      <c r="B4" s="76"/>
      <c r="C4" s="76"/>
      <c r="D4" s="76"/>
      <c r="E4" s="76"/>
      <c r="F4" s="126"/>
      <c r="G4" s="126"/>
      <c r="H4" s="76"/>
    </row>
    <row r="5" spans="1:8">
      <c r="A5" s="80"/>
      <c r="B5" s="76"/>
      <c r="C5" s="76"/>
      <c r="D5" s="76"/>
      <c r="E5" s="76"/>
      <c r="F5" s="126"/>
      <c r="G5" s="126"/>
      <c r="H5" s="76"/>
    </row>
    <row r="6" spans="1:8">
      <c r="A6" s="80" t="s">
        <v>1</v>
      </c>
      <c r="B6" s="76"/>
      <c r="C6" s="76"/>
      <c r="D6" s="102"/>
      <c r="E6" s="76"/>
      <c r="F6" s="126"/>
      <c r="G6" s="126"/>
      <c r="H6" s="76"/>
    </row>
    <row r="7" spans="1:8">
      <c r="A7" s="81" t="s">
        <v>355</v>
      </c>
      <c r="B7" s="78"/>
      <c r="C7" s="78"/>
      <c r="D7" s="76"/>
      <c r="E7" s="76"/>
      <c r="F7" s="126"/>
      <c r="G7" s="6">
        <f>Cover!$A$23</f>
        <v>45291</v>
      </c>
      <c r="H7" s="76"/>
    </row>
    <row r="8" spans="1:8">
      <c r="A8" s="82"/>
      <c r="B8" s="76"/>
      <c r="C8" s="76"/>
      <c r="D8" s="76"/>
      <c r="E8" s="76"/>
      <c r="F8" s="126"/>
      <c r="G8" s="126"/>
      <c r="H8" s="128"/>
    </row>
    <row r="9" spans="1:8">
      <c r="A9" s="1053" t="s">
        <v>0</v>
      </c>
      <c r="B9" s="1053"/>
      <c r="C9" s="1053"/>
      <c r="D9" s="1053"/>
      <c r="E9" s="1130"/>
      <c r="F9" s="1130"/>
      <c r="G9" s="1130"/>
      <c r="H9" s="1130"/>
    </row>
    <row r="10" spans="1:8">
      <c r="A10" s="83"/>
      <c r="B10" s="83"/>
      <c r="C10" s="83"/>
      <c r="D10" s="83"/>
      <c r="E10" s="83"/>
      <c r="F10" s="83"/>
      <c r="G10" s="83"/>
      <c r="H10" s="83"/>
    </row>
    <row r="11" spans="1:8">
      <c r="A11" s="1054" t="s">
        <v>211</v>
      </c>
      <c r="B11" s="1054"/>
      <c r="C11" s="1054"/>
      <c r="D11" s="1054"/>
      <c r="E11" s="1054"/>
      <c r="F11" s="1054"/>
      <c r="G11" s="1054"/>
      <c r="H11" s="1054"/>
    </row>
    <row r="12" spans="1:8">
      <c r="A12" s="76"/>
      <c r="B12" s="76"/>
      <c r="C12" s="76"/>
      <c r="D12" s="76"/>
      <c r="E12" s="76"/>
      <c r="F12" s="76"/>
      <c r="G12" s="76"/>
      <c r="H12" s="76"/>
    </row>
    <row r="13" spans="1:8" ht="15.6">
      <c r="A13" s="81" t="s">
        <v>397</v>
      </c>
      <c r="B13" s="76"/>
      <c r="C13" s="76"/>
      <c r="D13" s="76"/>
      <c r="E13" s="76"/>
      <c r="F13" s="76"/>
      <c r="G13" s="76"/>
      <c r="H13" s="76"/>
    </row>
    <row r="14" spans="1:8" ht="26.25" customHeight="1">
      <c r="A14" s="205"/>
      <c r="B14" s="205"/>
      <c r="C14" s="205"/>
      <c r="D14" s="205"/>
      <c r="E14" s="205"/>
      <c r="F14" s="245"/>
      <c r="G14" s="1074" t="s">
        <v>318</v>
      </c>
      <c r="H14" s="1131"/>
    </row>
    <row r="15" spans="1:8">
      <c r="A15" s="1129" t="s">
        <v>208</v>
      </c>
      <c r="B15" s="131" t="s">
        <v>204</v>
      </c>
      <c r="C15" s="131" t="s">
        <v>912</v>
      </c>
      <c r="D15" s="131" t="s">
        <v>212</v>
      </c>
      <c r="E15" s="131" t="s">
        <v>117</v>
      </c>
      <c r="F15" s="29"/>
      <c r="G15" s="131" t="s">
        <v>912</v>
      </c>
      <c r="H15" s="131" t="s">
        <v>117</v>
      </c>
    </row>
    <row r="16" spans="1:8">
      <c r="A16" s="1129"/>
      <c r="B16" s="131" t="s">
        <v>206</v>
      </c>
      <c r="C16" s="131"/>
      <c r="D16" s="131"/>
      <c r="E16" s="131" t="s">
        <v>2</v>
      </c>
      <c r="F16" s="29"/>
      <c r="G16" s="131"/>
      <c r="H16" s="131" t="s">
        <v>2</v>
      </c>
    </row>
    <row r="17" spans="1:8">
      <c r="A17" s="387"/>
      <c r="B17" s="388"/>
      <c r="C17" s="389"/>
      <c r="D17" s="390"/>
      <c r="E17" s="132">
        <f>+C17*D17</f>
        <v>0</v>
      </c>
      <c r="F17" s="29"/>
      <c r="G17" s="68"/>
      <c r="H17" s="132">
        <f>G17*D17</f>
        <v>0</v>
      </c>
    </row>
    <row r="18" spans="1:8" ht="13.5" customHeight="1">
      <c r="A18" s="387"/>
      <c r="B18" s="388"/>
      <c r="C18" s="389"/>
      <c r="D18" s="390"/>
      <c r="E18" s="132">
        <f t="shared" ref="E18:E72" si="0">+C18*D18</f>
        <v>0</v>
      </c>
      <c r="F18" s="29"/>
      <c r="G18" s="68"/>
      <c r="H18" s="132">
        <f t="shared" ref="H18:H72" si="1">G18*D18</f>
        <v>0</v>
      </c>
    </row>
    <row r="19" spans="1:8" ht="13.5" customHeight="1">
      <c r="A19" s="387"/>
      <c r="B19" s="388"/>
      <c r="C19" s="389"/>
      <c r="D19" s="390"/>
      <c r="E19" s="132">
        <f t="shared" si="0"/>
        <v>0</v>
      </c>
      <c r="F19" s="29"/>
      <c r="G19" s="68"/>
      <c r="H19" s="132">
        <f t="shared" si="1"/>
        <v>0</v>
      </c>
    </row>
    <row r="20" spans="1:8" ht="13.5" customHeight="1">
      <c r="A20" s="387"/>
      <c r="B20" s="388"/>
      <c r="C20" s="389"/>
      <c r="D20" s="390"/>
      <c r="E20" s="132">
        <f t="shared" si="0"/>
        <v>0</v>
      </c>
      <c r="F20" s="29"/>
      <c r="G20" s="68"/>
      <c r="H20" s="132">
        <f t="shared" si="1"/>
        <v>0</v>
      </c>
    </row>
    <row r="21" spans="1:8" ht="13.5" customHeight="1">
      <c r="A21" s="387"/>
      <c r="B21" s="388"/>
      <c r="C21" s="389"/>
      <c r="D21" s="390"/>
      <c r="E21" s="132">
        <f t="shared" si="0"/>
        <v>0</v>
      </c>
      <c r="F21" s="29"/>
      <c r="G21" s="68"/>
      <c r="H21" s="132">
        <f t="shared" si="1"/>
        <v>0</v>
      </c>
    </row>
    <row r="22" spans="1:8" ht="13.5" customHeight="1">
      <c r="A22" s="387"/>
      <c r="B22" s="388"/>
      <c r="C22" s="389"/>
      <c r="D22" s="390"/>
      <c r="E22" s="132">
        <f t="shared" si="0"/>
        <v>0</v>
      </c>
      <c r="F22" s="29"/>
      <c r="G22" s="68"/>
      <c r="H22" s="132">
        <f t="shared" si="1"/>
        <v>0</v>
      </c>
    </row>
    <row r="23" spans="1:8" ht="13.5" customHeight="1">
      <c r="A23" s="387"/>
      <c r="B23" s="388"/>
      <c r="C23" s="389"/>
      <c r="D23" s="390"/>
      <c r="E23" s="132">
        <f t="shared" si="0"/>
        <v>0</v>
      </c>
      <c r="F23" s="29"/>
      <c r="G23" s="68"/>
      <c r="H23" s="132">
        <f t="shared" si="1"/>
        <v>0</v>
      </c>
    </row>
    <row r="24" spans="1:8" ht="13.5" customHeight="1">
      <c r="A24" s="387"/>
      <c r="B24" s="388"/>
      <c r="C24" s="389"/>
      <c r="D24" s="390"/>
      <c r="E24" s="132">
        <f t="shared" si="0"/>
        <v>0</v>
      </c>
      <c r="F24" s="29"/>
      <c r="G24" s="68"/>
      <c r="H24" s="132">
        <f t="shared" si="1"/>
        <v>0</v>
      </c>
    </row>
    <row r="25" spans="1:8" ht="13.5" customHeight="1">
      <c r="A25" s="387"/>
      <c r="B25" s="388"/>
      <c r="C25" s="389"/>
      <c r="D25" s="390"/>
      <c r="E25" s="132">
        <f t="shared" si="0"/>
        <v>0</v>
      </c>
      <c r="F25" s="29"/>
      <c r="G25" s="68"/>
      <c r="H25" s="132">
        <f t="shared" si="1"/>
        <v>0</v>
      </c>
    </row>
    <row r="26" spans="1:8" ht="13.5" customHeight="1">
      <c r="A26" s="387"/>
      <c r="B26" s="388"/>
      <c r="C26" s="389"/>
      <c r="D26" s="390"/>
      <c r="E26" s="132">
        <f t="shared" si="0"/>
        <v>0</v>
      </c>
      <c r="F26" s="29"/>
      <c r="G26" s="68"/>
      <c r="H26" s="132">
        <f t="shared" si="1"/>
        <v>0</v>
      </c>
    </row>
    <row r="27" spans="1:8" ht="13.5" customHeight="1">
      <c r="A27" s="387"/>
      <c r="B27" s="388"/>
      <c r="C27" s="389"/>
      <c r="D27" s="390"/>
      <c r="E27" s="132">
        <f t="shared" si="0"/>
        <v>0</v>
      </c>
      <c r="F27" s="29"/>
      <c r="G27" s="68"/>
      <c r="H27" s="132">
        <f t="shared" si="1"/>
        <v>0</v>
      </c>
    </row>
    <row r="28" spans="1:8" ht="13.5" customHeight="1">
      <c r="A28" s="387"/>
      <c r="B28" s="388"/>
      <c r="C28" s="389"/>
      <c r="D28" s="390"/>
      <c r="E28" s="132">
        <f t="shared" si="0"/>
        <v>0</v>
      </c>
      <c r="F28" s="29"/>
      <c r="G28" s="68"/>
      <c r="H28" s="132">
        <f t="shared" si="1"/>
        <v>0</v>
      </c>
    </row>
    <row r="29" spans="1:8" ht="13.5" customHeight="1">
      <c r="A29" s="387"/>
      <c r="B29" s="388"/>
      <c r="C29" s="389"/>
      <c r="D29" s="390"/>
      <c r="E29" s="132">
        <f t="shared" si="0"/>
        <v>0</v>
      </c>
      <c r="F29" s="29"/>
      <c r="G29" s="68"/>
      <c r="H29" s="132">
        <f t="shared" si="1"/>
        <v>0</v>
      </c>
    </row>
    <row r="30" spans="1:8" ht="13.5" customHeight="1">
      <c r="A30" s="387"/>
      <c r="B30" s="388"/>
      <c r="C30" s="389"/>
      <c r="D30" s="390"/>
      <c r="E30" s="132">
        <f t="shared" si="0"/>
        <v>0</v>
      </c>
      <c r="F30" s="29"/>
      <c r="G30" s="68"/>
      <c r="H30" s="132">
        <f t="shared" si="1"/>
        <v>0</v>
      </c>
    </row>
    <row r="31" spans="1:8" ht="13.5" customHeight="1">
      <c r="A31" s="387"/>
      <c r="B31" s="388"/>
      <c r="C31" s="389"/>
      <c r="D31" s="390"/>
      <c r="E31" s="132">
        <f t="shared" si="0"/>
        <v>0</v>
      </c>
      <c r="F31" s="29"/>
      <c r="G31" s="68"/>
      <c r="H31" s="132">
        <f t="shared" si="1"/>
        <v>0</v>
      </c>
    </row>
    <row r="32" spans="1:8" ht="13.5" customHeight="1">
      <c r="A32" s="387"/>
      <c r="B32" s="388"/>
      <c r="C32" s="389"/>
      <c r="D32" s="390"/>
      <c r="E32" s="132">
        <f t="shared" si="0"/>
        <v>0</v>
      </c>
      <c r="F32" s="29"/>
      <c r="G32" s="68"/>
      <c r="H32" s="132">
        <f t="shared" si="1"/>
        <v>0</v>
      </c>
    </row>
    <row r="33" spans="1:8" ht="13.5" customHeight="1">
      <c r="A33" s="387"/>
      <c r="B33" s="388"/>
      <c r="C33" s="389"/>
      <c r="D33" s="390"/>
      <c r="E33" s="132">
        <f t="shared" si="0"/>
        <v>0</v>
      </c>
      <c r="F33" s="29"/>
      <c r="G33" s="68"/>
      <c r="H33" s="132">
        <f t="shared" si="1"/>
        <v>0</v>
      </c>
    </row>
    <row r="34" spans="1:8" ht="13.5" customHeight="1">
      <c r="A34" s="387"/>
      <c r="B34" s="388"/>
      <c r="C34" s="389"/>
      <c r="D34" s="390"/>
      <c r="E34" s="132">
        <f t="shared" si="0"/>
        <v>0</v>
      </c>
      <c r="F34" s="29"/>
      <c r="G34" s="68"/>
      <c r="H34" s="132">
        <f t="shared" si="1"/>
        <v>0</v>
      </c>
    </row>
    <row r="35" spans="1:8" ht="13.5" customHeight="1">
      <c r="A35" s="387"/>
      <c r="B35" s="388"/>
      <c r="C35" s="389"/>
      <c r="D35" s="390"/>
      <c r="E35" s="132">
        <f t="shared" si="0"/>
        <v>0</v>
      </c>
      <c r="F35" s="29"/>
      <c r="G35" s="68"/>
      <c r="H35" s="132">
        <f t="shared" si="1"/>
        <v>0</v>
      </c>
    </row>
    <row r="36" spans="1:8" ht="13.5" customHeight="1">
      <c r="A36" s="387"/>
      <c r="B36" s="388"/>
      <c r="C36" s="389"/>
      <c r="D36" s="390"/>
      <c r="E36" s="132">
        <f t="shared" si="0"/>
        <v>0</v>
      </c>
      <c r="F36" s="29"/>
      <c r="G36" s="68"/>
      <c r="H36" s="132">
        <f t="shared" si="1"/>
        <v>0</v>
      </c>
    </row>
    <row r="37" spans="1:8" ht="13.5" customHeight="1">
      <c r="A37" s="387"/>
      <c r="B37" s="388"/>
      <c r="C37" s="389"/>
      <c r="D37" s="390"/>
      <c r="E37" s="132">
        <f t="shared" si="0"/>
        <v>0</v>
      </c>
      <c r="F37" s="29"/>
      <c r="G37" s="68"/>
      <c r="H37" s="132">
        <f t="shared" si="1"/>
        <v>0</v>
      </c>
    </row>
    <row r="38" spans="1:8" ht="13.5" customHeight="1">
      <c r="A38" s="387"/>
      <c r="B38" s="388"/>
      <c r="C38" s="389"/>
      <c r="D38" s="390"/>
      <c r="E38" s="132">
        <f t="shared" si="0"/>
        <v>0</v>
      </c>
      <c r="F38" s="29"/>
      <c r="G38" s="68"/>
      <c r="H38" s="132">
        <f t="shared" si="1"/>
        <v>0</v>
      </c>
    </row>
    <row r="39" spans="1:8" ht="13.5" customHeight="1">
      <c r="A39" s="387"/>
      <c r="B39" s="388"/>
      <c r="C39" s="389"/>
      <c r="D39" s="390"/>
      <c r="E39" s="132">
        <f t="shared" si="0"/>
        <v>0</v>
      </c>
      <c r="F39" s="29"/>
      <c r="G39" s="68"/>
      <c r="H39" s="132">
        <f t="shared" si="1"/>
        <v>0</v>
      </c>
    </row>
    <row r="40" spans="1:8" ht="13.5" customHeight="1">
      <c r="A40" s="387"/>
      <c r="B40" s="388"/>
      <c r="C40" s="389"/>
      <c r="D40" s="390"/>
      <c r="E40" s="132">
        <f t="shared" si="0"/>
        <v>0</v>
      </c>
      <c r="F40" s="29"/>
      <c r="G40" s="68"/>
      <c r="H40" s="132">
        <f t="shared" si="1"/>
        <v>0</v>
      </c>
    </row>
    <row r="41" spans="1:8" ht="13.5" customHeight="1">
      <c r="A41" s="387"/>
      <c r="B41" s="388"/>
      <c r="C41" s="389"/>
      <c r="D41" s="390"/>
      <c r="E41" s="132">
        <f t="shared" si="0"/>
        <v>0</v>
      </c>
      <c r="F41" s="29"/>
      <c r="G41" s="68"/>
      <c r="H41" s="132">
        <f t="shared" si="1"/>
        <v>0</v>
      </c>
    </row>
    <row r="42" spans="1:8" ht="13.5" customHeight="1">
      <c r="A42" s="387"/>
      <c r="B42" s="388"/>
      <c r="C42" s="389"/>
      <c r="D42" s="390"/>
      <c r="E42" s="132">
        <f t="shared" si="0"/>
        <v>0</v>
      </c>
      <c r="F42" s="29"/>
      <c r="G42" s="68"/>
      <c r="H42" s="132">
        <f t="shared" si="1"/>
        <v>0</v>
      </c>
    </row>
    <row r="43" spans="1:8" ht="13.5" customHeight="1">
      <c r="A43" s="387"/>
      <c r="B43" s="388"/>
      <c r="C43" s="389"/>
      <c r="D43" s="390"/>
      <c r="E43" s="132">
        <f t="shared" si="0"/>
        <v>0</v>
      </c>
      <c r="F43" s="29"/>
      <c r="G43" s="68"/>
      <c r="H43" s="132">
        <f t="shared" si="1"/>
        <v>0</v>
      </c>
    </row>
    <row r="44" spans="1:8" ht="13.5" customHeight="1">
      <c r="A44" s="387"/>
      <c r="B44" s="388"/>
      <c r="C44" s="389"/>
      <c r="D44" s="390"/>
      <c r="E44" s="132">
        <f t="shared" si="0"/>
        <v>0</v>
      </c>
      <c r="F44" s="29"/>
      <c r="G44" s="68"/>
      <c r="H44" s="132">
        <f t="shared" si="1"/>
        <v>0</v>
      </c>
    </row>
    <row r="45" spans="1:8" ht="13.5" customHeight="1">
      <c r="A45" s="387"/>
      <c r="B45" s="388"/>
      <c r="C45" s="389"/>
      <c r="D45" s="390"/>
      <c r="E45" s="132">
        <f t="shared" si="0"/>
        <v>0</v>
      </c>
      <c r="F45" s="29"/>
      <c r="G45" s="68"/>
      <c r="H45" s="132">
        <f t="shared" si="1"/>
        <v>0</v>
      </c>
    </row>
    <row r="46" spans="1:8" ht="13.5" customHeight="1">
      <c r="A46" s="387"/>
      <c r="B46" s="388"/>
      <c r="C46" s="389"/>
      <c r="D46" s="390"/>
      <c r="E46" s="132">
        <f t="shared" si="0"/>
        <v>0</v>
      </c>
      <c r="F46" s="29"/>
      <c r="G46" s="68"/>
      <c r="H46" s="132">
        <f t="shared" si="1"/>
        <v>0</v>
      </c>
    </row>
    <row r="47" spans="1:8" ht="13.5" customHeight="1">
      <c r="A47" s="387"/>
      <c r="B47" s="388"/>
      <c r="C47" s="389"/>
      <c r="D47" s="390"/>
      <c r="E47" s="132">
        <f t="shared" si="0"/>
        <v>0</v>
      </c>
      <c r="F47" s="29"/>
      <c r="G47" s="68"/>
      <c r="H47" s="132">
        <f t="shared" si="1"/>
        <v>0</v>
      </c>
    </row>
    <row r="48" spans="1:8" ht="13.5" customHeight="1">
      <c r="A48" s="387"/>
      <c r="B48" s="388"/>
      <c r="C48" s="389"/>
      <c r="D48" s="390"/>
      <c r="E48" s="132">
        <f t="shared" si="0"/>
        <v>0</v>
      </c>
      <c r="F48" s="29"/>
      <c r="G48" s="68"/>
      <c r="H48" s="132">
        <f t="shared" si="1"/>
        <v>0</v>
      </c>
    </row>
    <row r="49" spans="1:8" ht="13.5" customHeight="1">
      <c r="A49" s="387"/>
      <c r="B49" s="388"/>
      <c r="C49" s="389"/>
      <c r="D49" s="390"/>
      <c r="E49" s="132">
        <f t="shared" si="0"/>
        <v>0</v>
      </c>
      <c r="F49" s="29"/>
      <c r="G49" s="68"/>
      <c r="H49" s="132">
        <f t="shared" si="1"/>
        <v>0</v>
      </c>
    </row>
    <row r="50" spans="1:8" ht="13.5" customHeight="1">
      <c r="A50" s="387"/>
      <c r="B50" s="388"/>
      <c r="C50" s="389"/>
      <c r="D50" s="390"/>
      <c r="E50" s="132">
        <f t="shared" si="0"/>
        <v>0</v>
      </c>
      <c r="F50" s="29"/>
      <c r="G50" s="68"/>
      <c r="H50" s="132">
        <f t="shared" si="1"/>
        <v>0</v>
      </c>
    </row>
    <row r="51" spans="1:8" ht="13.5" customHeight="1">
      <c r="A51" s="387"/>
      <c r="B51" s="388"/>
      <c r="C51" s="389"/>
      <c r="D51" s="390"/>
      <c r="E51" s="132">
        <f t="shared" si="0"/>
        <v>0</v>
      </c>
      <c r="F51" s="29"/>
      <c r="G51" s="68"/>
      <c r="H51" s="132">
        <f t="shared" si="1"/>
        <v>0</v>
      </c>
    </row>
    <row r="52" spans="1:8" ht="13.5" customHeight="1">
      <c r="A52" s="387"/>
      <c r="B52" s="388"/>
      <c r="C52" s="389"/>
      <c r="D52" s="390"/>
      <c r="E52" s="132">
        <f t="shared" si="0"/>
        <v>0</v>
      </c>
      <c r="F52" s="29"/>
      <c r="G52" s="68"/>
      <c r="H52" s="132">
        <f t="shared" si="1"/>
        <v>0</v>
      </c>
    </row>
    <row r="53" spans="1:8" ht="13.5" customHeight="1">
      <c r="A53" s="387"/>
      <c r="B53" s="388"/>
      <c r="C53" s="389"/>
      <c r="D53" s="390"/>
      <c r="E53" s="132">
        <f t="shared" si="0"/>
        <v>0</v>
      </c>
      <c r="F53" s="29"/>
      <c r="G53" s="68"/>
      <c r="H53" s="132">
        <f t="shared" si="1"/>
        <v>0</v>
      </c>
    </row>
    <row r="54" spans="1:8" ht="13.5" customHeight="1">
      <c r="A54" s="387"/>
      <c r="B54" s="388"/>
      <c r="C54" s="389"/>
      <c r="D54" s="390"/>
      <c r="E54" s="132">
        <f t="shared" si="0"/>
        <v>0</v>
      </c>
      <c r="F54" s="29"/>
      <c r="G54" s="68"/>
      <c r="H54" s="132">
        <f t="shared" si="1"/>
        <v>0</v>
      </c>
    </row>
    <row r="55" spans="1:8" ht="13.5" customHeight="1">
      <c r="A55" s="387"/>
      <c r="B55" s="387"/>
      <c r="C55" s="387"/>
      <c r="D55" s="391"/>
      <c r="E55" s="132">
        <f t="shared" si="0"/>
        <v>0</v>
      </c>
      <c r="F55" s="29"/>
      <c r="G55" s="68"/>
      <c r="H55" s="132">
        <f t="shared" si="1"/>
        <v>0</v>
      </c>
    </row>
    <row r="56" spans="1:8" ht="13.5" customHeight="1">
      <c r="A56" s="387"/>
      <c r="B56" s="388"/>
      <c r="C56" s="389"/>
      <c r="D56" s="390"/>
      <c r="E56" s="132">
        <f t="shared" si="0"/>
        <v>0</v>
      </c>
      <c r="F56" s="29"/>
      <c r="G56" s="68"/>
      <c r="H56" s="132">
        <f t="shared" si="1"/>
        <v>0</v>
      </c>
    </row>
    <row r="57" spans="1:8" ht="13.5" customHeight="1">
      <c r="A57" s="387"/>
      <c r="B57" s="388"/>
      <c r="C57" s="389"/>
      <c r="D57" s="390"/>
      <c r="E57" s="132">
        <f t="shared" si="0"/>
        <v>0</v>
      </c>
      <c r="F57" s="29"/>
      <c r="G57" s="68"/>
      <c r="H57" s="132">
        <f t="shared" si="1"/>
        <v>0</v>
      </c>
    </row>
    <row r="58" spans="1:8" ht="13.5" customHeight="1">
      <c r="A58" s="387"/>
      <c r="B58" s="388"/>
      <c r="C58" s="389"/>
      <c r="D58" s="390"/>
      <c r="E58" s="132">
        <f t="shared" si="0"/>
        <v>0</v>
      </c>
      <c r="F58" s="29"/>
      <c r="G58" s="68"/>
      <c r="H58" s="132">
        <f t="shared" si="1"/>
        <v>0</v>
      </c>
    </row>
    <row r="59" spans="1:8" ht="13.5" customHeight="1">
      <c r="A59" s="387"/>
      <c r="B59" s="388"/>
      <c r="C59" s="389"/>
      <c r="D59" s="390"/>
      <c r="E59" s="132">
        <f t="shared" si="0"/>
        <v>0</v>
      </c>
      <c r="F59" s="29"/>
      <c r="G59" s="68"/>
      <c r="H59" s="132">
        <f t="shared" si="1"/>
        <v>0</v>
      </c>
    </row>
    <row r="60" spans="1:8" ht="13.5" customHeight="1">
      <c r="A60" s="387"/>
      <c r="B60" s="388"/>
      <c r="C60" s="389"/>
      <c r="D60" s="390"/>
      <c r="E60" s="132">
        <f t="shared" si="0"/>
        <v>0</v>
      </c>
      <c r="F60" s="29"/>
      <c r="G60" s="68"/>
      <c r="H60" s="132">
        <f t="shared" si="1"/>
        <v>0</v>
      </c>
    </row>
    <row r="61" spans="1:8" ht="13.5" customHeight="1">
      <c r="A61" s="387"/>
      <c r="B61" s="388"/>
      <c r="C61" s="389"/>
      <c r="D61" s="390"/>
      <c r="E61" s="132">
        <f t="shared" si="0"/>
        <v>0</v>
      </c>
      <c r="F61" s="29"/>
      <c r="G61" s="68"/>
      <c r="H61" s="132">
        <f t="shared" si="1"/>
        <v>0</v>
      </c>
    </row>
    <row r="62" spans="1:8" ht="13.5" customHeight="1">
      <c r="A62" s="387"/>
      <c r="B62" s="387"/>
      <c r="C62" s="387"/>
      <c r="D62" s="391"/>
      <c r="E62" s="132">
        <f t="shared" si="0"/>
        <v>0</v>
      </c>
      <c r="F62" s="29"/>
      <c r="G62" s="68"/>
      <c r="H62" s="132">
        <f t="shared" si="1"/>
        <v>0</v>
      </c>
    </row>
    <row r="63" spans="1:8" ht="13.5" customHeight="1">
      <c r="A63" s="387"/>
      <c r="B63" s="388"/>
      <c r="C63" s="391"/>
      <c r="D63" s="390"/>
      <c r="E63" s="132">
        <f t="shared" si="0"/>
        <v>0</v>
      </c>
      <c r="F63" s="29"/>
      <c r="G63" s="68"/>
      <c r="H63" s="132">
        <f t="shared" si="1"/>
        <v>0</v>
      </c>
    </row>
    <row r="64" spans="1:8" ht="13.5" customHeight="1">
      <c r="A64" s="387"/>
      <c r="B64" s="388"/>
      <c r="C64" s="391"/>
      <c r="D64" s="390"/>
      <c r="E64" s="132">
        <f t="shared" si="0"/>
        <v>0</v>
      </c>
      <c r="F64" s="29"/>
      <c r="G64" s="68"/>
      <c r="H64" s="132">
        <f t="shared" si="1"/>
        <v>0</v>
      </c>
    </row>
    <row r="65" spans="1:8" ht="13.5" customHeight="1">
      <c r="A65" s="387"/>
      <c r="B65" s="388"/>
      <c r="C65" s="391"/>
      <c r="D65" s="390"/>
      <c r="E65" s="132">
        <f t="shared" si="0"/>
        <v>0</v>
      </c>
      <c r="F65" s="29"/>
      <c r="G65" s="68"/>
      <c r="H65" s="132">
        <f t="shared" si="1"/>
        <v>0</v>
      </c>
    </row>
    <row r="66" spans="1:8" ht="13.5" customHeight="1">
      <c r="A66" s="387"/>
      <c r="B66" s="388"/>
      <c r="C66" s="391"/>
      <c r="D66" s="390"/>
      <c r="E66" s="132">
        <f t="shared" si="0"/>
        <v>0</v>
      </c>
      <c r="F66" s="29"/>
      <c r="G66" s="68"/>
      <c r="H66" s="132">
        <f t="shared" si="1"/>
        <v>0</v>
      </c>
    </row>
    <row r="67" spans="1:8" ht="13.5" customHeight="1">
      <c r="A67" s="387"/>
      <c r="B67" s="388"/>
      <c r="C67" s="391"/>
      <c r="D67" s="390"/>
      <c r="E67" s="132">
        <f t="shared" si="0"/>
        <v>0</v>
      </c>
      <c r="F67" s="29"/>
      <c r="G67" s="68"/>
      <c r="H67" s="132">
        <f t="shared" si="1"/>
        <v>0</v>
      </c>
    </row>
    <row r="68" spans="1:8" ht="13.5" customHeight="1">
      <c r="A68" s="387"/>
      <c r="B68" s="387"/>
      <c r="C68" s="387"/>
      <c r="D68" s="390"/>
      <c r="E68" s="132">
        <f t="shared" si="0"/>
        <v>0</v>
      </c>
      <c r="F68" s="29"/>
      <c r="G68" s="68"/>
      <c r="H68" s="132">
        <f t="shared" si="1"/>
        <v>0</v>
      </c>
    </row>
    <row r="69" spans="1:8" ht="13.5" customHeight="1">
      <c r="A69" s="387"/>
      <c r="B69" s="388"/>
      <c r="C69" s="391"/>
      <c r="D69" s="390"/>
      <c r="E69" s="132">
        <f t="shared" si="0"/>
        <v>0</v>
      </c>
      <c r="F69" s="29"/>
      <c r="G69" s="68"/>
      <c r="H69" s="132">
        <f t="shared" si="1"/>
        <v>0</v>
      </c>
    </row>
    <row r="70" spans="1:8" ht="13.5" customHeight="1">
      <c r="A70" s="387"/>
      <c r="B70" s="388"/>
      <c r="C70" s="387"/>
      <c r="D70" s="390"/>
      <c r="E70" s="132">
        <f t="shared" si="0"/>
        <v>0</v>
      </c>
      <c r="F70" s="29"/>
      <c r="G70" s="68"/>
      <c r="H70" s="132">
        <f t="shared" si="1"/>
        <v>0</v>
      </c>
    </row>
    <row r="71" spans="1:8" ht="13.5" customHeight="1">
      <c r="A71" s="387"/>
      <c r="B71" s="388"/>
      <c r="C71" s="391"/>
      <c r="D71" s="390"/>
      <c r="E71" s="132">
        <f t="shared" si="0"/>
        <v>0</v>
      </c>
      <c r="F71" s="29"/>
      <c r="G71" s="68"/>
      <c r="H71" s="132">
        <f t="shared" si="1"/>
        <v>0</v>
      </c>
    </row>
    <row r="72" spans="1:8" ht="13.5" customHeight="1">
      <c r="A72" s="387"/>
      <c r="B72" s="388"/>
      <c r="C72" s="391"/>
      <c r="D72" s="390"/>
      <c r="E72" s="132">
        <f t="shared" si="0"/>
        <v>0</v>
      </c>
      <c r="F72" s="29"/>
      <c r="G72" s="68"/>
      <c r="H72" s="132">
        <f t="shared" si="1"/>
        <v>0</v>
      </c>
    </row>
    <row r="73" spans="1:8" ht="13.5" customHeight="1">
      <c r="A73" s="387"/>
      <c r="B73" s="388"/>
      <c r="C73" s="391"/>
      <c r="D73" s="390"/>
      <c r="E73" s="132">
        <f t="shared" ref="E73:E100" si="2">+C73*D73</f>
        <v>0</v>
      </c>
      <c r="F73" s="29"/>
      <c r="G73" s="68"/>
      <c r="H73" s="132">
        <f t="shared" ref="H73:H100" si="3">G73*D73</f>
        <v>0</v>
      </c>
    </row>
    <row r="74" spans="1:8" ht="13.5" customHeight="1">
      <c r="A74" s="387"/>
      <c r="B74" s="388"/>
      <c r="C74" s="391"/>
      <c r="D74" s="390"/>
      <c r="E74" s="132">
        <f t="shared" si="2"/>
        <v>0</v>
      </c>
      <c r="F74" s="29"/>
      <c r="G74" s="68"/>
      <c r="H74" s="132">
        <f t="shared" si="3"/>
        <v>0</v>
      </c>
    </row>
    <row r="75" spans="1:8" ht="13.5" customHeight="1">
      <c r="A75" s="387"/>
      <c r="B75" s="388"/>
      <c r="C75" s="391"/>
      <c r="D75" s="390"/>
      <c r="E75" s="132">
        <f t="shared" si="2"/>
        <v>0</v>
      </c>
      <c r="F75" s="29"/>
      <c r="G75" s="68"/>
      <c r="H75" s="132">
        <f t="shared" si="3"/>
        <v>0</v>
      </c>
    </row>
    <row r="76" spans="1:8" ht="13.5" customHeight="1">
      <c r="A76" s="387"/>
      <c r="B76" s="388"/>
      <c r="C76" s="391"/>
      <c r="D76" s="390"/>
      <c r="E76" s="132">
        <f t="shared" si="2"/>
        <v>0</v>
      </c>
      <c r="F76" s="29"/>
      <c r="G76" s="68"/>
      <c r="H76" s="132">
        <f t="shared" si="3"/>
        <v>0</v>
      </c>
    </row>
    <row r="77" spans="1:8" ht="13.5" customHeight="1">
      <c r="A77" s="387"/>
      <c r="B77" s="387"/>
      <c r="C77" s="387"/>
      <c r="D77" s="391"/>
      <c r="E77" s="132">
        <f t="shared" si="2"/>
        <v>0</v>
      </c>
      <c r="F77" s="29"/>
      <c r="G77" s="68"/>
      <c r="H77" s="132">
        <f t="shared" si="3"/>
        <v>0</v>
      </c>
    </row>
    <row r="78" spans="1:8" ht="13.5" customHeight="1">
      <c r="A78" s="387"/>
      <c r="B78" s="388"/>
      <c r="C78" s="391"/>
      <c r="D78" s="390"/>
      <c r="E78" s="132">
        <f t="shared" si="2"/>
        <v>0</v>
      </c>
      <c r="F78" s="29"/>
      <c r="G78" s="68"/>
      <c r="H78" s="132">
        <f t="shared" si="3"/>
        <v>0</v>
      </c>
    </row>
    <row r="79" spans="1:8" ht="13.5" customHeight="1">
      <c r="A79" s="387"/>
      <c r="B79" s="388"/>
      <c r="C79" s="391"/>
      <c r="D79" s="390"/>
      <c r="E79" s="132">
        <f t="shared" si="2"/>
        <v>0</v>
      </c>
      <c r="F79" s="29"/>
      <c r="G79" s="68"/>
      <c r="H79" s="132">
        <f t="shared" si="3"/>
        <v>0</v>
      </c>
    </row>
    <row r="80" spans="1:8" ht="13.5" customHeight="1">
      <c r="A80" s="387"/>
      <c r="B80" s="388"/>
      <c r="C80" s="391"/>
      <c r="D80" s="390"/>
      <c r="E80" s="132">
        <f t="shared" si="2"/>
        <v>0</v>
      </c>
      <c r="F80" s="29"/>
      <c r="G80" s="68"/>
      <c r="H80" s="132">
        <f t="shared" si="3"/>
        <v>0</v>
      </c>
    </row>
    <row r="81" spans="1:8" ht="13.5" customHeight="1">
      <c r="A81" s="68"/>
      <c r="B81" s="68"/>
      <c r="C81" s="68"/>
      <c r="D81" s="35"/>
      <c r="E81" s="132">
        <f t="shared" si="2"/>
        <v>0</v>
      </c>
      <c r="F81" s="29"/>
      <c r="G81" s="68"/>
      <c r="H81" s="132">
        <f t="shared" si="3"/>
        <v>0</v>
      </c>
    </row>
    <row r="82" spans="1:8" ht="13.5" customHeight="1">
      <c r="A82" s="68"/>
      <c r="B82" s="68"/>
      <c r="C82" s="68"/>
      <c r="D82" s="35"/>
      <c r="E82" s="132">
        <f t="shared" si="2"/>
        <v>0</v>
      </c>
      <c r="F82" s="29"/>
      <c r="G82" s="68"/>
      <c r="H82" s="132">
        <f t="shared" si="3"/>
        <v>0</v>
      </c>
    </row>
    <row r="83" spans="1:8" ht="13.5" customHeight="1">
      <c r="A83" s="68"/>
      <c r="B83" s="68"/>
      <c r="C83" s="68"/>
      <c r="D83" s="35"/>
      <c r="E83" s="132">
        <f t="shared" si="2"/>
        <v>0</v>
      </c>
      <c r="F83" s="29"/>
      <c r="G83" s="68"/>
      <c r="H83" s="132">
        <f t="shared" si="3"/>
        <v>0</v>
      </c>
    </row>
    <row r="84" spans="1:8" ht="13.5" customHeight="1">
      <c r="A84" s="68"/>
      <c r="B84" s="68"/>
      <c r="C84" s="68"/>
      <c r="D84" s="35"/>
      <c r="E84" s="132">
        <f t="shared" si="2"/>
        <v>0</v>
      </c>
      <c r="F84" s="29"/>
      <c r="G84" s="68"/>
      <c r="H84" s="132">
        <f t="shared" si="3"/>
        <v>0</v>
      </c>
    </row>
    <row r="85" spans="1:8" ht="13.5" customHeight="1">
      <c r="A85" s="68"/>
      <c r="B85" s="68"/>
      <c r="C85" s="68"/>
      <c r="D85" s="35"/>
      <c r="E85" s="132">
        <f t="shared" si="2"/>
        <v>0</v>
      </c>
      <c r="F85" s="29"/>
      <c r="G85" s="68"/>
      <c r="H85" s="132">
        <f t="shared" si="3"/>
        <v>0</v>
      </c>
    </row>
    <row r="86" spans="1:8" ht="13.5" customHeight="1">
      <c r="A86" s="68"/>
      <c r="B86" s="68"/>
      <c r="C86" s="68"/>
      <c r="D86" s="35"/>
      <c r="E86" s="132">
        <f t="shared" si="2"/>
        <v>0</v>
      </c>
      <c r="F86" s="29"/>
      <c r="G86" s="68"/>
      <c r="H86" s="132">
        <f t="shared" si="3"/>
        <v>0</v>
      </c>
    </row>
    <row r="87" spans="1:8" ht="13.5" customHeight="1">
      <c r="A87" s="68"/>
      <c r="B87" s="68"/>
      <c r="C87" s="68"/>
      <c r="D87" s="35"/>
      <c r="E87" s="132">
        <f t="shared" si="2"/>
        <v>0</v>
      </c>
      <c r="F87" s="29"/>
      <c r="G87" s="68"/>
      <c r="H87" s="132">
        <f t="shared" si="3"/>
        <v>0</v>
      </c>
    </row>
    <row r="88" spans="1:8" ht="13.5" customHeight="1">
      <c r="A88" s="68"/>
      <c r="B88" s="68"/>
      <c r="C88" s="68"/>
      <c r="D88" s="35"/>
      <c r="E88" s="132">
        <f t="shared" si="2"/>
        <v>0</v>
      </c>
      <c r="F88" s="29"/>
      <c r="G88" s="68"/>
      <c r="H88" s="132">
        <f t="shared" si="3"/>
        <v>0</v>
      </c>
    </row>
    <row r="89" spans="1:8" ht="13.5" customHeight="1">
      <c r="A89" s="68"/>
      <c r="B89" s="68"/>
      <c r="C89" s="68"/>
      <c r="D89" s="35"/>
      <c r="E89" s="132">
        <f t="shared" si="2"/>
        <v>0</v>
      </c>
      <c r="F89" s="29"/>
      <c r="G89" s="68"/>
      <c r="H89" s="132">
        <f t="shared" si="3"/>
        <v>0</v>
      </c>
    </row>
    <row r="90" spans="1:8" ht="13.5" customHeight="1">
      <c r="A90" s="68"/>
      <c r="B90" s="68"/>
      <c r="C90" s="68"/>
      <c r="D90" s="35"/>
      <c r="E90" s="132">
        <f t="shared" si="2"/>
        <v>0</v>
      </c>
      <c r="F90" s="29"/>
      <c r="G90" s="68"/>
      <c r="H90" s="132">
        <f t="shared" si="3"/>
        <v>0</v>
      </c>
    </row>
    <row r="91" spans="1:8" ht="13.5" customHeight="1">
      <c r="A91" s="68"/>
      <c r="B91" s="68"/>
      <c r="C91" s="68"/>
      <c r="D91" s="35"/>
      <c r="E91" s="132">
        <f t="shared" si="2"/>
        <v>0</v>
      </c>
      <c r="F91" s="29"/>
      <c r="G91" s="68"/>
      <c r="H91" s="132">
        <f t="shared" si="3"/>
        <v>0</v>
      </c>
    </row>
    <row r="92" spans="1:8" ht="13.5" customHeight="1">
      <c r="A92" s="68"/>
      <c r="B92" s="68"/>
      <c r="C92" s="68"/>
      <c r="D92" s="35"/>
      <c r="E92" s="132">
        <f t="shared" si="2"/>
        <v>0</v>
      </c>
      <c r="F92" s="29"/>
      <c r="G92" s="68"/>
      <c r="H92" s="132">
        <f t="shared" si="3"/>
        <v>0</v>
      </c>
    </row>
    <row r="93" spans="1:8" ht="13.5" customHeight="1">
      <c r="A93" s="68"/>
      <c r="B93" s="68"/>
      <c r="C93" s="68"/>
      <c r="D93" s="35"/>
      <c r="E93" s="132">
        <f t="shared" si="2"/>
        <v>0</v>
      </c>
      <c r="F93" s="29"/>
      <c r="G93" s="68"/>
      <c r="H93" s="132">
        <f t="shared" si="3"/>
        <v>0</v>
      </c>
    </row>
    <row r="94" spans="1:8" ht="13.5" customHeight="1">
      <c r="A94" s="68"/>
      <c r="B94" s="68"/>
      <c r="C94" s="68"/>
      <c r="D94" s="35"/>
      <c r="E94" s="132">
        <f t="shared" si="2"/>
        <v>0</v>
      </c>
      <c r="F94" s="29"/>
      <c r="G94" s="68"/>
      <c r="H94" s="132">
        <f t="shared" si="3"/>
        <v>0</v>
      </c>
    </row>
    <row r="95" spans="1:8" ht="13.5" customHeight="1">
      <c r="A95" s="68"/>
      <c r="B95" s="68"/>
      <c r="C95" s="68"/>
      <c r="D95" s="35"/>
      <c r="E95" s="132">
        <f t="shared" si="2"/>
        <v>0</v>
      </c>
      <c r="F95" s="29"/>
      <c r="G95" s="68"/>
      <c r="H95" s="132">
        <f t="shared" si="3"/>
        <v>0</v>
      </c>
    </row>
    <row r="96" spans="1:8" ht="13.5" customHeight="1">
      <c r="A96" s="68"/>
      <c r="B96" s="68"/>
      <c r="C96" s="68"/>
      <c r="D96" s="35"/>
      <c r="E96" s="132">
        <f t="shared" si="2"/>
        <v>0</v>
      </c>
      <c r="F96" s="29"/>
      <c r="G96" s="68"/>
      <c r="H96" s="132">
        <f t="shared" si="3"/>
        <v>0</v>
      </c>
    </row>
    <row r="97" spans="1:8" ht="13.5" customHeight="1">
      <c r="A97" s="68"/>
      <c r="B97" s="68"/>
      <c r="C97" s="68"/>
      <c r="D97" s="35"/>
      <c r="E97" s="132">
        <f t="shared" si="2"/>
        <v>0</v>
      </c>
      <c r="F97" s="29"/>
      <c r="G97" s="68"/>
      <c r="H97" s="132">
        <f t="shared" si="3"/>
        <v>0</v>
      </c>
    </row>
    <row r="98" spans="1:8" ht="13.5" customHeight="1">
      <c r="A98" s="68"/>
      <c r="B98" s="68"/>
      <c r="C98" s="68"/>
      <c r="D98" s="35"/>
      <c r="E98" s="132">
        <f t="shared" si="2"/>
        <v>0</v>
      </c>
      <c r="F98" s="29"/>
      <c r="G98" s="68"/>
      <c r="H98" s="132">
        <f t="shared" si="3"/>
        <v>0</v>
      </c>
    </row>
    <row r="99" spans="1:8" ht="13.5" customHeight="1">
      <c r="A99" s="68"/>
      <c r="B99" s="68"/>
      <c r="C99" s="68"/>
      <c r="D99" s="35"/>
      <c r="E99" s="132">
        <f t="shared" si="2"/>
        <v>0</v>
      </c>
      <c r="F99" s="29"/>
      <c r="G99" s="68"/>
      <c r="H99" s="132">
        <f t="shared" si="3"/>
        <v>0</v>
      </c>
    </row>
    <row r="100" spans="1:8" ht="13.5" customHeight="1">
      <c r="A100" s="68"/>
      <c r="B100" s="68"/>
      <c r="C100" s="68"/>
      <c r="D100" s="35"/>
      <c r="E100" s="132">
        <f t="shared" si="2"/>
        <v>0</v>
      </c>
      <c r="F100" s="29"/>
      <c r="G100" s="68"/>
      <c r="H100" s="132">
        <f t="shared" si="3"/>
        <v>0</v>
      </c>
    </row>
    <row r="101" spans="1:8" ht="13.5" customHeight="1">
      <c r="A101" s="68"/>
      <c r="B101" s="68"/>
      <c r="C101" s="68"/>
      <c r="D101" s="35"/>
      <c r="E101" s="132">
        <f t="shared" ref="E101:E144" si="4">+C101*D101</f>
        <v>0</v>
      </c>
      <c r="F101" s="29"/>
      <c r="G101" s="68"/>
      <c r="H101" s="132">
        <f t="shared" ref="H101:H144" si="5">G101*D101</f>
        <v>0</v>
      </c>
    </row>
    <row r="102" spans="1:8" ht="13.5" customHeight="1">
      <c r="A102" s="68"/>
      <c r="B102" s="68"/>
      <c r="C102" s="68"/>
      <c r="D102" s="35"/>
      <c r="E102" s="132">
        <f t="shared" si="4"/>
        <v>0</v>
      </c>
      <c r="F102" s="29"/>
      <c r="G102" s="68"/>
      <c r="H102" s="132">
        <f t="shared" si="5"/>
        <v>0</v>
      </c>
    </row>
    <row r="103" spans="1:8" ht="13.5" customHeight="1">
      <c r="A103" s="68"/>
      <c r="B103" s="68"/>
      <c r="C103" s="68"/>
      <c r="D103" s="35"/>
      <c r="E103" s="132">
        <f t="shared" si="4"/>
        <v>0</v>
      </c>
      <c r="F103" s="29"/>
      <c r="G103" s="68"/>
      <c r="H103" s="132">
        <f t="shared" si="5"/>
        <v>0</v>
      </c>
    </row>
    <row r="104" spans="1:8" ht="13.5" customHeight="1">
      <c r="A104" s="68"/>
      <c r="B104" s="68"/>
      <c r="C104" s="68"/>
      <c r="D104" s="35"/>
      <c r="E104" s="132">
        <f t="shared" si="4"/>
        <v>0</v>
      </c>
      <c r="F104" s="29"/>
      <c r="G104" s="68"/>
      <c r="H104" s="132">
        <f t="shared" si="5"/>
        <v>0</v>
      </c>
    </row>
    <row r="105" spans="1:8" ht="13.5" customHeight="1">
      <c r="A105" s="68"/>
      <c r="B105" s="68"/>
      <c r="C105" s="68"/>
      <c r="D105" s="35"/>
      <c r="E105" s="132">
        <f t="shared" si="4"/>
        <v>0</v>
      </c>
      <c r="F105" s="29"/>
      <c r="G105" s="68"/>
      <c r="H105" s="132">
        <f t="shared" si="5"/>
        <v>0</v>
      </c>
    </row>
    <row r="106" spans="1:8" ht="13.5" customHeight="1">
      <c r="A106" s="68"/>
      <c r="B106" s="68"/>
      <c r="C106" s="68"/>
      <c r="D106" s="35"/>
      <c r="E106" s="132">
        <f t="shared" si="4"/>
        <v>0</v>
      </c>
      <c r="F106" s="29"/>
      <c r="G106" s="68"/>
      <c r="H106" s="132">
        <f t="shared" si="5"/>
        <v>0</v>
      </c>
    </row>
    <row r="107" spans="1:8" ht="13.5" customHeight="1">
      <c r="A107" s="68"/>
      <c r="B107" s="68"/>
      <c r="C107" s="68"/>
      <c r="D107" s="35"/>
      <c r="E107" s="132">
        <f t="shared" si="4"/>
        <v>0</v>
      </c>
      <c r="F107" s="29"/>
      <c r="G107" s="68"/>
      <c r="H107" s="132">
        <f t="shared" si="5"/>
        <v>0</v>
      </c>
    </row>
    <row r="108" spans="1:8" ht="13.5" customHeight="1">
      <c r="A108" s="68"/>
      <c r="B108" s="68"/>
      <c r="C108" s="68"/>
      <c r="D108" s="35"/>
      <c r="E108" s="132">
        <f t="shared" si="4"/>
        <v>0</v>
      </c>
      <c r="F108" s="29"/>
      <c r="G108" s="68"/>
      <c r="H108" s="132">
        <f t="shared" si="5"/>
        <v>0</v>
      </c>
    </row>
    <row r="109" spans="1:8" ht="13.5" customHeight="1">
      <c r="A109" s="68"/>
      <c r="B109" s="68"/>
      <c r="C109" s="68"/>
      <c r="D109" s="35"/>
      <c r="E109" s="132">
        <f t="shared" si="4"/>
        <v>0</v>
      </c>
      <c r="F109" s="29"/>
      <c r="G109" s="68"/>
      <c r="H109" s="132">
        <f t="shared" si="5"/>
        <v>0</v>
      </c>
    </row>
    <row r="110" spans="1:8" ht="13.5" customHeight="1">
      <c r="A110" s="68"/>
      <c r="B110" s="68"/>
      <c r="C110" s="68"/>
      <c r="D110" s="35"/>
      <c r="E110" s="132">
        <f t="shared" si="4"/>
        <v>0</v>
      </c>
      <c r="F110" s="29"/>
      <c r="G110" s="68"/>
      <c r="H110" s="132">
        <f t="shared" si="5"/>
        <v>0</v>
      </c>
    </row>
    <row r="111" spans="1:8" ht="13.5" customHeight="1">
      <c r="A111" s="68"/>
      <c r="B111" s="68"/>
      <c r="C111" s="68"/>
      <c r="D111" s="35"/>
      <c r="E111" s="132">
        <f t="shared" si="4"/>
        <v>0</v>
      </c>
      <c r="F111" s="29"/>
      <c r="G111" s="68"/>
      <c r="H111" s="132">
        <f t="shared" si="5"/>
        <v>0</v>
      </c>
    </row>
    <row r="112" spans="1:8" ht="13.5" customHeight="1">
      <c r="A112" s="68"/>
      <c r="B112" s="68"/>
      <c r="C112" s="68"/>
      <c r="D112" s="35"/>
      <c r="E112" s="132">
        <f t="shared" si="4"/>
        <v>0</v>
      </c>
      <c r="F112" s="29"/>
      <c r="G112" s="68"/>
      <c r="H112" s="132">
        <f t="shared" si="5"/>
        <v>0</v>
      </c>
    </row>
    <row r="113" spans="1:8" ht="13.5" customHeight="1">
      <c r="A113" s="68"/>
      <c r="B113" s="68"/>
      <c r="C113" s="68"/>
      <c r="D113" s="35"/>
      <c r="E113" s="132">
        <f t="shared" si="4"/>
        <v>0</v>
      </c>
      <c r="F113" s="29"/>
      <c r="G113" s="68"/>
      <c r="H113" s="132">
        <f t="shared" si="5"/>
        <v>0</v>
      </c>
    </row>
    <row r="114" spans="1:8" ht="13.5" customHeight="1">
      <c r="A114" s="68"/>
      <c r="B114" s="68"/>
      <c r="C114" s="68"/>
      <c r="D114" s="35"/>
      <c r="E114" s="132">
        <f t="shared" si="4"/>
        <v>0</v>
      </c>
      <c r="F114" s="29"/>
      <c r="G114" s="68"/>
      <c r="H114" s="132">
        <f t="shared" si="5"/>
        <v>0</v>
      </c>
    </row>
    <row r="115" spans="1:8" ht="13.5" customHeight="1">
      <c r="A115" s="68"/>
      <c r="B115" s="68"/>
      <c r="C115" s="68"/>
      <c r="D115" s="35"/>
      <c r="E115" s="132">
        <f t="shared" si="4"/>
        <v>0</v>
      </c>
      <c r="F115" s="29"/>
      <c r="G115" s="68"/>
      <c r="H115" s="132">
        <f t="shared" si="5"/>
        <v>0</v>
      </c>
    </row>
    <row r="116" spans="1:8" ht="13.5" customHeight="1">
      <c r="A116" s="68"/>
      <c r="B116" s="68"/>
      <c r="C116" s="68"/>
      <c r="D116" s="35"/>
      <c r="E116" s="132">
        <f t="shared" si="4"/>
        <v>0</v>
      </c>
      <c r="F116" s="29"/>
      <c r="G116" s="68"/>
      <c r="H116" s="132">
        <f t="shared" si="5"/>
        <v>0</v>
      </c>
    </row>
    <row r="117" spans="1:8" ht="13.5" customHeight="1">
      <c r="A117" s="68"/>
      <c r="B117" s="68"/>
      <c r="C117" s="68"/>
      <c r="D117" s="35"/>
      <c r="E117" s="132">
        <f t="shared" si="4"/>
        <v>0</v>
      </c>
      <c r="F117" s="29"/>
      <c r="G117" s="68"/>
      <c r="H117" s="132">
        <f t="shared" si="5"/>
        <v>0</v>
      </c>
    </row>
    <row r="118" spans="1:8" ht="13.5" customHeight="1">
      <c r="A118" s="68"/>
      <c r="B118" s="68"/>
      <c r="C118" s="68"/>
      <c r="D118" s="35"/>
      <c r="E118" s="132">
        <f t="shared" si="4"/>
        <v>0</v>
      </c>
      <c r="F118" s="29"/>
      <c r="G118" s="68"/>
      <c r="H118" s="132">
        <f t="shared" si="5"/>
        <v>0</v>
      </c>
    </row>
    <row r="119" spans="1:8" ht="13.5" customHeight="1">
      <c r="A119" s="68"/>
      <c r="B119" s="68"/>
      <c r="C119" s="68"/>
      <c r="D119" s="35"/>
      <c r="E119" s="132">
        <f t="shared" si="4"/>
        <v>0</v>
      </c>
      <c r="F119" s="29"/>
      <c r="G119" s="68"/>
      <c r="H119" s="132">
        <f t="shared" si="5"/>
        <v>0</v>
      </c>
    </row>
    <row r="120" spans="1:8" ht="13.5" customHeight="1">
      <c r="A120" s="68"/>
      <c r="B120" s="68"/>
      <c r="C120" s="68"/>
      <c r="D120" s="35"/>
      <c r="E120" s="132">
        <f t="shared" si="4"/>
        <v>0</v>
      </c>
      <c r="F120" s="29"/>
      <c r="G120" s="68"/>
      <c r="H120" s="132">
        <f t="shared" si="5"/>
        <v>0</v>
      </c>
    </row>
    <row r="121" spans="1:8" ht="13.5" customHeight="1">
      <c r="A121" s="68"/>
      <c r="B121" s="68"/>
      <c r="C121" s="68"/>
      <c r="D121" s="35"/>
      <c r="E121" s="132">
        <f t="shared" si="4"/>
        <v>0</v>
      </c>
      <c r="F121" s="29"/>
      <c r="G121" s="68"/>
      <c r="H121" s="132">
        <f t="shared" si="5"/>
        <v>0</v>
      </c>
    </row>
    <row r="122" spans="1:8" ht="13.5" customHeight="1">
      <c r="A122" s="68"/>
      <c r="B122" s="68"/>
      <c r="C122" s="68"/>
      <c r="D122" s="35"/>
      <c r="E122" s="132">
        <f t="shared" si="4"/>
        <v>0</v>
      </c>
      <c r="F122" s="29"/>
      <c r="G122" s="68"/>
      <c r="H122" s="132">
        <f t="shared" si="5"/>
        <v>0</v>
      </c>
    </row>
    <row r="123" spans="1:8" ht="13.5" customHeight="1">
      <c r="A123" s="68"/>
      <c r="B123" s="68"/>
      <c r="C123" s="68"/>
      <c r="D123" s="35"/>
      <c r="E123" s="132">
        <f t="shared" si="4"/>
        <v>0</v>
      </c>
      <c r="F123" s="29"/>
      <c r="G123" s="68"/>
      <c r="H123" s="132">
        <f t="shared" si="5"/>
        <v>0</v>
      </c>
    </row>
    <row r="124" spans="1:8" ht="13.5" customHeight="1">
      <c r="A124" s="68"/>
      <c r="B124" s="68"/>
      <c r="C124" s="68"/>
      <c r="D124" s="35"/>
      <c r="E124" s="132">
        <f t="shared" si="4"/>
        <v>0</v>
      </c>
      <c r="F124" s="29"/>
      <c r="G124" s="68"/>
      <c r="H124" s="132">
        <f t="shared" si="5"/>
        <v>0</v>
      </c>
    </row>
    <row r="125" spans="1:8" ht="13.5" customHeight="1">
      <c r="A125" s="68"/>
      <c r="B125" s="68"/>
      <c r="C125" s="68"/>
      <c r="D125" s="35"/>
      <c r="E125" s="132">
        <f t="shared" si="4"/>
        <v>0</v>
      </c>
      <c r="F125" s="29"/>
      <c r="G125" s="68"/>
      <c r="H125" s="132">
        <f t="shared" si="5"/>
        <v>0</v>
      </c>
    </row>
    <row r="126" spans="1:8" ht="13.5" customHeight="1">
      <c r="A126" s="68"/>
      <c r="B126" s="68"/>
      <c r="C126" s="68"/>
      <c r="D126" s="35"/>
      <c r="E126" s="132">
        <f t="shared" si="4"/>
        <v>0</v>
      </c>
      <c r="F126" s="29"/>
      <c r="G126" s="68"/>
      <c r="H126" s="132">
        <f t="shared" si="5"/>
        <v>0</v>
      </c>
    </row>
    <row r="127" spans="1:8" ht="13.5" customHeight="1">
      <c r="A127" s="68"/>
      <c r="B127" s="68"/>
      <c r="C127" s="68"/>
      <c r="D127" s="35"/>
      <c r="E127" s="132">
        <f t="shared" si="4"/>
        <v>0</v>
      </c>
      <c r="F127" s="29"/>
      <c r="G127" s="68"/>
      <c r="H127" s="132">
        <f t="shared" si="5"/>
        <v>0</v>
      </c>
    </row>
    <row r="128" spans="1:8" ht="13.5" customHeight="1">
      <c r="A128" s="68"/>
      <c r="B128" s="68"/>
      <c r="C128" s="68"/>
      <c r="D128" s="35"/>
      <c r="E128" s="132">
        <f t="shared" ref="E128:E142" si="6">+C128*D128</f>
        <v>0</v>
      </c>
      <c r="F128" s="29"/>
      <c r="G128" s="68"/>
      <c r="H128" s="132">
        <f t="shared" ref="H128:H142" si="7">G128*D128</f>
        <v>0</v>
      </c>
    </row>
    <row r="129" spans="1:8" ht="13.5" customHeight="1">
      <c r="A129" s="68"/>
      <c r="B129" s="68"/>
      <c r="C129" s="68"/>
      <c r="D129" s="35"/>
      <c r="E129" s="132">
        <f t="shared" si="6"/>
        <v>0</v>
      </c>
      <c r="F129" s="29"/>
      <c r="G129" s="68"/>
      <c r="H129" s="132">
        <f t="shared" si="7"/>
        <v>0</v>
      </c>
    </row>
    <row r="130" spans="1:8" ht="13.5" customHeight="1">
      <c r="A130" s="68"/>
      <c r="B130" s="68"/>
      <c r="C130" s="68"/>
      <c r="D130" s="35"/>
      <c r="E130" s="132">
        <f t="shared" si="6"/>
        <v>0</v>
      </c>
      <c r="F130" s="29"/>
      <c r="G130" s="68"/>
      <c r="H130" s="132">
        <f t="shared" si="7"/>
        <v>0</v>
      </c>
    </row>
    <row r="131" spans="1:8" ht="13.5" customHeight="1">
      <c r="A131" s="68"/>
      <c r="B131" s="68"/>
      <c r="C131" s="68"/>
      <c r="D131" s="35"/>
      <c r="E131" s="132">
        <f t="shared" si="6"/>
        <v>0</v>
      </c>
      <c r="F131" s="29"/>
      <c r="G131" s="68"/>
      <c r="H131" s="132">
        <f t="shared" si="7"/>
        <v>0</v>
      </c>
    </row>
    <row r="132" spans="1:8" ht="13.5" customHeight="1">
      <c r="A132" s="68"/>
      <c r="B132" s="68"/>
      <c r="C132" s="68"/>
      <c r="D132" s="35"/>
      <c r="E132" s="132">
        <f t="shared" si="6"/>
        <v>0</v>
      </c>
      <c r="F132" s="29"/>
      <c r="G132" s="68"/>
      <c r="H132" s="132">
        <f t="shared" si="7"/>
        <v>0</v>
      </c>
    </row>
    <row r="133" spans="1:8" ht="13.5" customHeight="1">
      <c r="A133" s="68"/>
      <c r="B133" s="68"/>
      <c r="C133" s="68"/>
      <c r="D133" s="35"/>
      <c r="E133" s="132">
        <f t="shared" si="6"/>
        <v>0</v>
      </c>
      <c r="F133" s="29"/>
      <c r="G133" s="68"/>
      <c r="H133" s="132">
        <f t="shared" si="7"/>
        <v>0</v>
      </c>
    </row>
    <row r="134" spans="1:8" ht="13.5" customHeight="1">
      <c r="A134" s="68"/>
      <c r="B134" s="68"/>
      <c r="C134" s="68"/>
      <c r="D134" s="35"/>
      <c r="E134" s="132">
        <f t="shared" si="6"/>
        <v>0</v>
      </c>
      <c r="F134" s="29"/>
      <c r="G134" s="68"/>
      <c r="H134" s="132">
        <f t="shared" si="7"/>
        <v>0</v>
      </c>
    </row>
    <row r="135" spans="1:8" ht="13.5" customHeight="1">
      <c r="A135" s="68"/>
      <c r="B135" s="68"/>
      <c r="C135" s="68"/>
      <c r="D135" s="35"/>
      <c r="E135" s="132">
        <f t="shared" si="6"/>
        <v>0</v>
      </c>
      <c r="F135" s="29"/>
      <c r="G135" s="68"/>
      <c r="H135" s="132">
        <f t="shared" si="7"/>
        <v>0</v>
      </c>
    </row>
    <row r="136" spans="1:8" ht="13.5" customHeight="1">
      <c r="A136" s="68"/>
      <c r="B136" s="68"/>
      <c r="C136" s="68"/>
      <c r="D136" s="35"/>
      <c r="E136" s="132">
        <f t="shared" si="6"/>
        <v>0</v>
      </c>
      <c r="F136" s="29"/>
      <c r="G136" s="68"/>
      <c r="H136" s="132">
        <f t="shared" si="7"/>
        <v>0</v>
      </c>
    </row>
    <row r="137" spans="1:8" ht="13.5" customHeight="1">
      <c r="A137" s="68"/>
      <c r="B137" s="68"/>
      <c r="C137" s="68"/>
      <c r="D137" s="35"/>
      <c r="E137" s="132">
        <f t="shared" si="6"/>
        <v>0</v>
      </c>
      <c r="F137" s="29"/>
      <c r="G137" s="68"/>
      <c r="H137" s="132">
        <f t="shared" si="7"/>
        <v>0</v>
      </c>
    </row>
    <row r="138" spans="1:8" ht="13.5" customHeight="1">
      <c r="A138" s="68"/>
      <c r="B138" s="68"/>
      <c r="C138" s="68"/>
      <c r="D138" s="35"/>
      <c r="E138" s="132">
        <f t="shared" si="6"/>
        <v>0</v>
      </c>
      <c r="F138" s="29"/>
      <c r="G138" s="68"/>
      <c r="H138" s="132">
        <f t="shared" si="7"/>
        <v>0</v>
      </c>
    </row>
    <row r="139" spans="1:8" ht="13.5" customHeight="1">
      <c r="A139" s="68"/>
      <c r="B139" s="68"/>
      <c r="C139" s="68"/>
      <c r="D139" s="35"/>
      <c r="E139" s="132">
        <f t="shared" si="6"/>
        <v>0</v>
      </c>
      <c r="F139" s="29"/>
      <c r="G139" s="68"/>
      <c r="H139" s="132">
        <f t="shared" si="7"/>
        <v>0</v>
      </c>
    </row>
    <row r="140" spans="1:8" ht="13.5" customHeight="1">
      <c r="A140" s="68"/>
      <c r="B140" s="68"/>
      <c r="C140" s="68"/>
      <c r="D140" s="35"/>
      <c r="E140" s="132">
        <f t="shared" si="6"/>
        <v>0</v>
      </c>
      <c r="F140" s="29"/>
      <c r="G140" s="68"/>
      <c r="H140" s="132">
        <f t="shared" si="7"/>
        <v>0</v>
      </c>
    </row>
    <row r="141" spans="1:8" ht="13.5" customHeight="1">
      <c r="A141" s="68"/>
      <c r="B141" s="68"/>
      <c r="C141" s="68"/>
      <c r="D141" s="35"/>
      <c r="E141" s="132">
        <f t="shared" si="6"/>
        <v>0</v>
      </c>
      <c r="F141" s="29"/>
      <c r="G141" s="68"/>
      <c r="H141" s="132">
        <f t="shared" si="7"/>
        <v>0</v>
      </c>
    </row>
    <row r="142" spans="1:8" ht="13.5" customHeight="1">
      <c r="A142" s="68"/>
      <c r="B142" s="68"/>
      <c r="C142" s="68"/>
      <c r="D142" s="35"/>
      <c r="E142" s="132">
        <f t="shared" si="6"/>
        <v>0</v>
      </c>
      <c r="F142" s="29"/>
      <c r="G142" s="68"/>
      <c r="H142" s="132">
        <f t="shared" si="7"/>
        <v>0</v>
      </c>
    </row>
    <row r="143" spans="1:8" ht="13.5" customHeight="1">
      <c r="A143" s="68"/>
      <c r="B143" s="68"/>
      <c r="C143" s="68"/>
      <c r="D143" s="35"/>
      <c r="E143" s="132">
        <f t="shared" si="4"/>
        <v>0</v>
      </c>
      <c r="F143" s="29"/>
      <c r="G143" s="68"/>
      <c r="H143" s="132">
        <f t="shared" si="5"/>
        <v>0</v>
      </c>
    </row>
    <row r="144" spans="1:8" ht="13.5" customHeight="1">
      <c r="A144" s="68"/>
      <c r="B144" s="68"/>
      <c r="C144" s="68"/>
      <c r="D144" s="35"/>
      <c r="E144" s="132">
        <f t="shared" si="4"/>
        <v>0</v>
      </c>
      <c r="F144" s="29"/>
      <c r="G144" s="68"/>
      <c r="H144" s="132">
        <f t="shared" si="5"/>
        <v>0</v>
      </c>
    </row>
    <row r="145" spans="1:8" ht="13.5" customHeight="1">
      <c r="A145" s="68"/>
      <c r="B145" s="68"/>
      <c r="C145" s="68"/>
      <c r="D145" s="35"/>
      <c r="E145" s="132">
        <f t="shared" ref="E145:E159" si="8">+C145*D145</f>
        <v>0</v>
      </c>
      <c r="F145" s="29"/>
      <c r="G145" s="68"/>
      <c r="H145" s="132">
        <f t="shared" ref="H145:H159" si="9">G145*D145</f>
        <v>0</v>
      </c>
    </row>
    <row r="146" spans="1:8" ht="13.5" customHeight="1">
      <c r="A146" s="68"/>
      <c r="B146" s="68"/>
      <c r="C146" s="68"/>
      <c r="D146" s="35"/>
      <c r="E146" s="132">
        <f t="shared" si="8"/>
        <v>0</v>
      </c>
      <c r="F146" s="29"/>
      <c r="G146" s="68"/>
      <c r="H146" s="132">
        <f t="shared" si="9"/>
        <v>0</v>
      </c>
    </row>
    <row r="147" spans="1:8" ht="13.5" customHeight="1">
      <c r="A147" s="68"/>
      <c r="B147" s="68"/>
      <c r="C147" s="68"/>
      <c r="D147" s="35"/>
      <c r="E147" s="132">
        <f t="shared" si="8"/>
        <v>0</v>
      </c>
      <c r="F147" s="29"/>
      <c r="G147" s="68"/>
      <c r="H147" s="132">
        <f t="shared" si="9"/>
        <v>0</v>
      </c>
    </row>
    <row r="148" spans="1:8" ht="13.5" customHeight="1">
      <c r="A148" s="68"/>
      <c r="B148" s="68"/>
      <c r="C148" s="68"/>
      <c r="D148" s="35"/>
      <c r="E148" s="132">
        <f t="shared" si="8"/>
        <v>0</v>
      </c>
      <c r="F148" s="29"/>
      <c r="G148" s="68"/>
      <c r="H148" s="132">
        <f t="shared" si="9"/>
        <v>0</v>
      </c>
    </row>
    <row r="149" spans="1:8" ht="13.5" customHeight="1">
      <c r="A149" s="68"/>
      <c r="B149" s="68"/>
      <c r="C149" s="68"/>
      <c r="D149" s="35"/>
      <c r="E149" s="132">
        <f t="shared" si="8"/>
        <v>0</v>
      </c>
      <c r="F149" s="29"/>
      <c r="G149" s="68"/>
      <c r="H149" s="132">
        <f t="shared" si="9"/>
        <v>0</v>
      </c>
    </row>
    <row r="150" spans="1:8" ht="13.5" customHeight="1">
      <c r="A150" s="68"/>
      <c r="B150" s="68"/>
      <c r="C150" s="68"/>
      <c r="D150" s="35"/>
      <c r="E150" s="132">
        <f t="shared" si="8"/>
        <v>0</v>
      </c>
      <c r="F150" s="29"/>
      <c r="G150" s="68"/>
      <c r="H150" s="132">
        <f t="shared" si="9"/>
        <v>0</v>
      </c>
    </row>
    <row r="151" spans="1:8" ht="13.5" customHeight="1">
      <c r="A151" s="68"/>
      <c r="B151" s="68"/>
      <c r="C151" s="68"/>
      <c r="D151" s="35"/>
      <c r="E151" s="132">
        <f t="shared" si="8"/>
        <v>0</v>
      </c>
      <c r="F151" s="29"/>
      <c r="G151" s="68"/>
      <c r="H151" s="132">
        <f t="shared" si="9"/>
        <v>0</v>
      </c>
    </row>
    <row r="152" spans="1:8" ht="13.5" customHeight="1">
      <c r="A152" s="68"/>
      <c r="B152" s="68"/>
      <c r="C152" s="68"/>
      <c r="D152" s="35"/>
      <c r="E152" s="132">
        <f t="shared" si="8"/>
        <v>0</v>
      </c>
      <c r="F152" s="29"/>
      <c r="G152" s="68"/>
      <c r="H152" s="132">
        <f t="shared" si="9"/>
        <v>0</v>
      </c>
    </row>
    <row r="153" spans="1:8" ht="13.5" customHeight="1">
      <c r="A153" s="68"/>
      <c r="B153" s="68"/>
      <c r="C153" s="68"/>
      <c r="D153" s="35"/>
      <c r="E153" s="132">
        <f t="shared" si="8"/>
        <v>0</v>
      </c>
      <c r="F153" s="29"/>
      <c r="G153" s="68"/>
      <c r="H153" s="132">
        <f t="shared" si="9"/>
        <v>0</v>
      </c>
    </row>
    <row r="154" spans="1:8" ht="13.5" customHeight="1">
      <c r="A154" s="68"/>
      <c r="B154" s="68"/>
      <c r="C154" s="68"/>
      <c r="D154" s="35"/>
      <c r="E154" s="132">
        <f t="shared" si="8"/>
        <v>0</v>
      </c>
      <c r="F154" s="29"/>
      <c r="G154" s="68"/>
      <c r="H154" s="132">
        <f t="shared" si="9"/>
        <v>0</v>
      </c>
    </row>
    <row r="155" spans="1:8" ht="13.5" customHeight="1">
      <c r="A155" s="68"/>
      <c r="B155" s="68"/>
      <c r="C155" s="68"/>
      <c r="D155" s="35"/>
      <c r="E155" s="132">
        <f t="shared" si="8"/>
        <v>0</v>
      </c>
      <c r="F155" s="29"/>
      <c r="G155" s="68"/>
      <c r="H155" s="132">
        <f t="shared" si="9"/>
        <v>0</v>
      </c>
    </row>
    <row r="156" spans="1:8" ht="13.5" customHeight="1">
      <c r="A156" s="68"/>
      <c r="B156" s="68"/>
      <c r="C156" s="68"/>
      <c r="D156" s="35"/>
      <c r="E156" s="132">
        <f t="shared" si="8"/>
        <v>0</v>
      </c>
      <c r="F156" s="29"/>
      <c r="G156" s="68"/>
      <c r="H156" s="132">
        <f t="shared" si="9"/>
        <v>0</v>
      </c>
    </row>
    <row r="157" spans="1:8" ht="13.5" customHeight="1">
      <c r="A157" s="68"/>
      <c r="B157" s="68"/>
      <c r="C157" s="68"/>
      <c r="D157" s="35"/>
      <c r="E157" s="132">
        <f t="shared" si="8"/>
        <v>0</v>
      </c>
      <c r="F157" s="29"/>
      <c r="G157" s="68"/>
      <c r="H157" s="132">
        <f t="shared" si="9"/>
        <v>0</v>
      </c>
    </row>
    <row r="158" spans="1:8">
      <c r="A158" s="68"/>
      <c r="B158" s="68"/>
      <c r="C158" s="68"/>
      <c r="D158" s="35"/>
      <c r="E158" s="132">
        <f t="shared" si="8"/>
        <v>0</v>
      </c>
      <c r="F158" s="29"/>
      <c r="G158" s="68"/>
      <c r="H158" s="132">
        <f t="shared" si="9"/>
        <v>0</v>
      </c>
    </row>
    <row r="159" spans="1:8">
      <c r="A159" s="68"/>
      <c r="B159" s="68"/>
      <c r="C159" s="68"/>
      <c r="D159" s="35"/>
      <c r="E159" s="132">
        <f t="shared" si="8"/>
        <v>0</v>
      </c>
      <c r="F159" s="29"/>
      <c r="G159" s="68"/>
      <c r="H159" s="132">
        <f t="shared" si="9"/>
        <v>0</v>
      </c>
    </row>
    <row r="160" spans="1:8">
      <c r="A160" s="1055" t="s">
        <v>96</v>
      </c>
      <c r="B160" s="1055"/>
      <c r="C160" s="1055"/>
      <c r="D160" s="12"/>
      <c r="E160" s="133">
        <f>SUM(E17:E159)</f>
        <v>0</v>
      </c>
      <c r="F160" s="29"/>
      <c r="G160" s="3"/>
      <c r="H160" s="134">
        <f>SUM(H17:H159)</f>
        <v>0</v>
      </c>
    </row>
    <row r="161" spans="1:8">
      <c r="A161" s="135"/>
      <c r="B161" s="135"/>
      <c r="C161" s="135"/>
      <c r="D161" s="135"/>
      <c r="E161" s="135"/>
      <c r="F161" s="86"/>
      <c r="G161" s="135"/>
      <c r="H161" s="135"/>
    </row>
    <row r="162" spans="1:8">
      <c r="A162" s="86"/>
      <c r="B162" s="86"/>
      <c r="C162" s="86"/>
      <c r="D162" s="86"/>
      <c r="E162" s="86"/>
      <c r="F162" s="86"/>
      <c r="G162" s="86"/>
      <c r="H162" s="86"/>
    </row>
    <row r="163" spans="1:8">
      <c r="A163" s="76" t="s">
        <v>120</v>
      </c>
      <c r="B163" s="76"/>
      <c r="C163" s="76"/>
      <c r="D163" s="76"/>
      <c r="E163" s="76"/>
      <c r="F163" s="76"/>
      <c r="G163" s="76"/>
      <c r="H163" s="76"/>
    </row>
    <row r="164" spans="1:8" ht="15.6">
      <c r="A164" s="76" t="s">
        <v>427</v>
      </c>
      <c r="B164" s="76"/>
      <c r="C164" s="76"/>
      <c r="D164" s="76"/>
      <c r="E164" s="76"/>
      <c r="F164" s="76"/>
      <c r="G164" s="274"/>
      <c r="H164" s="273"/>
    </row>
    <row r="165" spans="1:8">
      <c r="A165" s="76"/>
      <c r="B165" s="76"/>
      <c r="C165" s="76"/>
      <c r="D165" s="76"/>
      <c r="E165" s="76"/>
      <c r="F165" s="76"/>
      <c r="G165" s="274"/>
      <c r="H165" s="1" t="s">
        <v>380</v>
      </c>
    </row>
    <row r="166" spans="1:8" hidden="1">
      <c r="H166" s="88"/>
    </row>
  </sheetData>
  <sheetProtection algorithmName="SHA-512" hashValue="4HTmeJokx6Jh2EipCD6L4m5VTHjqxYlXZtF5UTy1rJTPr8JVsvK/uj97pCTcq5PSYOrZCFnmrkMH5cMdsLW9ag==" saltValue="KePWLCB1KDY4SrFyCbmLcA==" spinCount="100000" sheet="1" objects="1" scenarios="1"/>
  <customSheetViews>
    <customSheetView guid="{44A9B407-01D8-4884-B7C4-4543B07C7B59}" hiddenRows="1" hiddenColumns="1">
      <selection activeCell="A56" sqref="A56"/>
      <pageMargins left="0.51181102362204722" right="0.51181102362204722" top="0.98425196850393704" bottom="0.59055118110236227" header="0.59055118110236227" footer="0.59055118110236227"/>
      <printOptions horizontalCentered="1"/>
      <pageSetup paperSize="5" scale="69" orientation="portrait" r:id="rId1"/>
      <headerFooter alignWithMargins="0"/>
    </customSheetView>
  </customSheetViews>
  <mergeCells count="5">
    <mergeCell ref="A160:C160"/>
    <mergeCell ref="A9:H9"/>
    <mergeCell ref="A11:H11"/>
    <mergeCell ref="G14:H14"/>
    <mergeCell ref="A15:A16"/>
  </mergeCells>
  <hyperlinks>
    <hyperlink ref="C1" location="'40.010'!A1" display="'40.010'!A1"/>
    <hyperlink ref="A1" location="'TABLE OF CONTENTS'!A1" display="TABLE OF CONTENTS"/>
  </hyperlinks>
  <printOptions horizontalCentered="1"/>
  <pageMargins left="0.51181102362204722" right="0.51181102362204722" top="0.98425196850393704" bottom="0.59055118110236227" header="0.59055118110236227" footer="0.59055118110236227"/>
  <pageSetup paperSize="5" scale="69" orientation="portrait" r:id="rId2"/>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tabColor theme="3" tint="0.39997558519241921"/>
  </sheetPr>
  <dimension ref="A1:H44"/>
  <sheetViews>
    <sheetView zoomScaleNormal="100" workbookViewId="0">
      <selection activeCell="A6" sqref="A6"/>
    </sheetView>
  </sheetViews>
  <sheetFormatPr defaultColWidth="0" defaultRowHeight="0" customHeight="1" zeroHeight="1"/>
  <cols>
    <col min="1" max="1" width="69.6328125" style="75" customWidth="1"/>
    <col min="2" max="2" width="18.6328125" style="75" customWidth="1"/>
    <col min="3" max="3" width="13.6328125" style="75" customWidth="1"/>
    <col min="4" max="4" width="13.6328125" style="75" bestFit="1" customWidth="1"/>
    <col min="5" max="5" width="19.08984375" style="75" customWidth="1"/>
    <col min="6" max="8" width="0" style="75" hidden="1" customWidth="1"/>
    <col min="9" max="16384" width="8.6328125" style="75" hidden="1"/>
  </cols>
  <sheetData>
    <row r="1" spans="1:8" ht="15">
      <c r="A1" s="374" t="s">
        <v>493</v>
      </c>
      <c r="B1" s="375" t="s">
        <v>913</v>
      </c>
      <c r="C1" s="376"/>
      <c r="D1" s="376"/>
      <c r="E1" s="76"/>
      <c r="F1" s="98"/>
      <c r="G1" s="98"/>
      <c r="H1" s="98"/>
    </row>
    <row r="2" spans="1:8" ht="13.2">
      <c r="A2" s="80"/>
      <c r="B2" s="76"/>
      <c r="C2" s="78"/>
      <c r="D2" s="99"/>
      <c r="E2" s="76"/>
      <c r="F2" s="90"/>
      <c r="H2" s="90"/>
    </row>
    <row r="3" spans="1:8" ht="13.2">
      <c r="A3" s="79" t="str">
        <f>Cover!$A$14</f>
        <v>Select Name of Insurer/ Financial Holding Company</v>
      </c>
      <c r="B3" s="76"/>
      <c r="C3" s="76"/>
      <c r="D3" s="297" t="s">
        <v>383</v>
      </c>
      <c r="E3" s="76"/>
      <c r="F3" s="90"/>
      <c r="H3" s="90"/>
    </row>
    <row r="4" spans="1:8" ht="13.2">
      <c r="A4" s="80" t="s">
        <v>354</v>
      </c>
      <c r="B4" s="76"/>
      <c r="C4" s="76"/>
      <c r="D4" s="76"/>
      <c r="E4" s="76"/>
      <c r="F4" s="100"/>
      <c r="G4" s="100"/>
      <c r="H4" s="101"/>
    </row>
    <row r="5" spans="1:8" ht="13.2">
      <c r="A5" s="80"/>
      <c r="B5" s="76"/>
      <c r="C5" s="76"/>
      <c r="D5" s="76"/>
      <c r="E5" s="76"/>
      <c r="F5" s="100"/>
      <c r="G5" s="100"/>
    </row>
    <row r="6" spans="1:8" ht="13.2">
      <c r="A6" s="80" t="s">
        <v>1</v>
      </c>
      <c r="B6" s="76"/>
      <c r="C6" s="76"/>
      <c r="D6" s="102"/>
      <c r="E6" s="76"/>
      <c r="F6" s="100"/>
      <c r="G6" s="100"/>
    </row>
    <row r="7" spans="1:8" ht="13.2">
      <c r="A7" s="81" t="s">
        <v>355</v>
      </c>
      <c r="B7" s="78"/>
      <c r="C7" s="78"/>
      <c r="D7" s="6">
        <f>Cover!$A$23</f>
        <v>45291</v>
      </c>
      <c r="E7" s="76"/>
      <c r="F7" s="100"/>
      <c r="G7" s="100"/>
    </row>
    <row r="8" spans="1:8" ht="13.2">
      <c r="A8" s="82"/>
      <c r="B8" s="76"/>
      <c r="C8" s="76"/>
      <c r="D8" s="76"/>
      <c r="E8" s="76"/>
      <c r="F8" s="100"/>
      <c r="G8" s="100"/>
      <c r="H8" s="103"/>
    </row>
    <row r="9" spans="1:8" ht="13.2">
      <c r="A9" s="1053" t="s">
        <v>0</v>
      </c>
      <c r="B9" s="1053"/>
      <c r="C9" s="1053"/>
      <c r="D9" s="1053"/>
      <c r="E9" s="1105"/>
      <c r="F9" s="104"/>
      <c r="G9" s="104"/>
      <c r="H9" s="104"/>
    </row>
    <row r="10" spans="1:8" ht="13.2">
      <c r="A10" s="82"/>
      <c r="B10" s="76"/>
      <c r="C10" s="76"/>
      <c r="D10" s="76"/>
      <c r="E10" s="76"/>
      <c r="F10" s="100"/>
      <c r="G10" s="100"/>
      <c r="H10" s="105"/>
    </row>
    <row r="11" spans="1:8" ht="15.6">
      <c r="A11" s="1116" t="s">
        <v>337</v>
      </c>
      <c r="B11" s="1116"/>
      <c r="C11" s="1116"/>
      <c r="D11" s="1116"/>
      <c r="E11" s="1116"/>
      <c r="F11" s="106"/>
      <c r="G11" s="106"/>
      <c r="H11" s="106"/>
    </row>
    <row r="12" spans="1:8" ht="13.2">
      <c r="A12" s="76"/>
      <c r="B12" s="76"/>
      <c r="C12" s="76"/>
      <c r="D12" s="76"/>
      <c r="E12" s="7" t="s">
        <v>2</v>
      </c>
    </row>
    <row r="13" spans="1:8" ht="13.2">
      <c r="A13" s="248" t="s">
        <v>446</v>
      </c>
      <c r="B13" s="108"/>
      <c r="C13" s="108"/>
      <c r="D13" s="109"/>
      <c r="E13" s="400"/>
    </row>
    <row r="14" spans="1:8" ht="13.2">
      <c r="A14" s="248" t="s">
        <v>342</v>
      </c>
      <c r="B14" s="108"/>
      <c r="C14" s="108"/>
      <c r="D14" s="109"/>
      <c r="E14" s="209"/>
    </row>
    <row r="15" spans="1:8" ht="13.2">
      <c r="A15" s="1140" t="s">
        <v>343</v>
      </c>
      <c r="B15" s="1141"/>
      <c r="C15" s="1141"/>
      <c r="D15" s="1142"/>
      <c r="E15" s="114">
        <f>E13-E14</f>
        <v>0</v>
      </c>
    </row>
    <row r="16" spans="1:8" ht="13.2">
      <c r="A16" s="110"/>
      <c r="B16" s="111"/>
      <c r="C16" s="111"/>
      <c r="D16" s="112"/>
      <c r="E16" s="113"/>
    </row>
    <row r="17" spans="1:5" ht="13.2">
      <c r="A17" s="248" t="s">
        <v>213</v>
      </c>
      <c r="B17" s="108"/>
      <c r="C17" s="108"/>
      <c r="D17" s="109"/>
      <c r="E17" s="917">
        <f>SUM('40.011'!D26:D30)</f>
        <v>0</v>
      </c>
    </row>
    <row r="18" spans="1:5" ht="13.2">
      <c r="A18" s="248" t="s">
        <v>214</v>
      </c>
      <c r="B18" s="108"/>
      <c r="C18" s="108"/>
      <c r="D18" s="109"/>
      <c r="E18" s="917">
        <f>+'40.011'!D92</f>
        <v>0</v>
      </c>
    </row>
    <row r="19" spans="1:5" ht="13.2">
      <c r="A19" s="1140" t="s">
        <v>914</v>
      </c>
      <c r="B19" s="1141"/>
      <c r="C19" s="1141"/>
      <c r="D19" s="1142"/>
      <c r="E19" s="114">
        <f>E17+E18</f>
        <v>0</v>
      </c>
    </row>
    <row r="20" spans="1:5" ht="13.2">
      <c r="A20" s="1143"/>
      <c r="B20" s="1143"/>
      <c r="C20" s="1143"/>
      <c r="D20" s="1143"/>
      <c r="E20" s="1144"/>
    </row>
    <row r="21" spans="1:5" ht="13.2">
      <c r="A21" s="107" t="s">
        <v>344</v>
      </c>
      <c r="B21" s="108"/>
      <c r="C21" s="108"/>
      <c r="D21" s="109"/>
      <c r="E21" s="114">
        <f>E15-E19</f>
        <v>0</v>
      </c>
    </row>
    <row r="22" spans="1:5" ht="13.2">
      <c r="A22" s="115"/>
      <c r="B22" s="112"/>
      <c r="C22" s="112"/>
      <c r="D22" s="112"/>
      <c r="E22" s="113"/>
    </row>
    <row r="23" spans="1:5" ht="39.6">
      <c r="A23" s="116"/>
      <c r="B23" s="232" t="s">
        <v>338</v>
      </c>
      <c r="C23" s="117" t="s">
        <v>215</v>
      </c>
      <c r="D23" s="118" t="s">
        <v>216</v>
      </c>
      <c r="E23" s="119" t="s">
        <v>217</v>
      </c>
    </row>
    <row r="24" spans="1:5" s="90" customFormat="1" ht="13.2">
      <c r="A24" s="231"/>
      <c r="B24" s="232" t="s">
        <v>2</v>
      </c>
      <c r="C24" s="117"/>
      <c r="D24" s="118" t="s">
        <v>2</v>
      </c>
      <c r="E24" s="119" t="s">
        <v>2</v>
      </c>
    </row>
    <row r="25" spans="1:5" ht="13.2">
      <c r="A25" s="120" t="s">
        <v>218</v>
      </c>
      <c r="B25" s="389"/>
      <c r="C25" s="121">
        <v>0.4</v>
      </c>
      <c r="D25" s="918">
        <f>MIN(B25,C25*$E$21)</f>
        <v>0</v>
      </c>
      <c r="E25" s="919">
        <f>MAX(B25-D25,0)</f>
        <v>0</v>
      </c>
    </row>
    <row r="26" spans="1:5" ht="26.4">
      <c r="A26" s="120" t="s">
        <v>219</v>
      </c>
      <c r="B26" s="389"/>
      <c r="C26" s="121">
        <v>0.2</v>
      </c>
      <c r="D26" s="918">
        <f t="shared" ref="D26:D30" si="0">MIN(B26,C26*$E$21)</f>
        <v>0</v>
      </c>
      <c r="E26" s="919">
        <f t="shared" ref="E26:E30" si="1">MAX(B26-D26,0)</f>
        <v>0</v>
      </c>
    </row>
    <row r="27" spans="1:5" ht="26.4">
      <c r="A27" s="120" t="s">
        <v>220</v>
      </c>
      <c r="B27" s="389"/>
      <c r="C27" s="121">
        <v>0.5</v>
      </c>
      <c r="D27" s="918">
        <f t="shared" si="0"/>
        <v>0</v>
      </c>
      <c r="E27" s="919">
        <f t="shared" si="1"/>
        <v>0</v>
      </c>
    </row>
    <row r="28" spans="1:5" ht="13.2">
      <c r="A28" s="120" t="s">
        <v>221</v>
      </c>
      <c r="B28" s="389"/>
      <c r="C28" s="121">
        <v>0.3</v>
      </c>
      <c r="D28" s="918">
        <f t="shared" si="0"/>
        <v>0</v>
      </c>
      <c r="E28" s="919">
        <f t="shared" si="1"/>
        <v>0</v>
      </c>
    </row>
    <row r="29" spans="1:5" ht="39.6">
      <c r="A29" s="120" t="s">
        <v>222</v>
      </c>
      <c r="B29" s="389"/>
      <c r="C29" s="121">
        <v>0.5</v>
      </c>
      <c r="D29" s="918">
        <f t="shared" si="0"/>
        <v>0</v>
      </c>
      <c r="E29" s="919">
        <f t="shared" si="1"/>
        <v>0</v>
      </c>
    </row>
    <row r="30" spans="1:5" ht="13.2">
      <c r="A30" s="122" t="s">
        <v>223</v>
      </c>
      <c r="B30" s="399"/>
      <c r="C30" s="123">
        <v>0.05</v>
      </c>
      <c r="D30" s="918">
        <f t="shared" si="0"/>
        <v>0</v>
      </c>
      <c r="E30" s="919">
        <f t="shared" si="1"/>
        <v>0</v>
      </c>
    </row>
    <row r="31" spans="1:5" ht="13.2">
      <c r="A31" s="200" t="s">
        <v>290</v>
      </c>
      <c r="B31" s="399"/>
      <c r="C31" s="199">
        <v>0.3</v>
      </c>
      <c r="D31" s="918">
        <f t="shared" ref="D31" si="2">MIN(B31,C31*$E$21)</f>
        <v>0</v>
      </c>
      <c r="E31" s="919">
        <f t="shared" ref="E31" si="3">MAX(B31-D31,0)</f>
        <v>0</v>
      </c>
    </row>
    <row r="32" spans="1:5" ht="13.2">
      <c r="A32" s="1137" t="s">
        <v>339</v>
      </c>
      <c r="B32" s="1138"/>
      <c r="C32" s="1138"/>
      <c r="D32" s="1138"/>
      <c r="E32" s="1139"/>
    </row>
    <row r="33" spans="1:5" ht="13.2">
      <c r="A33" s="1132" t="s">
        <v>362</v>
      </c>
      <c r="B33" s="1133"/>
      <c r="C33" s="1133"/>
      <c r="D33" s="1134"/>
      <c r="E33" s="281"/>
    </row>
    <row r="34" spans="1:5" ht="13.2">
      <c r="A34" s="1132"/>
      <c r="B34" s="1133"/>
      <c r="C34" s="1133"/>
      <c r="D34" s="1134"/>
      <c r="E34" s="281"/>
    </row>
    <row r="35" spans="1:5" ht="13.2">
      <c r="A35" s="1132"/>
      <c r="B35" s="1133"/>
      <c r="C35" s="1133"/>
      <c r="D35" s="1134"/>
      <c r="E35" s="281"/>
    </row>
    <row r="36" spans="1:5" ht="13.2">
      <c r="A36" s="1132"/>
      <c r="B36" s="1133"/>
      <c r="C36" s="1133"/>
      <c r="D36" s="1134"/>
      <c r="E36" s="281"/>
    </row>
    <row r="37" spans="1:5" ht="13.2">
      <c r="A37" s="124" t="s">
        <v>291</v>
      </c>
      <c r="B37" s="125"/>
      <c r="C37" s="125"/>
      <c r="D37" s="125"/>
      <c r="E37" s="114">
        <f>SUM(E25:E36)</f>
        <v>0</v>
      </c>
    </row>
    <row r="38" spans="1:5" ht="13.2">
      <c r="A38" s="130"/>
      <c r="B38" s="76"/>
      <c r="C38" s="76"/>
      <c r="D38" s="76"/>
      <c r="E38" s="76"/>
    </row>
    <row r="39" spans="1:5" ht="13.2">
      <c r="A39" s="76" t="s">
        <v>57</v>
      </c>
      <c r="B39" s="76"/>
      <c r="C39" s="76"/>
      <c r="D39" s="76"/>
      <c r="E39" s="76"/>
    </row>
    <row r="40" spans="1:5" s="1136" customFormat="1" ht="15.6">
      <c r="A40" s="1136" t="s">
        <v>428</v>
      </c>
    </row>
    <row r="41" spans="1:5" s="215" customFormat="1" ht="15.6">
      <c r="A41" s="215" t="s">
        <v>341</v>
      </c>
    </row>
    <row r="42" spans="1:5" ht="28.5" customHeight="1">
      <c r="A42" s="1135" t="s">
        <v>340</v>
      </c>
      <c r="B42" s="1135"/>
      <c r="C42" s="1135"/>
      <c r="D42" s="1135"/>
      <c r="E42" s="1135"/>
    </row>
    <row r="43" spans="1:5" ht="15.6">
      <c r="A43" s="203"/>
      <c r="B43" s="76"/>
      <c r="C43" s="76"/>
      <c r="D43" s="274"/>
      <c r="E43" s="273"/>
    </row>
    <row r="44" spans="1:5" ht="13.2">
      <c r="A44" s="76"/>
      <c r="B44" s="76"/>
      <c r="C44" s="76"/>
      <c r="D44" s="274"/>
      <c r="E44" s="1"/>
    </row>
  </sheetData>
  <sheetProtection algorithmName="SHA-512" hashValue="X4MO13E9RVuan2hnU4D+bISfXRRaGJ6wB7XvnuGgTllLGKsVPTbxOn/kX0oX8/OdjyH65tvunu8HFpnp0YAdEg==" saltValue="nKKgT6E0a0RQpKy1HxT/lQ==" spinCount="100000" sheet="1" objects="1" scenarios="1"/>
  <customSheetViews>
    <customSheetView guid="{44A9B407-01D8-4884-B7C4-4543B07C7B59}" hiddenRows="1" hiddenColumns="1">
      <selection activeCell="A56" sqref="A56"/>
      <pageMargins left="0.51181102362204722" right="0.51181102362204722" top="0.98425196850393704" bottom="0.59055118110236227" header="0.59055118110236227" footer="0.59055118110236227"/>
      <printOptions horizontalCentered="1"/>
      <pageSetup paperSize="5" scale="76" orientation="landscape" r:id="rId1"/>
      <headerFooter alignWithMargins="0"/>
    </customSheetView>
  </customSheetViews>
  <mergeCells count="12">
    <mergeCell ref="A9:E9"/>
    <mergeCell ref="A32:E32"/>
    <mergeCell ref="A35:D35"/>
    <mergeCell ref="A11:E11"/>
    <mergeCell ref="A15:D15"/>
    <mergeCell ref="A19:D19"/>
    <mergeCell ref="A20:E20"/>
    <mergeCell ref="A36:D36"/>
    <mergeCell ref="A33:D33"/>
    <mergeCell ref="A34:D34"/>
    <mergeCell ref="A42:E42"/>
    <mergeCell ref="A40:XFD40"/>
  </mergeCells>
  <hyperlinks>
    <hyperlink ref="B1" location="'40.010'!A1" display="40060"/>
    <hyperlink ref="A1" location="'TABLE OF CONTENTS'!A1" display="TABLE OF CONTENTS"/>
  </hyperlinks>
  <printOptions horizontalCentered="1"/>
  <pageMargins left="0.51181102362204722" right="0.51181102362204722" top="0.98425196850393704" bottom="0.59055118110236227" header="0.59055118110236227" footer="0.59055118110236227"/>
  <pageSetup paperSize="5" scale="76" orientation="landscape" r:id="rId2"/>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XFC50"/>
  <sheetViews>
    <sheetView topLeftCell="B1" zoomScaleNormal="100" workbookViewId="0">
      <selection activeCell="M46" sqref="M46"/>
    </sheetView>
  </sheetViews>
  <sheetFormatPr defaultColWidth="0" defaultRowHeight="13.8" zeroHeight="1"/>
  <cols>
    <col min="1" max="1" width="16" style="330" customWidth="1"/>
    <col min="2" max="2" width="3.08984375" style="330" customWidth="1"/>
    <col min="3" max="3" width="4.90625" style="330" customWidth="1"/>
    <col min="4" max="4" width="26.6328125" style="330" customWidth="1"/>
    <col min="5" max="5" width="5.1796875" style="330" bestFit="1" customWidth="1"/>
    <col min="6" max="6" width="20" style="341" customWidth="1"/>
    <col min="7" max="7" width="16.1796875" style="330" customWidth="1"/>
    <col min="8" max="8" width="17.1796875" style="330" customWidth="1"/>
    <col min="9" max="9" width="18.6328125" style="330" customWidth="1"/>
    <col min="10" max="10" width="19.08984375" style="330" customWidth="1"/>
    <col min="11" max="11" width="17" style="330" customWidth="1"/>
    <col min="12" max="12" width="19.54296875" style="330" customWidth="1"/>
    <col min="13" max="13" width="17.6328125" style="330" customWidth="1"/>
    <col min="14" max="14" width="23.90625" style="330" customWidth="1"/>
    <col min="15" max="15" width="0" style="330" hidden="1"/>
    <col min="16" max="16383" width="9.08984375" style="330" hidden="1"/>
    <col min="16384" max="16384" width="6.08984375" style="330" hidden="1" customWidth="1"/>
  </cols>
  <sheetData>
    <row r="1" spans="1:14" s="329" customFormat="1" ht="15.6">
      <c r="A1" s="374" t="s">
        <v>493</v>
      </c>
      <c r="B1" s="342"/>
      <c r="C1" s="347" t="str">
        <f>Cover!$A$14</f>
        <v>Select Name of Insurer/ Financial Holding Company</v>
      </c>
      <c r="D1" s="347"/>
      <c r="E1" s="342"/>
      <c r="F1" s="342"/>
      <c r="G1" s="342"/>
      <c r="H1" s="342"/>
      <c r="I1" s="342"/>
      <c r="J1" s="342"/>
      <c r="K1" s="342"/>
      <c r="L1" s="342"/>
      <c r="M1" s="342"/>
      <c r="N1" s="342"/>
    </row>
    <row r="2" spans="1:14" s="329" customFormat="1" ht="15.6">
      <c r="A2" s="342"/>
      <c r="B2" s="342"/>
      <c r="C2" s="142" t="s">
        <v>354</v>
      </c>
      <c r="D2" s="140"/>
      <c r="E2" s="342"/>
      <c r="F2" s="342"/>
      <c r="G2" s="342"/>
      <c r="H2" s="342"/>
      <c r="I2" s="342"/>
      <c r="J2" s="342"/>
      <c r="K2" s="342"/>
      <c r="L2" s="342"/>
      <c r="M2" s="342"/>
      <c r="N2" s="342"/>
    </row>
    <row r="3" spans="1:14" s="329" customFormat="1" ht="21">
      <c r="A3" s="342"/>
      <c r="B3" s="342"/>
      <c r="C3" s="1145" t="s">
        <v>598</v>
      </c>
      <c r="D3" s="1145"/>
      <c r="E3" s="1145"/>
      <c r="F3" s="1145"/>
      <c r="G3" s="1145"/>
      <c r="H3" s="1145"/>
      <c r="I3" s="1145"/>
      <c r="J3" s="1145"/>
      <c r="K3" s="1145"/>
      <c r="L3" s="1145"/>
      <c r="M3" s="1145"/>
      <c r="N3" s="1145"/>
    </row>
    <row r="4" spans="1:14" s="340" customFormat="1" ht="15">
      <c r="A4" s="343"/>
      <c r="B4" s="343"/>
      <c r="C4" s="343"/>
      <c r="D4" s="343"/>
      <c r="E4" s="343"/>
      <c r="F4" s="344"/>
      <c r="G4" s="343"/>
      <c r="H4" s="343"/>
      <c r="I4" s="343"/>
      <c r="J4" s="343"/>
      <c r="K4" s="343"/>
      <c r="L4" s="343"/>
      <c r="M4" s="343"/>
      <c r="N4" s="343"/>
    </row>
    <row r="5" spans="1:14" s="340" customFormat="1" ht="15.6">
      <c r="A5" s="343"/>
      <c r="B5" s="1146" t="s">
        <v>522</v>
      </c>
      <c r="C5" s="1146"/>
      <c r="D5" s="1146"/>
      <c r="E5" s="1146"/>
      <c r="F5" s="1146"/>
      <c r="G5" s="1146"/>
      <c r="H5" s="1146"/>
      <c r="I5" s="1146"/>
      <c r="J5" s="1146"/>
      <c r="K5" s="1146"/>
      <c r="L5" s="1146"/>
      <c r="M5" s="1146"/>
      <c r="N5" s="1146"/>
    </row>
    <row r="6" spans="1:14" s="340" customFormat="1" ht="15.6">
      <c r="A6" s="343"/>
      <c r="B6" s="1146"/>
      <c r="C6" s="1146"/>
      <c r="D6" s="1146"/>
      <c r="E6" s="1146"/>
      <c r="F6" s="1146"/>
      <c r="G6" s="1146"/>
      <c r="H6" s="1146"/>
      <c r="I6" s="1146"/>
      <c r="J6" s="1146"/>
      <c r="K6" s="1146"/>
      <c r="L6" s="1146"/>
      <c r="M6" s="1146"/>
      <c r="N6" s="1146"/>
    </row>
    <row r="7" spans="1:14" s="340" customFormat="1" ht="16.2" thickBot="1">
      <c r="A7" s="343"/>
      <c r="B7" s="345"/>
      <c r="C7" s="345"/>
      <c r="D7" s="345"/>
      <c r="E7" s="345"/>
      <c r="F7" s="346"/>
      <c r="G7" s="345"/>
      <c r="H7" s="345"/>
      <c r="I7" s="345"/>
      <c r="J7" s="345"/>
      <c r="K7" s="345"/>
      <c r="L7" s="345"/>
      <c r="M7" s="345"/>
      <c r="N7" s="345"/>
    </row>
    <row r="8" spans="1:14" ht="14.4" thickTop="1">
      <c r="A8" s="767"/>
      <c r="B8" s="768"/>
      <c r="C8" s="768"/>
      <c r="D8" s="769"/>
      <c r="E8" s="770" t="s">
        <v>114</v>
      </c>
      <c r="F8" s="771" t="s">
        <v>523</v>
      </c>
      <c r="G8" s="772" t="s">
        <v>859</v>
      </c>
      <c r="H8" s="772" t="s">
        <v>524</v>
      </c>
      <c r="I8" s="772" t="s">
        <v>525</v>
      </c>
      <c r="J8" s="772" t="s">
        <v>526</v>
      </c>
      <c r="K8" s="772" t="s">
        <v>527</v>
      </c>
      <c r="L8" s="772" t="s">
        <v>528</v>
      </c>
      <c r="M8" s="772" t="s">
        <v>529</v>
      </c>
      <c r="N8" s="772" t="s">
        <v>96</v>
      </c>
    </row>
    <row r="9" spans="1:14">
      <c r="A9" s="773"/>
      <c r="B9" s="774"/>
      <c r="C9" s="774"/>
      <c r="D9" s="774"/>
      <c r="E9" s="775"/>
      <c r="F9" s="776"/>
      <c r="G9" s="776"/>
      <c r="H9" s="776"/>
      <c r="I9" s="776"/>
      <c r="J9" s="776"/>
      <c r="K9" s="776"/>
      <c r="L9" s="776"/>
      <c r="M9" s="776"/>
      <c r="N9" s="776"/>
    </row>
    <row r="10" spans="1:14">
      <c r="A10" s="777" t="s">
        <v>530</v>
      </c>
      <c r="B10" s="774"/>
      <c r="C10" s="774"/>
      <c r="D10" s="774"/>
      <c r="E10" s="775"/>
      <c r="F10" s="778"/>
      <c r="G10" s="779"/>
      <c r="H10" s="780"/>
      <c r="I10" s="779"/>
      <c r="J10" s="780"/>
      <c r="K10" s="779"/>
      <c r="L10" s="780"/>
      <c r="M10" s="779"/>
      <c r="N10" s="779"/>
    </row>
    <row r="11" spans="1:14">
      <c r="A11" s="773"/>
      <c r="B11" s="774" t="s">
        <v>531</v>
      </c>
      <c r="C11" s="774"/>
      <c r="D11" s="774"/>
      <c r="E11" s="775"/>
      <c r="F11" s="781"/>
      <c r="G11" s="776"/>
      <c r="H11" s="782"/>
      <c r="I11" s="776"/>
      <c r="J11" s="782"/>
      <c r="K11" s="776"/>
      <c r="L11" s="782"/>
      <c r="M11" s="776"/>
      <c r="N11" s="776"/>
    </row>
    <row r="12" spans="1:14">
      <c r="A12" s="773"/>
      <c r="B12" s="783"/>
      <c r="C12" s="774" t="s">
        <v>532</v>
      </c>
      <c r="D12" s="774"/>
      <c r="E12" s="784"/>
      <c r="F12" s="785"/>
      <c r="G12" s="786"/>
      <c r="H12" s="787"/>
      <c r="I12" s="786"/>
      <c r="J12" s="787"/>
      <c r="K12" s="786"/>
      <c r="L12" s="787"/>
      <c r="M12" s="786"/>
      <c r="N12" s="788"/>
    </row>
    <row r="13" spans="1:14">
      <c r="A13" s="773"/>
      <c r="B13" s="774"/>
      <c r="C13" s="774"/>
      <c r="D13" s="789" t="s">
        <v>716</v>
      </c>
      <c r="E13" s="790"/>
      <c r="F13" s="791"/>
      <c r="G13" s="792"/>
      <c r="H13" s="792"/>
      <c r="I13" s="792"/>
      <c r="J13" s="792"/>
      <c r="K13" s="792"/>
      <c r="L13" s="792"/>
      <c r="M13" s="792"/>
      <c r="N13" s="793"/>
    </row>
    <row r="14" spans="1:14">
      <c r="A14" s="773"/>
      <c r="B14" s="774"/>
      <c r="C14" s="774"/>
      <c r="D14" s="794" t="s">
        <v>860</v>
      </c>
      <c r="E14" s="795"/>
      <c r="F14" s="795"/>
      <c r="G14" s="795"/>
      <c r="H14" s="795"/>
      <c r="I14" s="795"/>
      <c r="J14" s="795"/>
      <c r="K14" s="795"/>
      <c r="L14" s="795"/>
      <c r="M14" s="795"/>
      <c r="N14" s="796">
        <f>SUM(F14:M14)</f>
        <v>0</v>
      </c>
    </row>
    <row r="15" spans="1:14">
      <c r="A15" s="773"/>
      <c r="B15" s="774"/>
      <c r="C15" s="774"/>
      <c r="D15" s="694" t="s">
        <v>861</v>
      </c>
      <c r="E15" s="795"/>
      <c r="F15" s="795"/>
      <c r="G15" s="795"/>
      <c r="H15" s="795"/>
      <c r="I15" s="795"/>
      <c r="J15" s="795"/>
      <c r="K15" s="795"/>
      <c r="L15" s="795"/>
      <c r="M15" s="795"/>
      <c r="N15" s="796">
        <f>SUM(F15:M15)</f>
        <v>0</v>
      </c>
    </row>
    <row r="16" spans="1:14">
      <c r="A16" s="773"/>
      <c r="B16" s="774"/>
      <c r="C16" s="774"/>
      <c r="D16" s="794" t="s">
        <v>558</v>
      </c>
      <c r="E16" s="795"/>
      <c r="F16" s="795"/>
      <c r="G16" s="795"/>
      <c r="H16" s="795"/>
      <c r="I16" s="795"/>
      <c r="J16" s="795"/>
      <c r="K16" s="795"/>
      <c r="L16" s="795"/>
      <c r="M16" s="795"/>
      <c r="N16" s="796">
        <f>SUM(F16:M16)</f>
        <v>0</v>
      </c>
    </row>
    <row r="17" spans="1:14">
      <c r="A17" s="773"/>
      <c r="B17" s="774"/>
      <c r="C17" s="774"/>
      <c r="D17" s="789" t="s">
        <v>862</v>
      </c>
      <c r="E17" s="795"/>
      <c r="F17" s="797">
        <f t="shared" ref="F17:M17" si="0">SUM(F14:F16)</f>
        <v>0</v>
      </c>
      <c r="G17" s="797">
        <f t="shared" si="0"/>
        <v>0</v>
      </c>
      <c r="H17" s="797">
        <f t="shared" si="0"/>
        <v>0</v>
      </c>
      <c r="I17" s="797">
        <f t="shared" si="0"/>
        <v>0</v>
      </c>
      <c r="J17" s="797">
        <f t="shared" si="0"/>
        <v>0</v>
      </c>
      <c r="K17" s="797">
        <f t="shared" si="0"/>
        <v>0</v>
      </c>
      <c r="L17" s="797">
        <f t="shared" si="0"/>
        <v>0</v>
      </c>
      <c r="M17" s="797">
        <f t="shared" si="0"/>
        <v>0</v>
      </c>
      <c r="N17" s="798">
        <f>SUM(N14:N16)</f>
        <v>0</v>
      </c>
    </row>
    <row r="18" spans="1:14">
      <c r="A18" s="773"/>
      <c r="B18" s="774"/>
      <c r="C18" s="774"/>
      <c r="D18" s="799"/>
      <c r="E18" s="795"/>
      <c r="F18" s="800"/>
      <c r="G18" s="801"/>
      <c r="H18" s="801"/>
      <c r="I18" s="801"/>
      <c r="J18" s="801"/>
      <c r="K18" s="801"/>
      <c r="L18" s="801"/>
      <c r="M18" s="801"/>
      <c r="N18" s="802"/>
    </row>
    <row r="19" spans="1:14">
      <c r="A19" s="773"/>
      <c r="B19" s="774"/>
      <c r="C19" s="774"/>
      <c r="D19" s="799" t="s">
        <v>863</v>
      </c>
      <c r="E19" s="795"/>
      <c r="F19" s="800"/>
      <c r="G19" s="801"/>
      <c r="H19" s="801"/>
      <c r="I19" s="801"/>
      <c r="J19" s="801"/>
      <c r="K19" s="801"/>
      <c r="L19" s="801"/>
      <c r="M19" s="801"/>
      <c r="N19" s="802"/>
    </row>
    <row r="20" spans="1:14">
      <c r="A20" s="773"/>
      <c r="B20" s="774"/>
      <c r="C20" s="774"/>
      <c r="D20" s="794" t="s">
        <v>860</v>
      </c>
      <c r="E20" s="795"/>
      <c r="F20" s="795"/>
      <c r="G20" s="795"/>
      <c r="H20" s="795"/>
      <c r="I20" s="795"/>
      <c r="J20" s="795"/>
      <c r="K20" s="795"/>
      <c r="L20" s="795"/>
      <c r="M20" s="795"/>
      <c r="N20" s="796">
        <f>SUM(F20:M20)</f>
        <v>0</v>
      </c>
    </row>
    <row r="21" spans="1:14">
      <c r="A21" s="773"/>
      <c r="B21" s="774"/>
      <c r="C21" s="774"/>
      <c r="D21" s="694" t="s">
        <v>861</v>
      </c>
      <c r="E21" s="795"/>
      <c r="F21" s="795"/>
      <c r="G21" s="795"/>
      <c r="H21" s="795"/>
      <c r="I21" s="795"/>
      <c r="J21" s="795"/>
      <c r="K21" s="795"/>
      <c r="L21" s="795"/>
      <c r="M21" s="795"/>
      <c r="N21" s="796">
        <f>SUM(F21:M21)</f>
        <v>0</v>
      </c>
    </row>
    <row r="22" spans="1:14">
      <c r="A22" s="773"/>
      <c r="B22" s="774"/>
      <c r="C22" s="774"/>
      <c r="D22" s="794" t="s">
        <v>558</v>
      </c>
      <c r="E22" s="795"/>
      <c r="F22" s="795"/>
      <c r="G22" s="795"/>
      <c r="H22" s="795"/>
      <c r="I22" s="795"/>
      <c r="J22" s="795"/>
      <c r="K22" s="795"/>
      <c r="L22" s="795"/>
      <c r="M22" s="795"/>
      <c r="N22" s="796">
        <f>SUM(F22:M22)</f>
        <v>0</v>
      </c>
    </row>
    <row r="23" spans="1:14">
      <c r="A23" s="773"/>
      <c r="B23" s="774"/>
      <c r="C23" s="774"/>
      <c r="D23" s="789" t="s">
        <v>864</v>
      </c>
      <c r="E23" s="795"/>
      <c r="F23" s="797">
        <f t="shared" ref="F23:M23" si="1">SUM(F20:F22)</f>
        <v>0</v>
      </c>
      <c r="G23" s="797">
        <f t="shared" si="1"/>
        <v>0</v>
      </c>
      <c r="H23" s="797">
        <f t="shared" si="1"/>
        <v>0</v>
      </c>
      <c r="I23" s="797">
        <f t="shared" si="1"/>
        <v>0</v>
      </c>
      <c r="J23" s="797">
        <f t="shared" si="1"/>
        <v>0</v>
      </c>
      <c r="K23" s="797">
        <f t="shared" si="1"/>
        <v>0</v>
      </c>
      <c r="L23" s="797">
        <f t="shared" si="1"/>
        <v>0</v>
      </c>
      <c r="M23" s="797">
        <f t="shared" si="1"/>
        <v>0</v>
      </c>
      <c r="N23" s="798">
        <f>SUM(N20:N22)</f>
        <v>0</v>
      </c>
    </row>
    <row r="24" spans="1:14">
      <c r="A24" s="773"/>
      <c r="B24" s="774"/>
      <c r="C24" s="774"/>
      <c r="D24" s="799"/>
      <c r="E24" s="795"/>
      <c r="F24" s="800"/>
      <c r="G24" s="801"/>
      <c r="H24" s="801"/>
      <c r="I24" s="801"/>
      <c r="J24" s="801"/>
      <c r="K24" s="801"/>
      <c r="L24" s="801"/>
      <c r="M24" s="801"/>
      <c r="N24" s="802"/>
    </row>
    <row r="25" spans="1:14">
      <c r="A25" s="773"/>
      <c r="B25" s="774"/>
      <c r="C25" s="774"/>
      <c r="D25" s="803" t="s">
        <v>865</v>
      </c>
      <c r="E25" s="795"/>
      <c r="F25" s="800"/>
      <c r="G25" s="801"/>
      <c r="H25" s="801"/>
      <c r="I25" s="801"/>
      <c r="J25" s="801"/>
      <c r="K25" s="801"/>
      <c r="L25" s="801"/>
      <c r="M25" s="801"/>
      <c r="N25" s="802"/>
    </row>
    <row r="26" spans="1:14">
      <c r="A26" s="773"/>
      <c r="B26" s="774"/>
      <c r="C26" s="774"/>
      <c r="D26" s="794" t="s">
        <v>866</v>
      </c>
      <c r="E26" s="795"/>
      <c r="F26" s="795"/>
      <c r="G26" s="795"/>
      <c r="H26" s="795"/>
      <c r="I26" s="795"/>
      <c r="J26" s="795"/>
      <c r="K26" s="795"/>
      <c r="L26" s="795"/>
      <c r="M26" s="795"/>
      <c r="N26" s="796">
        <f>SUM(F26:M26)</f>
        <v>0</v>
      </c>
    </row>
    <row r="27" spans="1:14">
      <c r="A27" s="773"/>
      <c r="B27" s="774"/>
      <c r="C27" s="774"/>
      <c r="D27" s="794" t="s">
        <v>867</v>
      </c>
      <c r="E27" s="795"/>
      <c r="F27" s="795"/>
      <c r="G27" s="795"/>
      <c r="H27" s="795"/>
      <c r="I27" s="795"/>
      <c r="J27" s="795"/>
      <c r="K27" s="795"/>
      <c r="L27" s="795"/>
      <c r="M27" s="795"/>
      <c r="N27" s="796">
        <f>SUM(F27:M27)</f>
        <v>0</v>
      </c>
    </row>
    <row r="28" spans="1:14">
      <c r="A28" s="773"/>
      <c r="B28" s="774"/>
      <c r="C28" s="774"/>
      <c r="D28" s="794" t="s">
        <v>868</v>
      </c>
      <c r="E28" s="795"/>
      <c r="F28" s="795"/>
      <c r="G28" s="795"/>
      <c r="H28" s="795"/>
      <c r="I28" s="795"/>
      <c r="J28" s="795"/>
      <c r="K28" s="795"/>
      <c r="L28" s="795"/>
      <c r="M28" s="795"/>
      <c r="N28" s="796">
        <f>SUM(F28:M28)</f>
        <v>0</v>
      </c>
    </row>
    <row r="29" spans="1:14">
      <c r="A29" s="773"/>
      <c r="B29" s="774"/>
      <c r="C29" s="774"/>
      <c r="D29" s="804" t="s">
        <v>869</v>
      </c>
      <c r="E29" s="795"/>
      <c r="F29" s="797">
        <f t="shared" ref="F29:M29" si="2">SUM(F26:F28)</f>
        <v>0</v>
      </c>
      <c r="G29" s="797">
        <f t="shared" si="2"/>
        <v>0</v>
      </c>
      <c r="H29" s="797">
        <f t="shared" si="2"/>
        <v>0</v>
      </c>
      <c r="I29" s="797">
        <f t="shared" si="2"/>
        <v>0</v>
      </c>
      <c r="J29" s="797">
        <f t="shared" si="2"/>
        <v>0</v>
      </c>
      <c r="K29" s="797">
        <f t="shared" si="2"/>
        <v>0</v>
      </c>
      <c r="L29" s="797">
        <f t="shared" si="2"/>
        <v>0</v>
      </c>
      <c r="M29" s="797">
        <f t="shared" si="2"/>
        <v>0</v>
      </c>
      <c r="N29" s="798">
        <f>SUM(N26:N28)</f>
        <v>0</v>
      </c>
    </row>
    <row r="30" spans="1:14">
      <c r="A30" s="773"/>
      <c r="B30" s="774"/>
      <c r="C30" s="774"/>
      <c r="D30" s="805"/>
      <c r="E30" s="795"/>
      <c r="F30" s="800"/>
      <c r="G30" s="801"/>
      <c r="H30" s="801"/>
      <c r="I30" s="801"/>
      <c r="J30" s="801"/>
      <c r="K30" s="801"/>
      <c r="L30" s="801"/>
      <c r="M30" s="801"/>
      <c r="N30" s="802"/>
    </row>
    <row r="31" spans="1:14">
      <c r="A31" s="773"/>
      <c r="B31" s="774"/>
      <c r="C31" s="774"/>
      <c r="D31" s="804" t="s">
        <v>870</v>
      </c>
      <c r="E31" s="795"/>
      <c r="F31" s="795"/>
      <c r="G31" s="795"/>
      <c r="H31" s="795"/>
      <c r="I31" s="795"/>
      <c r="J31" s="795"/>
      <c r="K31" s="795"/>
      <c r="L31" s="795"/>
      <c r="M31" s="795"/>
      <c r="N31" s="796">
        <f>SUM(F31:M31)</f>
        <v>0</v>
      </c>
    </row>
    <row r="32" spans="1:14">
      <c r="A32" s="773"/>
      <c r="B32" s="774"/>
      <c r="C32" s="774"/>
      <c r="D32" s="806"/>
      <c r="E32" s="795"/>
      <c r="F32" s="800"/>
      <c r="G32" s="801"/>
      <c r="H32" s="801"/>
      <c r="I32" s="801"/>
      <c r="J32" s="801"/>
      <c r="K32" s="801"/>
      <c r="L32" s="801"/>
      <c r="M32" s="801"/>
      <c r="N32" s="802"/>
    </row>
    <row r="33" spans="1:14">
      <c r="A33" s="773"/>
      <c r="B33" s="774"/>
      <c r="C33" s="774"/>
      <c r="D33" s="804" t="s">
        <v>871</v>
      </c>
      <c r="E33" s="795"/>
      <c r="F33" s="795"/>
      <c r="G33" s="795"/>
      <c r="H33" s="795"/>
      <c r="I33" s="795"/>
      <c r="J33" s="795"/>
      <c r="K33" s="795"/>
      <c r="L33" s="795"/>
      <c r="M33" s="795"/>
      <c r="N33" s="796">
        <f>SUM(F33:M33)</f>
        <v>0</v>
      </c>
    </row>
    <row r="34" spans="1:14">
      <c r="A34" s="773"/>
      <c r="B34" s="774"/>
      <c r="C34" s="774"/>
      <c r="D34" s="805"/>
      <c r="E34" s="795"/>
      <c r="F34" s="990"/>
      <c r="G34" s="990"/>
      <c r="H34" s="990"/>
      <c r="I34" s="990"/>
      <c r="J34" s="990"/>
      <c r="K34" s="990"/>
      <c r="L34" s="990"/>
      <c r="M34" s="990"/>
      <c r="N34" s="802"/>
    </row>
    <row r="35" spans="1:14">
      <c r="A35" s="773"/>
      <c r="B35" s="774"/>
      <c r="C35" s="789" t="s">
        <v>533</v>
      </c>
      <c r="D35" s="789"/>
      <c r="E35" s="795"/>
      <c r="F35" s="797">
        <f>F33+F31+F29+F23+F17</f>
        <v>0</v>
      </c>
      <c r="G35" s="797">
        <f t="shared" ref="G35:M35" si="3">G33+G31+G29+G23+G17</f>
        <v>0</v>
      </c>
      <c r="H35" s="797">
        <f t="shared" si="3"/>
        <v>0</v>
      </c>
      <c r="I35" s="797">
        <f t="shared" si="3"/>
        <v>0</v>
      </c>
      <c r="J35" s="797">
        <f t="shared" si="3"/>
        <v>0</v>
      </c>
      <c r="K35" s="797">
        <f t="shared" si="3"/>
        <v>0</v>
      </c>
      <c r="L35" s="797">
        <f t="shared" si="3"/>
        <v>0</v>
      </c>
      <c r="M35" s="797">
        <f t="shared" si="3"/>
        <v>0</v>
      </c>
      <c r="N35" s="798">
        <f>N33+N31+N29+N23+N17</f>
        <v>0</v>
      </c>
    </row>
    <row r="36" spans="1:14">
      <c r="A36" s="773"/>
      <c r="B36" s="774"/>
      <c r="C36" s="799"/>
      <c r="D36" s="799"/>
      <c r="E36" s="795"/>
      <c r="F36" s="800"/>
      <c r="G36" s="801"/>
      <c r="H36" s="801"/>
      <c r="I36" s="801"/>
      <c r="J36" s="801"/>
      <c r="K36" s="801"/>
      <c r="L36" s="801"/>
      <c r="M36" s="801"/>
      <c r="N36" s="802"/>
    </row>
    <row r="37" spans="1:14">
      <c r="A37" s="773"/>
      <c r="B37" s="774"/>
      <c r="C37" s="807" t="s">
        <v>534</v>
      </c>
      <c r="D37" s="807"/>
      <c r="E37" s="795"/>
      <c r="F37" s="800"/>
      <c r="G37" s="801"/>
      <c r="H37" s="801"/>
      <c r="I37" s="801"/>
      <c r="J37" s="801"/>
      <c r="K37" s="801"/>
      <c r="L37" s="801"/>
      <c r="M37" s="801"/>
      <c r="N37" s="802"/>
    </row>
    <row r="38" spans="1:14">
      <c r="A38" s="773"/>
      <c r="B38" s="774"/>
      <c r="C38" s="1147" t="s">
        <v>188</v>
      </c>
      <c r="D38" s="1148"/>
      <c r="E38" s="795"/>
      <c r="F38" s="795"/>
      <c r="G38" s="795"/>
      <c r="H38" s="795"/>
      <c r="I38" s="795"/>
      <c r="J38" s="795"/>
      <c r="K38" s="795"/>
      <c r="L38" s="795"/>
      <c r="M38" s="795"/>
      <c r="N38" s="796">
        <f>SUM(F38:M38)</f>
        <v>0</v>
      </c>
    </row>
    <row r="39" spans="1:14">
      <c r="A39" s="773"/>
      <c r="B39" s="774"/>
      <c r="C39" s="1147" t="s">
        <v>872</v>
      </c>
      <c r="D39" s="1148"/>
      <c r="E39" s="795"/>
      <c r="F39" s="795"/>
      <c r="G39" s="795"/>
      <c r="H39" s="795"/>
      <c r="I39" s="795"/>
      <c r="J39" s="795"/>
      <c r="K39" s="795"/>
      <c r="L39" s="795"/>
      <c r="M39" s="795"/>
      <c r="N39" s="796">
        <f>SUM(F39:M39)</f>
        <v>0</v>
      </c>
    </row>
    <row r="40" spans="1:14">
      <c r="A40" s="773"/>
      <c r="B40" s="774"/>
      <c r="C40" s="774"/>
      <c r="D40" s="774"/>
      <c r="E40" s="795"/>
      <c r="F40" s="800"/>
      <c r="G40" s="801"/>
      <c r="H40" s="801"/>
      <c r="I40" s="801"/>
      <c r="J40" s="801"/>
      <c r="K40" s="801"/>
      <c r="L40" s="801"/>
      <c r="M40" s="801"/>
      <c r="N40" s="802"/>
    </row>
    <row r="41" spans="1:14">
      <c r="A41" s="773"/>
      <c r="B41" s="774"/>
      <c r="C41" s="789" t="s">
        <v>535</v>
      </c>
      <c r="D41" s="807"/>
      <c r="E41" s="795"/>
      <c r="F41" s="797">
        <f t="shared" ref="F41:M41" si="4">SUM(F35,F38,F39)</f>
        <v>0</v>
      </c>
      <c r="G41" s="797">
        <f t="shared" si="4"/>
        <v>0</v>
      </c>
      <c r="H41" s="797">
        <f t="shared" si="4"/>
        <v>0</v>
      </c>
      <c r="I41" s="797">
        <f t="shared" si="4"/>
        <v>0</v>
      </c>
      <c r="J41" s="797">
        <f t="shared" si="4"/>
        <v>0</v>
      </c>
      <c r="K41" s="797">
        <f t="shared" si="4"/>
        <v>0</v>
      </c>
      <c r="L41" s="797">
        <f t="shared" si="4"/>
        <v>0</v>
      </c>
      <c r="M41" s="797">
        <f t="shared" si="4"/>
        <v>0</v>
      </c>
      <c r="N41" s="798">
        <f>SUM(N35,N38,N39)</f>
        <v>0</v>
      </c>
    </row>
    <row r="42" spans="1:14">
      <c r="A42" s="773"/>
      <c r="B42" s="774"/>
      <c r="C42" s="774"/>
      <c r="D42" s="789" t="s">
        <v>873</v>
      </c>
      <c r="E42" s="795"/>
      <c r="F42" s="808"/>
      <c r="G42" s="809"/>
      <c r="H42" s="809"/>
      <c r="I42" s="809"/>
      <c r="J42" s="809"/>
      <c r="K42" s="809"/>
      <c r="L42" s="809"/>
      <c r="M42" s="809"/>
      <c r="N42" s="809"/>
    </row>
    <row r="43" spans="1:14">
      <c r="A43" s="773"/>
      <c r="B43" s="774"/>
      <c r="C43" s="774"/>
      <c r="D43" s="807" t="s">
        <v>229</v>
      </c>
      <c r="E43" s="795"/>
      <c r="F43" s="795"/>
      <c r="G43" s="795"/>
      <c r="H43" s="795"/>
      <c r="I43" s="795"/>
      <c r="J43" s="795"/>
      <c r="K43" s="795"/>
      <c r="L43" s="795"/>
      <c r="M43" s="795"/>
      <c r="N43" s="796">
        <f>SUM(F43:M43)</f>
        <v>0</v>
      </c>
    </row>
    <row r="44" spans="1:14">
      <c r="A44" s="773"/>
      <c r="B44" s="774"/>
      <c r="C44" s="774"/>
      <c r="D44" s="807" t="s">
        <v>874</v>
      </c>
      <c r="E44" s="795"/>
      <c r="F44" s="795"/>
      <c r="G44" s="795"/>
      <c r="H44" s="795"/>
      <c r="I44" s="795"/>
      <c r="J44" s="795"/>
      <c r="K44" s="795"/>
      <c r="L44" s="795"/>
      <c r="M44" s="795"/>
      <c r="N44" s="796">
        <f>SUM(F44:M44)</f>
        <v>0</v>
      </c>
    </row>
    <row r="45" spans="1:14">
      <c r="A45" s="773"/>
      <c r="B45" s="774"/>
      <c r="C45" s="774"/>
      <c r="D45" s="774"/>
      <c r="E45" s="795"/>
      <c r="F45" s="800"/>
      <c r="G45" s="801"/>
      <c r="H45" s="801"/>
      <c r="I45" s="801"/>
      <c r="J45" s="801"/>
      <c r="K45" s="801"/>
      <c r="L45" s="801"/>
      <c r="M45" s="801"/>
      <c r="N45" s="802"/>
    </row>
    <row r="46" spans="1:14">
      <c r="A46" s="773"/>
      <c r="B46" s="789" t="s">
        <v>536</v>
      </c>
      <c r="C46" s="789"/>
      <c r="D46" s="789"/>
      <c r="E46" s="795"/>
      <c r="F46" s="989">
        <f>SUM(F44,F43,F42,F41)</f>
        <v>0</v>
      </c>
      <c r="G46" s="989">
        <f t="shared" ref="G46:M46" si="5">SUM(G44,G43,G42,G41)</f>
        <v>0</v>
      </c>
      <c r="H46" s="989">
        <f t="shared" si="5"/>
        <v>0</v>
      </c>
      <c r="I46" s="989">
        <f t="shared" si="5"/>
        <v>0</v>
      </c>
      <c r="J46" s="989">
        <f t="shared" si="5"/>
        <v>0</v>
      </c>
      <c r="K46" s="989">
        <f t="shared" si="5"/>
        <v>0</v>
      </c>
      <c r="L46" s="989">
        <f t="shared" si="5"/>
        <v>0</v>
      </c>
      <c r="M46" s="989">
        <f t="shared" si="5"/>
        <v>0</v>
      </c>
      <c r="N46" s="796">
        <f>SUM(N44,N43,N42,N41)</f>
        <v>0</v>
      </c>
    </row>
    <row r="47" spans="1:14" ht="14.4" thickBot="1">
      <c r="A47" s="810"/>
      <c r="B47" s="811" t="s">
        <v>483</v>
      </c>
      <c r="C47" s="811"/>
      <c r="D47" s="811"/>
      <c r="E47" s="812"/>
      <c r="F47" s="813"/>
      <c r="G47" s="814"/>
      <c r="H47" s="814"/>
      <c r="I47" s="814"/>
      <c r="J47" s="814"/>
      <c r="K47" s="814"/>
      <c r="L47" s="814"/>
      <c r="M47" s="814"/>
      <c r="N47" s="815">
        <f>SUM(F47:M47)</f>
        <v>0</v>
      </c>
    </row>
    <row r="48" spans="1:14" ht="14.4" thickTop="1">
      <c r="A48" s="774"/>
      <c r="B48" s="774"/>
      <c r="C48" s="774"/>
      <c r="D48" s="774"/>
      <c r="E48" s="816"/>
      <c r="F48" s="774"/>
      <c r="G48" s="774"/>
      <c r="H48" s="774"/>
      <c r="I48" s="774"/>
      <c r="J48" s="774"/>
      <c r="K48" s="774"/>
      <c r="L48" s="774"/>
      <c r="M48" s="774"/>
      <c r="N48" s="774"/>
    </row>
    <row r="49" spans="1:14">
      <c r="A49" s="774" t="s">
        <v>537</v>
      </c>
      <c r="B49" s="774"/>
      <c r="C49" s="774"/>
      <c r="D49" s="774"/>
      <c r="E49" s="816"/>
      <c r="F49" s="817"/>
      <c r="G49" s="774"/>
      <c r="H49" s="774"/>
      <c r="I49" s="774"/>
      <c r="J49" s="774"/>
      <c r="K49" s="774"/>
      <c r="L49" s="774"/>
      <c r="M49" s="774"/>
      <c r="N49" s="818"/>
    </row>
    <row r="50" spans="1:14" hidden="1">
      <c r="A50" s="774"/>
      <c r="B50" s="774"/>
      <c r="C50" s="774"/>
      <c r="D50" s="774"/>
      <c r="E50" s="816"/>
      <c r="F50" s="819"/>
      <c r="G50" s="774"/>
      <c r="H50" s="774"/>
      <c r="I50" s="774"/>
      <c r="J50" s="774"/>
      <c r="K50" s="774"/>
      <c r="L50" s="774"/>
      <c r="M50" s="774"/>
      <c r="N50" s="818"/>
    </row>
  </sheetData>
  <sheetProtection algorithmName="SHA-512" hashValue="hKnc/O0xaahUibyONOnC+ctG9JbVPK8a2fCSfNiKnJHEArVsMZGwHG4iwbUsEolqjojo4NXSKg27uqfybQfQEg==" saltValue="Rs0qaV4gOdX1hNC1LESX+A==" spinCount="100000" sheet="1" objects="1" scenarios="1"/>
  <mergeCells count="5">
    <mergeCell ref="C3:N3"/>
    <mergeCell ref="B5:N5"/>
    <mergeCell ref="B6:N6"/>
    <mergeCell ref="C38:D38"/>
    <mergeCell ref="C39:D39"/>
  </mergeCells>
  <hyperlinks>
    <hyperlink ref="A1" location="'TABLE OF CONTENTS'!A1" display="TABLE OF CONTENTS"/>
  </hyperlinks>
  <printOptions horizontalCentered="1"/>
  <pageMargins left="0.39370078740157483" right="0.39370078740157483" top="0.39370078740157483" bottom="0.39370078740157483" header="0.31496062992125984" footer="0.31496062992125984"/>
  <pageSetup paperSize="5" scale="62"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P121"/>
  <sheetViews>
    <sheetView topLeftCell="A90" zoomScale="70" zoomScaleNormal="70" workbookViewId="0">
      <selection activeCell="H116" sqref="H116"/>
    </sheetView>
  </sheetViews>
  <sheetFormatPr defaultColWidth="0" defaultRowHeight="15.6" zeroHeight="1"/>
  <cols>
    <col min="1" max="1" width="14.36328125" style="329" customWidth="1"/>
    <col min="2" max="4" width="4.54296875" style="329" customWidth="1"/>
    <col min="5" max="5" width="69.08984375" style="329" customWidth="1"/>
    <col min="6" max="6" width="4.90625" style="329" customWidth="1"/>
    <col min="7" max="7" width="18.54296875" style="329" customWidth="1"/>
    <col min="8" max="8" width="19.1796875" style="329" customWidth="1"/>
    <col min="9" max="9" width="18.453125" style="329" customWidth="1"/>
    <col min="10" max="10" width="19.6328125" style="329" customWidth="1"/>
    <col min="11" max="11" width="20" style="329" customWidth="1"/>
    <col min="12" max="12" width="17.08984375" style="329" customWidth="1"/>
    <col min="13" max="13" width="18.90625" style="329" customWidth="1"/>
    <col min="14" max="14" width="21.6328125" style="329" customWidth="1"/>
    <col min="15" max="15" width="24.453125" style="329" customWidth="1"/>
    <col min="16" max="16" width="63.453125" style="329" customWidth="1"/>
    <col min="17" max="16384" width="9.6328125" style="329" hidden="1"/>
  </cols>
  <sheetData>
    <row r="1" spans="1:16">
      <c r="A1" s="374" t="s">
        <v>493</v>
      </c>
      <c r="B1" s="342"/>
      <c r="C1" s="347" t="str">
        <f>Cover!$A$14</f>
        <v>Select Name of Insurer/ Financial Holding Company</v>
      </c>
      <c r="D1" s="347"/>
      <c r="E1" s="342"/>
      <c r="F1" s="342"/>
      <c r="G1" s="342"/>
      <c r="H1" s="342"/>
      <c r="I1" s="342"/>
      <c r="J1" s="342"/>
      <c r="K1" s="342"/>
      <c r="L1" s="342"/>
      <c r="M1" s="342"/>
      <c r="N1" s="342"/>
      <c r="O1" s="342"/>
      <c r="P1" s="342"/>
    </row>
    <row r="2" spans="1:16">
      <c r="A2" s="342"/>
      <c r="B2" s="342"/>
      <c r="C2" s="142" t="s">
        <v>354</v>
      </c>
      <c r="D2" s="140"/>
      <c r="E2" s="342"/>
      <c r="F2" s="342"/>
      <c r="G2" s="342"/>
      <c r="H2" s="342"/>
      <c r="I2" s="342"/>
      <c r="J2" s="342"/>
      <c r="K2" s="342"/>
      <c r="L2" s="342"/>
      <c r="M2" s="342"/>
      <c r="N2" s="342"/>
      <c r="O2" s="342"/>
      <c r="P2" s="342"/>
    </row>
    <row r="3" spans="1:16" ht="21">
      <c r="A3" s="342"/>
      <c r="B3" s="342"/>
      <c r="C3" s="1150" t="s">
        <v>654</v>
      </c>
      <c r="D3" s="1150"/>
      <c r="E3" s="1150"/>
      <c r="F3" s="1150"/>
      <c r="G3" s="1150"/>
      <c r="H3" s="1150"/>
      <c r="I3" s="1150"/>
      <c r="J3" s="1150"/>
      <c r="K3" s="1150"/>
      <c r="L3" s="1150"/>
      <c r="M3" s="1150"/>
      <c r="N3" s="1150"/>
      <c r="O3" s="1150"/>
      <c r="P3" s="342"/>
    </row>
    <row r="4" spans="1:16">
      <c r="A4" s="342"/>
      <c r="B4" s="342"/>
      <c r="C4" s="1151"/>
      <c r="D4" s="1151"/>
      <c r="E4" s="1151"/>
      <c r="F4" s="1151"/>
      <c r="G4" s="1151"/>
      <c r="H4" s="1151"/>
      <c r="I4" s="1151"/>
      <c r="J4" s="1151"/>
      <c r="K4" s="1151"/>
      <c r="L4" s="1151"/>
      <c r="M4" s="1151"/>
      <c r="N4" s="1151"/>
      <c r="O4" s="1151"/>
      <c r="P4" s="342"/>
    </row>
    <row r="5" spans="1:16">
      <c r="A5" s="342"/>
      <c r="B5" s="342"/>
      <c r="C5" s="1152" t="str">
        <f>CONCATENATE("AS AT ", TEXT(Cover!A23,"mmmm dd, yyyy"))</f>
        <v>AS AT December 31, 2023</v>
      </c>
      <c r="D5" s="1152"/>
      <c r="E5" s="1152"/>
      <c r="F5" s="1152"/>
      <c r="G5" s="1152"/>
      <c r="H5" s="1152"/>
      <c r="I5" s="1152"/>
      <c r="J5" s="1152"/>
      <c r="K5" s="1152"/>
      <c r="L5" s="1152"/>
      <c r="M5" s="1152"/>
      <c r="N5" s="1152"/>
      <c r="O5" s="1152"/>
      <c r="P5" s="342"/>
    </row>
    <row r="6" spans="1:16">
      <c r="A6" s="342"/>
      <c r="B6" s="342"/>
      <c r="C6" s="1151"/>
      <c r="D6" s="1151"/>
      <c r="E6" s="1151"/>
      <c r="F6" s="1151"/>
      <c r="G6" s="1151"/>
      <c r="H6" s="1151"/>
      <c r="I6" s="1151"/>
      <c r="J6" s="1151"/>
      <c r="K6" s="1151"/>
      <c r="L6" s="1151"/>
      <c r="M6" s="1151"/>
      <c r="N6" s="1151"/>
      <c r="O6" s="1151"/>
      <c r="P6" s="342"/>
    </row>
    <row r="7" spans="1:16">
      <c r="A7" s="342"/>
      <c r="B7" s="342"/>
      <c r="C7" s="320"/>
      <c r="D7" s="320"/>
      <c r="E7" s="320"/>
      <c r="F7" s="320"/>
      <c r="G7" s="320"/>
      <c r="H7" s="320"/>
      <c r="I7" s="320"/>
      <c r="J7" s="320"/>
      <c r="K7" s="320"/>
      <c r="L7" s="661"/>
      <c r="M7" s="320"/>
      <c r="N7" s="320"/>
      <c r="O7" s="320"/>
      <c r="P7" s="342"/>
    </row>
    <row r="8" spans="1:16">
      <c r="A8" s="342"/>
      <c r="B8" s="342"/>
      <c r="C8" s="943"/>
      <c r="D8" s="944"/>
      <c r="E8" s="921"/>
      <c r="F8" s="921"/>
      <c r="G8" s="1153"/>
      <c r="H8" s="1154"/>
      <c r="I8" s="1154"/>
      <c r="J8" s="1154"/>
      <c r="K8" s="1154"/>
      <c r="L8" s="1154"/>
      <c r="M8" s="1154"/>
      <c r="N8" s="1154"/>
      <c r="O8" s="1155"/>
      <c r="P8" s="922"/>
    </row>
    <row r="9" spans="1:16" ht="44.25" customHeight="1">
      <c r="A9" s="342"/>
      <c r="B9" s="348"/>
      <c r="C9" s="945"/>
      <c r="D9" s="946"/>
      <c r="E9" s="923"/>
      <c r="F9" s="923"/>
      <c r="G9" s="1149" t="s">
        <v>919</v>
      </c>
      <c r="H9" s="1149"/>
      <c r="I9" s="1156" t="s">
        <v>917</v>
      </c>
      <c r="J9" s="1158" t="s">
        <v>918</v>
      </c>
      <c r="K9" s="1159"/>
      <c r="L9" s="1160" t="s">
        <v>875</v>
      </c>
      <c r="M9" s="1149" t="s">
        <v>538</v>
      </c>
      <c r="N9" s="1149" t="s">
        <v>539</v>
      </c>
      <c r="O9" s="1149"/>
      <c r="P9" s="1149" t="s">
        <v>540</v>
      </c>
    </row>
    <row r="10" spans="1:16" ht="67.349999999999994" customHeight="1">
      <c r="A10" s="342"/>
      <c r="B10" s="348"/>
      <c r="C10" s="947"/>
      <c r="D10" s="948"/>
      <c r="E10" s="924"/>
      <c r="F10" s="924"/>
      <c r="G10" s="925" t="s">
        <v>541</v>
      </c>
      <c r="H10" s="925" t="s">
        <v>542</v>
      </c>
      <c r="I10" s="1157"/>
      <c r="J10" s="926" t="s">
        <v>543</v>
      </c>
      <c r="K10" s="926" t="s">
        <v>465</v>
      </c>
      <c r="L10" s="1161"/>
      <c r="M10" s="1149"/>
      <c r="N10" s="925" t="s">
        <v>544</v>
      </c>
      <c r="O10" s="925" t="s">
        <v>465</v>
      </c>
      <c r="P10" s="1149" t="s">
        <v>540</v>
      </c>
    </row>
    <row r="11" spans="1:16">
      <c r="A11" s="342"/>
      <c r="B11" s="348"/>
      <c r="C11" s="947"/>
      <c r="D11" s="948"/>
      <c r="E11" s="924"/>
      <c r="F11" s="924"/>
      <c r="G11" s="927" t="s">
        <v>2</v>
      </c>
      <c r="H11" s="927" t="s">
        <v>2</v>
      </c>
      <c r="I11" s="927" t="s">
        <v>2</v>
      </c>
      <c r="J11" s="927" t="s">
        <v>2</v>
      </c>
      <c r="K11" s="927" t="s">
        <v>2</v>
      </c>
      <c r="L11" s="927" t="s">
        <v>2</v>
      </c>
      <c r="M11" s="927" t="s">
        <v>2</v>
      </c>
      <c r="N11" s="927" t="s">
        <v>2</v>
      </c>
      <c r="O11" s="927" t="s">
        <v>2</v>
      </c>
      <c r="P11" s="928"/>
    </row>
    <row r="12" spans="1:16" ht="18" customHeight="1">
      <c r="A12" s="342"/>
      <c r="B12" s="349"/>
      <c r="C12" s="949"/>
      <c r="D12" s="950"/>
      <c r="E12" s="350"/>
      <c r="F12" s="351"/>
      <c r="G12" s="929"/>
      <c r="H12" s="930"/>
      <c r="I12" s="930"/>
      <c r="J12" s="930"/>
      <c r="K12" s="930"/>
      <c r="L12" s="930"/>
      <c r="M12" s="929"/>
      <c r="N12" s="929"/>
      <c r="O12" s="930"/>
      <c r="P12" s="352"/>
    </row>
    <row r="13" spans="1:16" ht="18" customHeight="1">
      <c r="A13" s="342"/>
      <c r="B13" s="349"/>
      <c r="C13" s="951" t="s">
        <v>545</v>
      </c>
      <c r="D13" s="952"/>
      <c r="E13" s="931"/>
      <c r="F13" s="932"/>
      <c r="G13" s="929"/>
      <c r="H13" s="930"/>
      <c r="I13" s="930"/>
      <c r="J13" s="930"/>
      <c r="K13" s="930"/>
      <c r="L13" s="930"/>
      <c r="M13" s="929"/>
      <c r="N13" s="929"/>
      <c r="O13" s="930"/>
      <c r="P13" s="355"/>
    </row>
    <row r="14" spans="1:16" ht="18" customHeight="1">
      <c r="A14" s="342"/>
      <c r="B14" s="349"/>
      <c r="C14" s="953"/>
      <c r="D14" s="954" t="s">
        <v>546</v>
      </c>
      <c r="E14" s="933"/>
      <c r="F14" s="932"/>
      <c r="G14" s="929"/>
      <c r="H14" s="930"/>
      <c r="I14" s="930"/>
      <c r="J14" s="930"/>
      <c r="K14" s="930"/>
      <c r="L14" s="930"/>
      <c r="M14" s="929"/>
      <c r="N14" s="929"/>
      <c r="O14" s="930"/>
      <c r="P14" s="355"/>
    </row>
    <row r="15" spans="1:16" ht="18" customHeight="1">
      <c r="A15" s="342"/>
      <c r="B15" s="349"/>
      <c r="C15" s="953"/>
      <c r="D15" s="955"/>
      <c r="E15" s="350" t="s">
        <v>920</v>
      </c>
      <c r="F15" s="932"/>
      <c r="G15" s="934"/>
      <c r="H15" s="935"/>
      <c r="I15" s="935"/>
      <c r="J15" s="935"/>
      <c r="K15" s="935"/>
      <c r="L15" s="935"/>
      <c r="M15" s="934"/>
      <c r="N15" s="934"/>
      <c r="O15" s="935"/>
      <c r="P15" s="356"/>
    </row>
    <row r="16" spans="1:16" ht="18" customHeight="1">
      <c r="A16" s="342"/>
      <c r="B16" s="349"/>
      <c r="C16" s="953"/>
      <c r="D16" s="955"/>
      <c r="E16" s="350" t="s">
        <v>921</v>
      </c>
      <c r="F16" s="932"/>
      <c r="G16" s="934"/>
      <c r="H16" s="935"/>
      <c r="I16" s="935"/>
      <c r="J16" s="935"/>
      <c r="K16" s="935"/>
      <c r="L16" s="935"/>
      <c r="M16" s="934"/>
      <c r="N16" s="934"/>
      <c r="O16" s="935"/>
      <c r="P16" s="356"/>
    </row>
    <row r="17" spans="1:16" ht="18" customHeight="1">
      <c r="A17" s="342"/>
      <c r="B17" s="349"/>
      <c r="C17" s="953"/>
      <c r="D17" s="956"/>
      <c r="E17" s="350" t="s">
        <v>478</v>
      </c>
      <c r="F17" s="932"/>
      <c r="G17" s="934"/>
      <c r="H17" s="935"/>
      <c r="I17" s="935"/>
      <c r="J17" s="935"/>
      <c r="K17" s="935"/>
      <c r="L17" s="935"/>
      <c r="M17" s="934"/>
      <c r="N17" s="934"/>
      <c r="O17" s="935"/>
      <c r="P17" s="356"/>
    </row>
    <row r="18" spans="1:16" ht="18" customHeight="1">
      <c r="A18" s="342"/>
      <c r="B18" s="349"/>
      <c r="C18" s="953"/>
      <c r="D18" s="956"/>
      <c r="E18" s="350"/>
      <c r="F18" s="932"/>
      <c r="G18" s="934"/>
      <c r="H18" s="935"/>
      <c r="I18" s="935"/>
      <c r="J18" s="935"/>
      <c r="K18" s="935"/>
      <c r="L18" s="935"/>
      <c r="M18" s="934"/>
      <c r="N18" s="934"/>
      <c r="O18" s="935"/>
      <c r="P18" s="356"/>
    </row>
    <row r="19" spans="1:16" ht="18" customHeight="1">
      <c r="A19" s="342"/>
      <c r="B19" s="349"/>
      <c r="C19" s="953"/>
      <c r="D19" s="956"/>
      <c r="E19" s="350"/>
      <c r="F19" s="936"/>
      <c r="G19" s="358">
        <f>SUM(G15:G18)</f>
        <v>0</v>
      </c>
      <c r="H19" s="358">
        <f t="shared" ref="H19:O19" si="0">SUM(H15:H18)</f>
        <v>0</v>
      </c>
      <c r="I19" s="358">
        <f t="shared" si="0"/>
        <v>0</v>
      </c>
      <c r="J19" s="358">
        <f>SUM(J15:J18)</f>
        <v>0</v>
      </c>
      <c r="K19" s="358">
        <f t="shared" si="0"/>
        <v>0</v>
      </c>
      <c r="L19" s="820"/>
      <c r="M19" s="358">
        <f t="shared" si="0"/>
        <v>0</v>
      </c>
      <c r="N19" s="358">
        <f t="shared" si="0"/>
        <v>0</v>
      </c>
      <c r="O19" s="358">
        <f t="shared" si="0"/>
        <v>0</v>
      </c>
      <c r="P19" s="458"/>
    </row>
    <row r="20" spans="1:16" ht="18" customHeight="1">
      <c r="A20" s="342"/>
      <c r="B20" s="349"/>
      <c r="C20" s="953"/>
      <c r="D20" s="957" t="s">
        <v>547</v>
      </c>
      <c r="E20" s="937"/>
      <c r="F20" s="932"/>
      <c r="G20" s="929"/>
      <c r="H20" s="930"/>
      <c r="I20" s="930"/>
      <c r="J20" s="930"/>
      <c r="K20" s="930"/>
      <c r="L20" s="930"/>
      <c r="M20" s="929"/>
      <c r="N20" s="929"/>
      <c r="O20" s="930"/>
      <c r="P20" s="355"/>
    </row>
    <row r="21" spans="1:16" ht="18" customHeight="1">
      <c r="A21" s="342"/>
      <c r="B21" s="349"/>
      <c r="C21" s="958"/>
      <c r="D21" s="959"/>
      <c r="E21" s="353" t="s">
        <v>470</v>
      </c>
      <c r="F21" s="932"/>
      <c r="G21" s="934"/>
      <c r="H21" s="935"/>
      <c r="I21" s="935"/>
      <c r="J21" s="935"/>
      <c r="K21" s="935"/>
      <c r="L21" s="935"/>
      <c r="M21" s="934"/>
      <c r="N21" s="934"/>
      <c r="O21" s="935"/>
      <c r="P21" s="356"/>
    </row>
    <row r="22" spans="1:16" ht="18" customHeight="1">
      <c r="A22" s="342"/>
      <c r="B22" s="349"/>
      <c r="C22" s="958"/>
      <c r="D22" s="959"/>
      <c r="E22" s="353" t="s">
        <v>548</v>
      </c>
      <c r="F22" s="932"/>
      <c r="G22" s="934"/>
      <c r="H22" s="935"/>
      <c r="I22" s="935"/>
      <c r="J22" s="935"/>
      <c r="K22" s="935"/>
      <c r="L22" s="935"/>
      <c r="M22" s="934"/>
      <c r="N22" s="934"/>
      <c r="O22" s="935"/>
      <c r="P22" s="356"/>
    </row>
    <row r="23" spans="1:16" ht="18" customHeight="1">
      <c r="A23" s="342"/>
      <c r="B23" s="349"/>
      <c r="C23" s="958"/>
      <c r="D23" s="960"/>
      <c r="E23" s="353" t="s">
        <v>471</v>
      </c>
      <c r="F23" s="932"/>
      <c r="G23" s="934"/>
      <c r="H23" s="935"/>
      <c r="I23" s="935"/>
      <c r="J23" s="935"/>
      <c r="K23" s="935"/>
      <c r="L23" s="935"/>
      <c r="M23" s="934"/>
      <c r="N23" s="934"/>
      <c r="O23" s="935"/>
      <c r="P23" s="356"/>
    </row>
    <row r="24" spans="1:16" ht="18" customHeight="1">
      <c r="A24" s="342"/>
      <c r="B24" s="349"/>
      <c r="C24" s="958"/>
      <c r="D24" s="955"/>
      <c r="E24" s="353" t="s">
        <v>472</v>
      </c>
      <c r="F24" s="932"/>
      <c r="G24" s="934"/>
      <c r="H24" s="935"/>
      <c r="I24" s="935"/>
      <c r="J24" s="935"/>
      <c r="K24" s="935"/>
      <c r="L24" s="935"/>
      <c r="M24" s="934"/>
      <c r="N24" s="934"/>
      <c r="O24" s="935"/>
      <c r="P24" s="356"/>
    </row>
    <row r="25" spans="1:16" ht="18" customHeight="1">
      <c r="A25" s="342"/>
      <c r="B25" s="349"/>
      <c r="C25" s="958"/>
      <c r="D25" s="961"/>
      <c r="E25" s="938"/>
      <c r="F25" s="932"/>
      <c r="G25" s="358">
        <f>SUM(G21:G24)</f>
        <v>0</v>
      </c>
      <c r="H25" s="358">
        <f t="shared" ref="H25:O25" si="1">SUM(H21:H24)</f>
        <v>0</v>
      </c>
      <c r="I25" s="358">
        <f t="shared" si="1"/>
        <v>0</v>
      </c>
      <c r="J25" s="358">
        <f t="shared" si="1"/>
        <v>0</v>
      </c>
      <c r="K25" s="358">
        <f t="shared" si="1"/>
        <v>0</v>
      </c>
      <c r="L25" s="820"/>
      <c r="M25" s="358">
        <f t="shared" si="1"/>
        <v>0</v>
      </c>
      <c r="N25" s="358">
        <f t="shared" si="1"/>
        <v>0</v>
      </c>
      <c r="O25" s="358">
        <f t="shared" si="1"/>
        <v>0</v>
      </c>
      <c r="P25" s="356"/>
    </row>
    <row r="26" spans="1:16" ht="18" customHeight="1">
      <c r="A26" s="342"/>
      <c r="B26" s="349"/>
      <c r="C26" s="962"/>
      <c r="D26" s="954" t="s">
        <v>494</v>
      </c>
      <c r="E26" s="933"/>
      <c r="F26" s="932"/>
      <c r="G26" s="929"/>
      <c r="H26" s="930"/>
      <c r="I26" s="930"/>
      <c r="J26" s="930"/>
      <c r="K26" s="930"/>
      <c r="L26" s="930"/>
      <c r="M26" s="929"/>
      <c r="N26" s="929"/>
      <c r="O26" s="930"/>
      <c r="P26" s="355"/>
    </row>
    <row r="27" spans="1:16" ht="18" customHeight="1">
      <c r="A27" s="342"/>
      <c r="B27" s="349"/>
      <c r="C27" s="951"/>
      <c r="D27" s="955"/>
      <c r="E27" s="350" t="s">
        <v>920</v>
      </c>
      <c r="F27" s="932"/>
      <c r="G27" s="934"/>
      <c r="H27" s="935"/>
      <c r="I27" s="935"/>
      <c r="J27" s="935"/>
      <c r="K27" s="935"/>
      <c r="L27" s="935"/>
      <c r="M27" s="934"/>
      <c r="N27" s="934"/>
      <c r="O27" s="935"/>
      <c r="P27" s="356"/>
    </row>
    <row r="28" spans="1:16" ht="18" customHeight="1">
      <c r="A28" s="342"/>
      <c r="B28" s="349"/>
      <c r="C28" s="963"/>
      <c r="D28" s="955"/>
      <c r="E28" s="350" t="s">
        <v>921</v>
      </c>
      <c r="F28" s="932"/>
      <c r="G28" s="934"/>
      <c r="H28" s="935"/>
      <c r="I28" s="935"/>
      <c r="J28" s="935"/>
      <c r="K28" s="935"/>
      <c r="L28" s="935"/>
      <c r="M28" s="934"/>
      <c r="N28" s="934"/>
      <c r="O28" s="935"/>
      <c r="P28" s="356"/>
    </row>
    <row r="29" spans="1:16" ht="18" customHeight="1">
      <c r="A29" s="342"/>
      <c r="B29" s="349"/>
      <c r="C29" s="963"/>
      <c r="D29" s="955"/>
      <c r="E29" s="350" t="s">
        <v>478</v>
      </c>
      <c r="F29" s="932"/>
      <c r="G29" s="934"/>
      <c r="H29" s="935"/>
      <c r="I29" s="935"/>
      <c r="J29" s="935"/>
      <c r="K29" s="935"/>
      <c r="L29" s="935"/>
      <c r="M29" s="934"/>
      <c r="N29" s="934"/>
      <c r="O29" s="935"/>
      <c r="P29" s="356"/>
    </row>
    <row r="30" spans="1:16" ht="18" customHeight="1">
      <c r="A30" s="342"/>
      <c r="B30" s="349"/>
      <c r="C30" s="962"/>
      <c r="D30" s="956"/>
      <c r="E30" s="350"/>
      <c r="F30" s="932"/>
      <c r="G30" s="934"/>
      <c r="H30" s="935"/>
      <c r="I30" s="935"/>
      <c r="J30" s="935"/>
      <c r="K30" s="935"/>
      <c r="L30" s="935"/>
      <c r="M30" s="934"/>
      <c r="N30" s="934"/>
      <c r="O30" s="935"/>
      <c r="P30" s="356"/>
    </row>
    <row r="31" spans="1:16" ht="18" customHeight="1">
      <c r="A31" s="342"/>
      <c r="B31" s="349"/>
      <c r="C31" s="962"/>
      <c r="D31" s="956"/>
      <c r="E31" s="350"/>
      <c r="F31" s="932"/>
      <c r="G31" s="358">
        <f>SUM(G27:G30)</f>
        <v>0</v>
      </c>
      <c r="H31" s="358">
        <f t="shared" ref="H31:O31" si="2">SUM(H27:H30)</f>
        <v>0</v>
      </c>
      <c r="I31" s="358">
        <f t="shared" si="2"/>
        <v>0</v>
      </c>
      <c r="J31" s="358">
        <f t="shared" si="2"/>
        <v>0</v>
      </c>
      <c r="K31" s="358">
        <f t="shared" si="2"/>
        <v>0</v>
      </c>
      <c r="L31" s="820"/>
      <c r="M31" s="358">
        <f t="shared" si="2"/>
        <v>0</v>
      </c>
      <c r="N31" s="358">
        <f t="shared" si="2"/>
        <v>0</v>
      </c>
      <c r="O31" s="358">
        <f t="shared" si="2"/>
        <v>0</v>
      </c>
      <c r="P31" s="356"/>
    </row>
    <row r="32" spans="1:16" ht="18" customHeight="1">
      <c r="A32" s="342"/>
      <c r="B32" s="349"/>
      <c r="C32" s="958"/>
      <c r="D32" s="957" t="s">
        <v>494</v>
      </c>
      <c r="E32" s="937"/>
      <c r="F32" s="932"/>
      <c r="G32" s="929"/>
      <c r="H32" s="930"/>
      <c r="I32" s="930"/>
      <c r="J32" s="930"/>
      <c r="K32" s="930"/>
      <c r="L32" s="930"/>
      <c r="M32" s="929"/>
      <c r="N32" s="929"/>
      <c r="O32" s="930"/>
      <c r="P32" s="355"/>
    </row>
    <row r="33" spans="1:16" ht="18" customHeight="1">
      <c r="A33" s="342"/>
      <c r="B33" s="349"/>
      <c r="C33" s="951"/>
      <c r="D33" s="959"/>
      <c r="E33" s="353" t="s">
        <v>470</v>
      </c>
      <c r="F33" s="932"/>
      <c r="G33" s="934"/>
      <c r="H33" s="935"/>
      <c r="I33" s="935"/>
      <c r="J33" s="935"/>
      <c r="K33" s="935"/>
      <c r="L33" s="935"/>
      <c r="M33" s="934"/>
      <c r="N33" s="934"/>
      <c r="O33" s="935"/>
      <c r="P33" s="356"/>
    </row>
    <row r="34" spans="1:16" ht="18" customHeight="1">
      <c r="A34" s="342"/>
      <c r="B34" s="349"/>
      <c r="C34" s="963"/>
      <c r="D34" s="959"/>
      <c r="E34" s="353" t="s">
        <v>548</v>
      </c>
      <c r="F34" s="932"/>
      <c r="G34" s="934"/>
      <c r="H34" s="935"/>
      <c r="I34" s="935"/>
      <c r="J34" s="935"/>
      <c r="K34" s="935"/>
      <c r="L34" s="935"/>
      <c r="M34" s="934"/>
      <c r="N34" s="934"/>
      <c r="O34" s="935"/>
      <c r="P34" s="356"/>
    </row>
    <row r="35" spans="1:16" ht="18" customHeight="1">
      <c r="A35" s="342"/>
      <c r="B35" s="349"/>
      <c r="C35" s="951"/>
      <c r="D35" s="960"/>
      <c r="E35" s="353" t="s">
        <v>471</v>
      </c>
      <c r="F35" s="932"/>
      <c r="G35" s="934"/>
      <c r="H35" s="935"/>
      <c r="I35" s="935"/>
      <c r="J35" s="935"/>
      <c r="K35" s="935"/>
      <c r="L35" s="935"/>
      <c r="M35" s="934"/>
      <c r="N35" s="934"/>
      <c r="O35" s="935"/>
      <c r="P35" s="356"/>
    </row>
    <row r="36" spans="1:16" ht="18" customHeight="1">
      <c r="A36" s="342"/>
      <c r="B36" s="349"/>
      <c r="C36" s="951"/>
      <c r="D36" s="955"/>
      <c r="E36" s="353" t="s">
        <v>472</v>
      </c>
      <c r="F36" s="932"/>
      <c r="G36" s="934"/>
      <c r="H36" s="935"/>
      <c r="I36" s="935"/>
      <c r="J36" s="935"/>
      <c r="K36" s="935"/>
      <c r="L36" s="935"/>
      <c r="M36" s="934"/>
      <c r="N36" s="934"/>
      <c r="O36" s="935"/>
      <c r="P36" s="356"/>
    </row>
    <row r="37" spans="1:16" ht="18" customHeight="1">
      <c r="A37" s="342"/>
      <c r="B37" s="349"/>
      <c r="C37" s="958"/>
      <c r="D37" s="956"/>
      <c r="E37" s="939"/>
      <c r="F37" s="932"/>
      <c r="G37" s="358">
        <f>SUM(G33:G36)</f>
        <v>0</v>
      </c>
      <c r="H37" s="358">
        <f t="shared" ref="H37:O37" si="3">SUM(H33:H36)</f>
        <v>0</v>
      </c>
      <c r="I37" s="358">
        <f t="shared" si="3"/>
        <v>0</v>
      </c>
      <c r="J37" s="358">
        <f t="shared" si="3"/>
        <v>0</v>
      </c>
      <c r="K37" s="358">
        <f t="shared" si="3"/>
        <v>0</v>
      </c>
      <c r="L37" s="820"/>
      <c r="M37" s="358">
        <f t="shared" si="3"/>
        <v>0</v>
      </c>
      <c r="N37" s="358">
        <f t="shared" si="3"/>
        <v>0</v>
      </c>
      <c r="O37" s="358">
        <f t="shared" si="3"/>
        <v>0</v>
      </c>
      <c r="P37" s="356"/>
    </row>
    <row r="38" spans="1:16" ht="18" customHeight="1">
      <c r="A38" s="342"/>
      <c r="B38" s="349"/>
      <c r="C38" s="958"/>
      <c r="D38" s="952"/>
      <c r="E38" s="931"/>
      <c r="F38" s="932"/>
      <c r="G38" s="929"/>
      <c r="H38" s="930"/>
      <c r="I38" s="930"/>
      <c r="J38" s="930"/>
      <c r="K38" s="930"/>
      <c r="L38" s="930"/>
      <c r="M38" s="929"/>
      <c r="N38" s="929"/>
      <c r="O38" s="930"/>
      <c r="P38" s="355"/>
    </row>
    <row r="39" spans="1:16" ht="18" customHeight="1">
      <c r="A39" s="342"/>
      <c r="B39" s="349"/>
      <c r="C39" s="951" t="s">
        <v>549</v>
      </c>
      <c r="D39" s="952"/>
      <c r="E39" s="931"/>
      <c r="F39" s="932"/>
      <c r="G39" s="987"/>
      <c r="H39" s="988"/>
      <c r="I39" s="988"/>
      <c r="J39" s="988"/>
      <c r="K39" s="988"/>
      <c r="L39" s="988"/>
      <c r="M39" s="987"/>
      <c r="N39" s="987"/>
      <c r="O39" s="988"/>
      <c r="P39" s="355"/>
    </row>
    <row r="40" spans="1:16" ht="18" customHeight="1">
      <c r="A40" s="342"/>
      <c r="B40" s="349"/>
      <c r="C40" s="953"/>
      <c r="D40" s="954" t="s">
        <v>546</v>
      </c>
      <c r="E40" s="933"/>
      <c r="F40" s="932"/>
      <c r="G40" s="987"/>
      <c r="H40" s="988"/>
      <c r="I40" s="988"/>
      <c r="J40" s="988"/>
      <c r="K40" s="988"/>
      <c r="L40" s="988"/>
      <c r="M40" s="987"/>
      <c r="N40" s="987"/>
      <c r="O40" s="988"/>
      <c r="P40" s="355"/>
    </row>
    <row r="41" spans="1:16" ht="18" customHeight="1">
      <c r="A41" s="342"/>
      <c r="B41" s="349"/>
      <c r="C41" s="953"/>
      <c r="D41" s="955"/>
      <c r="E41" s="350" t="s">
        <v>920</v>
      </c>
      <c r="F41" s="932"/>
      <c r="G41" s="934"/>
      <c r="H41" s="935"/>
      <c r="I41" s="935"/>
      <c r="J41" s="935"/>
      <c r="K41" s="935"/>
      <c r="L41" s="935"/>
      <c r="M41" s="934"/>
      <c r="N41" s="934"/>
      <c r="O41" s="935"/>
      <c r="P41" s="356"/>
    </row>
    <row r="42" spans="1:16" ht="18" customHeight="1">
      <c r="A42" s="342"/>
      <c r="B42" s="349"/>
      <c r="C42" s="953"/>
      <c r="D42" s="955"/>
      <c r="E42" s="350" t="s">
        <v>921</v>
      </c>
      <c r="F42" s="932"/>
      <c r="G42" s="934"/>
      <c r="H42" s="935"/>
      <c r="I42" s="935"/>
      <c r="J42" s="935"/>
      <c r="K42" s="935"/>
      <c r="L42" s="935"/>
      <c r="M42" s="934"/>
      <c r="N42" s="934"/>
      <c r="O42" s="935"/>
      <c r="P42" s="356"/>
    </row>
    <row r="43" spans="1:16" ht="18" customHeight="1">
      <c r="A43" s="342"/>
      <c r="B43" s="349"/>
      <c r="C43" s="953"/>
      <c r="D43" s="956"/>
      <c r="E43" s="350" t="s">
        <v>478</v>
      </c>
      <c r="F43" s="932"/>
      <c r="G43" s="934"/>
      <c r="H43" s="935"/>
      <c r="I43" s="935"/>
      <c r="J43" s="935"/>
      <c r="K43" s="935"/>
      <c r="L43" s="935"/>
      <c r="M43" s="934"/>
      <c r="N43" s="934"/>
      <c r="O43" s="935"/>
      <c r="P43" s="356"/>
    </row>
    <row r="44" spans="1:16" ht="18" customHeight="1">
      <c r="A44" s="342"/>
      <c r="B44" s="349"/>
      <c r="C44" s="953"/>
      <c r="D44" s="956"/>
      <c r="E44" s="350"/>
      <c r="F44" s="932"/>
      <c r="G44" s="934"/>
      <c r="H44" s="935"/>
      <c r="I44" s="935"/>
      <c r="J44" s="935"/>
      <c r="K44" s="935"/>
      <c r="L44" s="935"/>
      <c r="M44" s="934"/>
      <c r="N44" s="934"/>
      <c r="O44" s="935"/>
      <c r="P44" s="356"/>
    </row>
    <row r="45" spans="1:16" ht="18" customHeight="1">
      <c r="A45" s="342"/>
      <c r="B45" s="349"/>
      <c r="C45" s="953"/>
      <c r="D45" s="956"/>
      <c r="E45" s="350"/>
      <c r="F45" s="936"/>
      <c r="G45" s="358">
        <f>SUM(G41:G44)</f>
        <v>0</v>
      </c>
      <c r="H45" s="358">
        <f t="shared" ref="H45:O45" si="4">SUM(H41:H44)</f>
        <v>0</v>
      </c>
      <c r="I45" s="358">
        <f t="shared" si="4"/>
        <v>0</v>
      </c>
      <c r="J45" s="358">
        <f t="shared" si="4"/>
        <v>0</v>
      </c>
      <c r="K45" s="358">
        <f t="shared" si="4"/>
        <v>0</v>
      </c>
      <c r="L45" s="820"/>
      <c r="M45" s="358">
        <f t="shared" si="4"/>
        <v>0</v>
      </c>
      <c r="N45" s="358">
        <f t="shared" si="4"/>
        <v>0</v>
      </c>
      <c r="O45" s="358">
        <f t="shared" si="4"/>
        <v>0</v>
      </c>
      <c r="P45" s="356"/>
    </row>
    <row r="46" spans="1:16" ht="18" customHeight="1">
      <c r="A46" s="342"/>
      <c r="B46" s="349"/>
      <c r="C46" s="953"/>
      <c r="D46" s="957" t="s">
        <v>547</v>
      </c>
      <c r="E46" s="937"/>
      <c r="F46" s="932"/>
      <c r="G46" s="929"/>
      <c r="H46" s="930"/>
      <c r="I46" s="930"/>
      <c r="J46" s="930"/>
      <c r="K46" s="930"/>
      <c r="L46" s="930"/>
      <c r="M46" s="929"/>
      <c r="N46" s="929"/>
      <c r="O46" s="930"/>
      <c r="P46" s="355"/>
    </row>
    <row r="47" spans="1:16" ht="18" customHeight="1">
      <c r="A47" s="342"/>
      <c r="B47" s="349"/>
      <c r="C47" s="958"/>
      <c r="D47" s="959"/>
      <c r="E47" s="353" t="s">
        <v>470</v>
      </c>
      <c r="F47" s="932"/>
      <c r="G47" s="934"/>
      <c r="H47" s="935"/>
      <c r="I47" s="935"/>
      <c r="J47" s="935"/>
      <c r="K47" s="935"/>
      <c r="L47" s="935"/>
      <c r="M47" s="934"/>
      <c r="N47" s="934"/>
      <c r="O47" s="935"/>
      <c r="P47" s="356"/>
    </row>
    <row r="48" spans="1:16" ht="18" customHeight="1">
      <c r="A48" s="342"/>
      <c r="B48" s="349"/>
      <c r="C48" s="958"/>
      <c r="D48" s="959"/>
      <c r="E48" s="353" t="s">
        <v>548</v>
      </c>
      <c r="F48" s="932"/>
      <c r="G48" s="934"/>
      <c r="H48" s="935"/>
      <c r="I48" s="935"/>
      <c r="J48" s="935"/>
      <c r="K48" s="935"/>
      <c r="L48" s="935"/>
      <c r="M48" s="934"/>
      <c r="N48" s="934"/>
      <c r="O48" s="935"/>
      <c r="P48" s="356"/>
    </row>
    <row r="49" spans="1:16" ht="18" customHeight="1">
      <c r="A49" s="342"/>
      <c r="B49" s="349"/>
      <c r="C49" s="958"/>
      <c r="D49" s="960"/>
      <c r="E49" s="353" t="s">
        <v>471</v>
      </c>
      <c r="F49" s="932"/>
      <c r="G49" s="934"/>
      <c r="H49" s="935"/>
      <c r="I49" s="935"/>
      <c r="J49" s="935"/>
      <c r="K49" s="935"/>
      <c r="L49" s="935"/>
      <c r="M49" s="934"/>
      <c r="N49" s="934"/>
      <c r="O49" s="935"/>
      <c r="P49" s="356"/>
    </row>
    <row r="50" spans="1:16" ht="18" customHeight="1">
      <c r="A50" s="342"/>
      <c r="B50" s="349"/>
      <c r="C50" s="958"/>
      <c r="D50" s="955"/>
      <c r="E50" s="353" t="s">
        <v>472</v>
      </c>
      <c r="F50" s="932"/>
      <c r="G50" s="934"/>
      <c r="H50" s="935"/>
      <c r="I50" s="935"/>
      <c r="J50" s="935"/>
      <c r="K50" s="935"/>
      <c r="L50" s="935"/>
      <c r="M50" s="934"/>
      <c r="N50" s="934"/>
      <c r="O50" s="935"/>
      <c r="P50" s="356"/>
    </row>
    <row r="51" spans="1:16" ht="18" customHeight="1">
      <c r="A51" s="342"/>
      <c r="B51" s="349"/>
      <c r="C51" s="958"/>
      <c r="D51" s="961"/>
      <c r="E51" s="938"/>
      <c r="F51" s="932"/>
      <c r="G51" s="358">
        <f>SUM(G47:G50)</f>
        <v>0</v>
      </c>
      <c r="H51" s="358">
        <f t="shared" ref="H51:O51" si="5">SUM(H47:H50)</f>
        <v>0</v>
      </c>
      <c r="I51" s="358">
        <f t="shared" si="5"/>
        <v>0</v>
      </c>
      <c r="J51" s="358">
        <f t="shared" si="5"/>
        <v>0</v>
      </c>
      <c r="K51" s="358">
        <f t="shared" si="5"/>
        <v>0</v>
      </c>
      <c r="L51" s="820"/>
      <c r="M51" s="358">
        <f t="shared" si="5"/>
        <v>0</v>
      </c>
      <c r="N51" s="358">
        <f t="shared" si="5"/>
        <v>0</v>
      </c>
      <c r="O51" s="358">
        <f t="shared" si="5"/>
        <v>0</v>
      </c>
      <c r="P51" s="356"/>
    </row>
    <row r="52" spans="1:16" ht="18" customHeight="1">
      <c r="A52" s="342"/>
      <c r="B52" s="349"/>
      <c r="C52" s="962"/>
      <c r="D52" s="954" t="s">
        <v>494</v>
      </c>
      <c r="E52" s="933"/>
      <c r="F52" s="932"/>
      <c r="G52" s="929"/>
      <c r="H52" s="930"/>
      <c r="I52" s="930"/>
      <c r="J52" s="930"/>
      <c r="K52" s="930"/>
      <c r="L52" s="930"/>
      <c r="M52" s="929"/>
      <c r="N52" s="929"/>
      <c r="O52" s="930"/>
      <c r="P52" s="355"/>
    </row>
    <row r="53" spans="1:16" ht="18" customHeight="1">
      <c r="A53" s="342"/>
      <c r="B53" s="349"/>
      <c r="C53" s="951"/>
      <c r="D53" s="955"/>
      <c r="E53" s="350" t="s">
        <v>920</v>
      </c>
      <c r="F53" s="932"/>
      <c r="G53" s="934"/>
      <c r="H53" s="935"/>
      <c r="I53" s="935"/>
      <c r="J53" s="935"/>
      <c r="K53" s="935"/>
      <c r="L53" s="935"/>
      <c r="M53" s="934"/>
      <c r="N53" s="934"/>
      <c r="O53" s="935"/>
      <c r="P53" s="356"/>
    </row>
    <row r="54" spans="1:16" ht="18" customHeight="1">
      <c r="A54" s="342"/>
      <c r="B54" s="349"/>
      <c r="C54" s="963"/>
      <c r="D54" s="955"/>
      <c r="E54" s="350" t="s">
        <v>921</v>
      </c>
      <c r="F54" s="932"/>
      <c r="G54" s="934"/>
      <c r="H54" s="935"/>
      <c r="I54" s="935"/>
      <c r="J54" s="935"/>
      <c r="K54" s="935"/>
      <c r="L54" s="935"/>
      <c r="M54" s="934"/>
      <c r="N54" s="934"/>
      <c r="O54" s="935"/>
      <c r="P54" s="356"/>
    </row>
    <row r="55" spans="1:16" ht="18" customHeight="1">
      <c r="A55" s="342"/>
      <c r="B55" s="349"/>
      <c r="C55" s="963"/>
      <c r="D55" s="955"/>
      <c r="E55" s="350" t="s">
        <v>478</v>
      </c>
      <c r="F55" s="932"/>
      <c r="G55" s="934"/>
      <c r="H55" s="935"/>
      <c r="I55" s="935"/>
      <c r="J55" s="935"/>
      <c r="K55" s="935"/>
      <c r="L55" s="935"/>
      <c r="M55" s="934"/>
      <c r="N55" s="934"/>
      <c r="O55" s="935"/>
      <c r="P55" s="356"/>
    </row>
    <row r="56" spans="1:16" ht="18" customHeight="1">
      <c r="A56" s="342"/>
      <c r="B56" s="349"/>
      <c r="C56" s="962"/>
      <c r="D56" s="956"/>
      <c r="E56" s="350"/>
      <c r="F56" s="932"/>
      <c r="G56" s="934"/>
      <c r="H56" s="935"/>
      <c r="I56" s="935"/>
      <c r="J56" s="935"/>
      <c r="K56" s="935"/>
      <c r="L56" s="935"/>
      <c r="M56" s="934"/>
      <c r="N56" s="934"/>
      <c r="O56" s="935"/>
      <c r="P56" s="356"/>
    </row>
    <row r="57" spans="1:16" ht="18" customHeight="1">
      <c r="A57" s="342"/>
      <c r="B57" s="349"/>
      <c r="C57" s="962"/>
      <c r="D57" s="956"/>
      <c r="E57" s="350"/>
      <c r="F57" s="932"/>
      <c r="G57" s="358">
        <f>SUM(G53:G56)</f>
        <v>0</v>
      </c>
      <c r="H57" s="358">
        <f t="shared" ref="H57:O57" si="6">SUM(H53:H56)</f>
        <v>0</v>
      </c>
      <c r="I57" s="358">
        <f t="shared" si="6"/>
        <v>0</v>
      </c>
      <c r="J57" s="358">
        <f t="shared" si="6"/>
        <v>0</v>
      </c>
      <c r="K57" s="358">
        <f t="shared" si="6"/>
        <v>0</v>
      </c>
      <c r="L57" s="820"/>
      <c r="M57" s="358">
        <f t="shared" si="6"/>
        <v>0</v>
      </c>
      <c r="N57" s="358">
        <f t="shared" si="6"/>
        <v>0</v>
      </c>
      <c r="O57" s="358">
        <f t="shared" si="6"/>
        <v>0</v>
      </c>
      <c r="P57" s="356"/>
    </row>
    <row r="58" spans="1:16" ht="18" customHeight="1">
      <c r="A58" s="342"/>
      <c r="B58" s="349"/>
      <c r="C58" s="958"/>
      <c r="D58" s="957" t="s">
        <v>494</v>
      </c>
      <c r="E58" s="937"/>
      <c r="F58" s="932"/>
      <c r="G58" s="929"/>
      <c r="H58" s="930"/>
      <c r="I58" s="930"/>
      <c r="J58" s="930"/>
      <c r="K58" s="930"/>
      <c r="L58" s="930"/>
      <c r="M58" s="929"/>
      <c r="N58" s="929"/>
      <c r="O58" s="930"/>
      <c r="P58" s="355"/>
    </row>
    <row r="59" spans="1:16" ht="18" customHeight="1">
      <c r="A59" s="342"/>
      <c r="B59" s="349"/>
      <c r="C59" s="951"/>
      <c r="D59" s="959"/>
      <c r="E59" s="353" t="s">
        <v>470</v>
      </c>
      <c r="F59" s="932"/>
      <c r="G59" s="934"/>
      <c r="H59" s="935"/>
      <c r="I59" s="935"/>
      <c r="J59" s="935"/>
      <c r="K59" s="935"/>
      <c r="L59" s="935"/>
      <c r="M59" s="934"/>
      <c r="N59" s="934"/>
      <c r="O59" s="935"/>
      <c r="P59" s="356"/>
    </row>
    <row r="60" spans="1:16" ht="18" customHeight="1">
      <c r="A60" s="342"/>
      <c r="B60" s="349"/>
      <c r="C60" s="963"/>
      <c r="D60" s="959"/>
      <c r="E60" s="353" t="s">
        <v>548</v>
      </c>
      <c r="F60" s="932"/>
      <c r="G60" s="934"/>
      <c r="H60" s="935"/>
      <c r="I60" s="935"/>
      <c r="J60" s="935"/>
      <c r="K60" s="935"/>
      <c r="L60" s="935"/>
      <c r="M60" s="934"/>
      <c r="N60" s="934"/>
      <c r="O60" s="935"/>
      <c r="P60" s="356"/>
    </row>
    <row r="61" spans="1:16" ht="18" customHeight="1">
      <c r="A61" s="342"/>
      <c r="B61" s="349"/>
      <c r="C61" s="951"/>
      <c r="D61" s="960"/>
      <c r="E61" s="353" t="s">
        <v>471</v>
      </c>
      <c r="F61" s="932"/>
      <c r="G61" s="934"/>
      <c r="H61" s="935"/>
      <c r="I61" s="935"/>
      <c r="J61" s="935"/>
      <c r="K61" s="935"/>
      <c r="L61" s="935"/>
      <c r="M61" s="934"/>
      <c r="N61" s="934"/>
      <c r="O61" s="935"/>
      <c r="P61" s="356"/>
    </row>
    <row r="62" spans="1:16" ht="18" customHeight="1">
      <c r="A62" s="342"/>
      <c r="B62" s="349"/>
      <c r="C62" s="951"/>
      <c r="D62" s="955"/>
      <c r="E62" s="353" t="s">
        <v>472</v>
      </c>
      <c r="F62" s="932"/>
      <c r="G62" s="934"/>
      <c r="H62" s="935"/>
      <c r="I62" s="935"/>
      <c r="J62" s="935"/>
      <c r="K62" s="935"/>
      <c r="L62" s="935"/>
      <c r="M62" s="934"/>
      <c r="N62" s="934"/>
      <c r="O62" s="935"/>
      <c r="P62" s="356"/>
    </row>
    <row r="63" spans="1:16" ht="18" customHeight="1">
      <c r="A63" s="342"/>
      <c r="B63" s="349"/>
      <c r="C63" s="958"/>
      <c r="D63" s="956"/>
      <c r="E63" s="939"/>
      <c r="F63" s="932"/>
      <c r="G63" s="358">
        <f>SUM(G59:G62)</f>
        <v>0</v>
      </c>
      <c r="H63" s="358">
        <f t="shared" ref="H63:O63" si="7">SUM(H59:H62)</f>
        <v>0</v>
      </c>
      <c r="I63" s="358">
        <f t="shared" si="7"/>
        <v>0</v>
      </c>
      <c r="J63" s="358">
        <f t="shared" si="7"/>
        <v>0</v>
      </c>
      <c r="K63" s="358">
        <f t="shared" si="7"/>
        <v>0</v>
      </c>
      <c r="L63" s="820"/>
      <c r="M63" s="358">
        <f t="shared" si="7"/>
        <v>0</v>
      </c>
      <c r="N63" s="358">
        <f t="shared" si="7"/>
        <v>0</v>
      </c>
      <c r="O63" s="358">
        <f t="shared" si="7"/>
        <v>0</v>
      </c>
      <c r="P63" s="356"/>
    </row>
    <row r="64" spans="1:16" ht="18" customHeight="1">
      <c r="A64" s="342"/>
      <c r="B64" s="349"/>
      <c r="C64" s="958"/>
      <c r="D64" s="952"/>
      <c r="E64" s="931"/>
      <c r="F64" s="932"/>
      <c r="G64" s="929"/>
      <c r="H64" s="930"/>
      <c r="I64" s="930"/>
      <c r="J64" s="930"/>
      <c r="K64" s="930"/>
      <c r="L64" s="930"/>
      <c r="M64" s="929"/>
      <c r="N64" s="929"/>
      <c r="O64" s="930"/>
      <c r="P64" s="355"/>
    </row>
    <row r="65" spans="1:16" ht="18" customHeight="1">
      <c r="A65" s="342"/>
      <c r="B65" s="349"/>
      <c r="C65" s="951" t="s">
        <v>550</v>
      </c>
      <c r="D65" s="952"/>
      <c r="E65" s="931"/>
      <c r="F65" s="932"/>
      <c r="G65" s="929"/>
      <c r="H65" s="930"/>
      <c r="I65" s="930"/>
      <c r="J65" s="930"/>
      <c r="K65" s="930"/>
      <c r="L65" s="930"/>
      <c r="M65" s="929"/>
      <c r="N65" s="929"/>
      <c r="O65" s="930"/>
      <c r="P65" s="355"/>
    </row>
    <row r="66" spans="1:16" ht="18" customHeight="1">
      <c r="A66" s="342"/>
      <c r="B66" s="349"/>
      <c r="C66" s="953"/>
      <c r="D66" s="954" t="s">
        <v>546</v>
      </c>
      <c r="E66" s="933"/>
      <c r="F66" s="932"/>
      <c r="G66" s="929"/>
      <c r="H66" s="930"/>
      <c r="I66" s="930"/>
      <c r="J66" s="930"/>
      <c r="K66" s="930"/>
      <c r="L66" s="930"/>
      <c r="M66" s="929"/>
      <c r="N66" s="929"/>
      <c r="O66" s="930"/>
      <c r="P66" s="355"/>
    </row>
    <row r="67" spans="1:16" ht="18" customHeight="1">
      <c r="A67" s="342"/>
      <c r="B67" s="349"/>
      <c r="C67" s="953"/>
      <c r="D67" s="955"/>
      <c r="E67" s="350" t="s">
        <v>920</v>
      </c>
      <c r="F67" s="932"/>
      <c r="G67" s="934"/>
      <c r="H67" s="935"/>
      <c r="I67" s="935"/>
      <c r="J67" s="935"/>
      <c r="K67" s="935"/>
      <c r="L67" s="935"/>
      <c r="M67" s="934"/>
      <c r="N67" s="934"/>
      <c r="O67" s="935"/>
      <c r="P67" s="356"/>
    </row>
    <row r="68" spans="1:16" ht="18" customHeight="1">
      <c r="A68" s="342"/>
      <c r="B68" s="349"/>
      <c r="C68" s="953"/>
      <c r="D68" s="955"/>
      <c r="E68" s="350" t="s">
        <v>921</v>
      </c>
      <c r="F68" s="932"/>
      <c r="G68" s="934"/>
      <c r="H68" s="935"/>
      <c r="I68" s="935"/>
      <c r="J68" s="935"/>
      <c r="K68" s="935"/>
      <c r="L68" s="935"/>
      <c r="M68" s="934"/>
      <c r="N68" s="934"/>
      <c r="O68" s="935"/>
      <c r="P68" s="356"/>
    </row>
    <row r="69" spans="1:16" ht="18" customHeight="1">
      <c r="A69" s="342"/>
      <c r="B69" s="349"/>
      <c r="C69" s="953"/>
      <c r="D69" s="956"/>
      <c r="E69" s="350" t="s">
        <v>478</v>
      </c>
      <c r="F69" s="932"/>
      <c r="G69" s="934"/>
      <c r="H69" s="935"/>
      <c r="I69" s="935"/>
      <c r="J69" s="935"/>
      <c r="K69" s="935"/>
      <c r="L69" s="935"/>
      <c r="M69" s="934"/>
      <c r="N69" s="934"/>
      <c r="O69" s="935"/>
      <c r="P69" s="356"/>
    </row>
    <row r="70" spans="1:16" ht="18" customHeight="1">
      <c r="A70" s="342"/>
      <c r="B70" s="349"/>
      <c r="C70" s="953"/>
      <c r="D70" s="956"/>
      <c r="E70" s="350"/>
      <c r="F70" s="932"/>
      <c r="G70" s="934"/>
      <c r="H70" s="935"/>
      <c r="I70" s="935"/>
      <c r="J70" s="935"/>
      <c r="K70" s="935"/>
      <c r="L70" s="935"/>
      <c r="M70" s="934"/>
      <c r="N70" s="934"/>
      <c r="O70" s="935"/>
      <c r="P70" s="356"/>
    </row>
    <row r="71" spans="1:16" ht="18" customHeight="1">
      <c r="A71" s="342"/>
      <c r="B71" s="349"/>
      <c r="C71" s="953"/>
      <c r="D71" s="956"/>
      <c r="E71" s="350"/>
      <c r="F71" s="936"/>
      <c r="G71" s="401">
        <f>SUM(G67:G70)</f>
        <v>0</v>
      </c>
      <c r="H71" s="358">
        <f t="shared" ref="H71:O71" si="8">SUM(H67:H70)</f>
        <v>0</v>
      </c>
      <c r="I71" s="401">
        <f t="shared" si="8"/>
        <v>0</v>
      </c>
      <c r="J71" s="401">
        <f t="shared" si="8"/>
        <v>0</v>
      </c>
      <c r="K71" s="358">
        <f t="shared" si="8"/>
        <v>0</v>
      </c>
      <c r="L71" s="820"/>
      <c r="M71" s="401">
        <f t="shared" si="8"/>
        <v>0</v>
      </c>
      <c r="N71" s="401">
        <f t="shared" si="8"/>
        <v>0</v>
      </c>
      <c r="O71" s="401">
        <f t="shared" si="8"/>
        <v>0</v>
      </c>
      <c r="P71" s="356"/>
    </row>
    <row r="72" spans="1:16" ht="18" customHeight="1">
      <c r="A72" s="342"/>
      <c r="B72" s="349"/>
      <c r="C72" s="953"/>
      <c r="D72" s="957" t="s">
        <v>547</v>
      </c>
      <c r="E72" s="937"/>
      <c r="F72" s="932"/>
      <c r="G72" s="929"/>
      <c r="H72" s="930"/>
      <c r="I72" s="930"/>
      <c r="J72" s="930"/>
      <c r="K72" s="930"/>
      <c r="L72" s="930"/>
      <c r="M72" s="929"/>
      <c r="N72" s="929"/>
      <c r="O72" s="930"/>
      <c r="P72" s="355"/>
    </row>
    <row r="73" spans="1:16" ht="18" customHeight="1">
      <c r="A73" s="342"/>
      <c r="B73" s="349"/>
      <c r="C73" s="958"/>
      <c r="D73" s="959"/>
      <c r="E73" s="353" t="s">
        <v>470</v>
      </c>
      <c r="F73" s="932"/>
      <c r="G73" s="934"/>
      <c r="H73" s="935"/>
      <c r="I73" s="935"/>
      <c r="J73" s="935"/>
      <c r="K73" s="935"/>
      <c r="L73" s="935"/>
      <c r="M73" s="934"/>
      <c r="N73" s="934"/>
      <c r="O73" s="935"/>
      <c r="P73" s="356"/>
    </row>
    <row r="74" spans="1:16" ht="18" customHeight="1">
      <c r="A74" s="342"/>
      <c r="B74" s="349"/>
      <c r="C74" s="958"/>
      <c r="D74" s="959"/>
      <c r="E74" s="353" t="s">
        <v>548</v>
      </c>
      <c r="F74" s="932"/>
      <c r="G74" s="934"/>
      <c r="H74" s="935"/>
      <c r="I74" s="935"/>
      <c r="J74" s="935"/>
      <c r="K74" s="935"/>
      <c r="L74" s="935"/>
      <c r="M74" s="934"/>
      <c r="N74" s="934"/>
      <c r="O74" s="935"/>
      <c r="P74" s="356"/>
    </row>
    <row r="75" spans="1:16" ht="18" customHeight="1">
      <c r="A75" s="342"/>
      <c r="B75" s="349"/>
      <c r="C75" s="958"/>
      <c r="D75" s="960"/>
      <c r="E75" s="353" t="s">
        <v>471</v>
      </c>
      <c r="F75" s="932"/>
      <c r="G75" s="934"/>
      <c r="H75" s="935"/>
      <c r="I75" s="935"/>
      <c r="J75" s="935"/>
      <c r="K75" s="935"/>
      <c r="L75" s="935"/>
      <c r="M75" s="934"/>
      <c r="N75" s="934"/>
      <c r="O75" s="935"/>
      <c r="P75" s="356"/>
    </row>
    <row r="76" spans="1:16" ht="18" customHeight="1">
      <c r="A76" s="342"/>
      <c r="B76" s="349"/>
      <c r="C76" s="958"/>
      <c r="D76" s="955"/>
      <c r="E76" s="353" t="s">
        <v>472</v>
      </c>
      <c r="F76" s="932"/>
      <c r="G76" s="934"/>
      <c r="H76" s="935"/>
      <c r="I76" s="935"/>
      <c r="J76" s="935"/>
      <c r="K76" s="935"/>
      <c r="L76" s="935"/>
      <c r="M76" s="934"/>
      <c r="N76" s="934"/>
      <c r="O76" s="935"/>
      <c r="P76" s="356"/>
    </row>
    <row r="77" spans="1:16" ht="18" customHeight="1">
      <c r="A77" s="342"/>
      <c r="B77" s="349"/>
      <c r="C77" s="958"/>
      <c r="D77" s="961"/>
      <c r="E77" s="938"/>
      <c r="F77" s="932"/>
      <c r="G77" s="358">
        <f>SUM(G73:G76)</f>
        <v>0</v>
      </c>
      <c r="H77" s="358">
        <f t="shared" ref="H77:O77" si="9">SUM(H73:H76)</f>
        <v>0</v>
      </c>
      <c r="I77" s="358">
        <f t="shared" si="9"/>
        <v>0</v>
      </c>
      <c r="J77" s="358">
        <f t="shared" si="9"/>
        <v>0</v>
      </c>
      <c r="K77" s="358">
        <f t="shared" si="9"/>
        <v>0</v>
      </c>
      <c r="L77" s="820"/>
      <c r="M77" s="358">
        <f t="shared" si="9"/>
        <v>0</v>
      </c>
      <c r="N77" s="358">
        <f t="shared" si="9"/>
        <v>0</v>
      </c>
      <c r="O77" s="358">
        <f t="shared" si="9"/>
        <v>0</v>
      </c>
      <c r="P77" s="356"/>
    </row>
    <row r="78" spans="1:16" ht="18" customHeight="1">
      <c r="A78" s="342"/>
      <c r="B78" s="349"/>
      <c r="C78" s="962"/>
      <c r="D78" s="954" t="s">
        <v>494</v>
      </c>
      <c r="E78" s="933"/>
      <c r="F78" s="932"/>
      <c r="G78" s="929"/>
      <c r="H78" s="930"/>
      <c r="I78" s="930"/>
      <c r="J78" s="930"/>
      <c r="K78" s="930"/>
      <c r="L78" s="930"/>
      <c r="M78" s="929"/>
      <c r="N78" s="929"/>
      <c r="O78" s="930"/>
      <c r="P78" s="355"/>
    </row>
    <row r="79" spans="1:16" ht="18" customHeight="1">
      <c r="A79" s="342"/>
      <c r="B79" s="349"/>
      <c r="C79" s="951"/>
      <c r="D79" s="955"/>
      <c r="E79" s="350" t="s">
        <v>920</v>
      </c>
      <c r="F79" s="932"/>
      <c r="G79" s="934"/>
      <c r="H79" s="935"/>
      <c r="I79" s="935"/>
      <c r="J79" s="935"/>
      <c r="K79" s="935"/>
      <c r="L79" s="935"/>
      <c r="M79" s="934"/>
      <c r="N79" s="934"/>
      <c r="O79" s="935"/>
      <c r="P79" s="356"/>
    </row>
    <row r="80" spans="1:16" ht="18" customHeight="1">
      <c r="A80" s="342"/>
      <c r="B80" s="349"/>
      <c r="C80" s="963"/>
      <c r="D80" s="955"/>
      <c r="E80" s="350" t="s">
        <v>921</v>
      </c>
      <c r="F80" s="932"/>
      <c r="G80" s="934"/>
      <c r="H80" s="935"/>
      <c r="I80" s="935"/>
      <c r="J80" s="935"/>
      <c r="K80" s="935"/>
      <c r="L80" s="935"/>
      <c r="M80" s="934"/>
      <c r="N80" s="934"/>
      <c r="O80" s="935"/>
      <c r="P80" s="356"/>
    </row>
    <row r="81" spans="1:16" ht="18" customHeight="1">
      <c r="A81" s="342"/>
      <c r="B81" s="349"/>
      <c r="C81" s="963"/>
      <c r="D81" s="955"/>
      <c r="E81" s="350" t="s">
        <v>478</v>
      </c>
      <c r="F81" s="932"/>
      <c r="G81" s="934"/>
      <c r="H81" s="935"/>
      <c r="I81" s="935"/>
      <c r="J81" s="935"/>
      <c r="K81" s="935"/>
      <c r="L81" s="935"/>
      <c r="M81" s="934"/>
      <c r="N81" s="934"/>
      <c r="O81" s="935"/>
      <c r="P81" s="356"/>
    </row>
    <row r="82" spans="1:16" ht="18" customHeight="1">
      <c r="A82" s="342"/>
      <c r="B82" s="349"/>
      <c r="C82" s="962"/>
      <c r="D82" s="956"/>
      <c r="E82" s="350"/>
      <c r="F82" s="932"/>
      <c r="G82" s="934"/>
      <c r="H82" s="935"/>
      <c r="I82" s="935"/>
      <c r="J82" s="935"/>
      <c r="K82" s="935"/>
      <c r="L82" s="935"/>
      <c r="M82" s="934"/>
      <c r="N82" s="934"/>
      <c r="O82" s="935"/>
      <c r="P82" s="356"/>
    </row>
    <row r="83" spans="1:16" ht="18" customHeight="1">
      <c r="A83" s="342"/>
      <c r="B83" s="349"/>
      <c r="C83" s="962"/>
      <c r="D83" s="956"/>
      <c r="E83" s="350"/>
      <c r="F83" s="932"/>
      <c r="G83" s="358">
        <f>SUM(G79:G82)</f>
        <v>0</v>
      </c>
      <c r="H83" s="358">
        <f t="shared" ref="H83:O83" si="10">SUM(H79:H82)</f>
        <v>0</v>
      </c>
      <c r="I83" s="358">
        <f t="shared" si="10"/>
        <v>0</v>
      </c>
      <c r="J83" s="358">
        <f t="shared" si="10"/>
        <v>0</v>
      </c>
      <c r="K83" s="358">
        <f t="shared" si="10"/>
        <v>0</v>
      </c>
      <c r="L83" s="820"/>
      <c r="M83" s="358">
        <f t="shared" si="10"/>
        <v>0</v>
      </c>
      <c r="N83" s="358">
        <f t="shared" si="10"/>
        <v>0</v>
      </c>
      <c r="O83" s="358">
        <f t="shared" si="10"/>
        <v>0</v>
      </c>
      <c r="P83" s="356"/>
    </row>
    <row r="84" spans="1:16" ht="18" customHeight="1">
      <c r="A84" s="342"/>
      <c r="B84" s="349"/>
      <c r="C84" s="958"/>
      <c r="D84" s="957" t="s">
        <v>494</v>
      </c>
      <c r="E84" s="937"/>
      <c r="F84" s="932"/>
      <c r="G84" s="929"/>
      <c r="H84" s="930"/>
      <c r="I84" s="930"/>
      <c r="J84" s="930"/>
      <c r="K84" s="930"/>
      <c r="L84" s="930"/>
      <c r="M84" s="929"/>
      <c r="N84" s="929"/>
      <c r="O84" s="930"/>
      <c r="P84" s="355"/>
    </row>
    <row r="85" spans="1:16" ht="18" customHeight="1">
      <c r="A85" s="342"/>
      <c r="B85" s="349"/>
      <c r="C85" s="951"/>
      <c r="D85" s="959"/>
      <c r="E85" s="353" t="s">
        <v>470</v>
      </c>
      <c r="F85" s="932"/>
      <c r="G85" s="934"/>
      <c r="H85" s="935"/>
      <c r="I85" s="935"/>
      <c r="J85" s="935"/>
      <c r="K85" s="935"/>
      <c r="L85" s="935"/>
      <c r="M85" s="934"/>
      <c r="N85" s="934"/>
      <c r="O85" s="935"/>
      <c r="P85" s="356"/>
    </row>
    <row r="86" spans="1:16" ht="18" customHeight="1">
      <c r="A86" s="342"/>
      <c r="B86" s="349"/>
      <c r="C86" s="963"/>
      <c r="D86" s="959"/>
      <c r="E86" s="353" t="s">
        <v>548</v>
      </c>
      <c r="F86" s="932"/>
      <c r="G86" s="934"/>
      <c r="H86" s="935"/>
      <c r="I86" s="935"/>
      <c r="J86" s="935"/>
      <c r="K86" s="935"/>
      <c r="L86" s="935"/>
      <c r="M86" s="934"/>
      <c r="N86" s="934"/>
      <c r="O86" s="935"/>
      <c r="P86" s="356"/>
    </row>
    <row r="87" spans="1:16" ht="18" customHeight="1">
      <c r="A87" s="342"/>
      <c r="B87" s="349"/>
      <c r="C87" s="951"/>
      <c r="D87" s="960"/>
      <c r="E87" s="353" t="s">
        <v>471</v>
      </c>
      <c r="F87" s="932"/>
      <c r="G87" s="934"/>
      <c r="H87" s="935"/>
      <c r="I87" s="935"/>
      <c r="J87" s="935"/>
      <c r="K87" s="935"/>
      <c r="L87" s="935"/>
      <c r="M87" s="934"/>
      <c r="N87" s="934"/>
      <c r="O87" s="935"/>
      <c r="P87" s="356"/>
    </row>
    <row r="88" spans="1:16" ht="18" customHeight="1">
      <c r="A88" s="342"/>
      <c r="B88" s="349"/>
      <c r="C88" s="951"/>
      <c r="D88" s="955"/>
      <c r="E88" s="353" t="s">
        <v>472</v>
      </c>
      <c r="F88" s="932"/>
      <c r="G88" s="934"/>
      <c r="H88" s="935"/>
      <c r="I88" s="935"/>
      <c r="J88" s="935"/>
      <c r="K88" s="935"/>
      <c r="L88" s="935"/>
      <c r="M88" s="934"/>
      <c r="N88" s="934"/>
      <c r="O88" s="935"/>
      <c r="P88" s="356"/>
    </row>
    <row r="89" spans="1:16" ht="18" customHeight="1">
      <c r="A89" s="342"/>
      <c r="B89" s="349"/>
      <c r="C89" s="958"/>
      <c r="D89" s="956"/>
      <c r="E89" s="939"/>
      <c r="F89" s="932"/>
      <c r="G89" s="358">
        <f>SUM(G85:G88)</f>
        <v>0</v>
      </c>
      <c r="H89" s="358">
        <f t="shared" ref="H89" si="11">SUM(H85:H88)</f>
        <v>0</v>
      </c>
      <c r="I89" s="358">
        <f t="shared" ref="I89:O89" si="12">SUM(I85:I88)</f>
        <v>0</v>
      </c>
      <c r="J89" s="358">
        <f t="shared" si="12"/>
        <v>0</v>
      </c>
      <c r="K89" s="358">
        <f t="shared" si="12"/>
        <v>0</v>
      </c>
      <c r="L89" s="820"/>
      <c r="M89" s="358">
        <f t="shared" si="12"/>
        <v>0</v>
      </c>
      <c r="N89" s="358">
        <f t="shared" si="12"/>
        <v>0</v>
      </c>
      <c r="O89" s="358">
        <f t="shared" si="12"/>
        <v>0</v>
      </c>
      <c r="P89" s="356"/>
    </row>
    <row r="90" spans="1:16" ht="18" customHeight="1">
      <c r="A90" s="342"/>
      <c r="B90" s="349"/>
      <c r="C90" s="958"/>
      <c r="D90" s="952"/>
      <c r="E90" s="931"/>
      <c r="F90" s="932"/>
      <c r="G90" s="929"/>
      <c r="H90" s="930"/>
      <c r="I90" s="930"/>
      <c r="J90" s="930"/>
      <c r="K90" s="930"/>
      <c r="L90" s="930"/>
      <c r="M90" s="929"/>
      <c r="N90" s="929"/>
      <c r="O90" s="930"/>
      <c r="P90" s="355"/>
    </row>
    <row r="91" spans="1:16" ht="18" customHeight="1">
      <c r="A91" s="342"/>
      <c r="B91" s="349"/>
      <c r="C91" s="951" t="s">
        <v>551</v>
      </c>
      <c r="D91" s="952"/>
      <c r="E91" s="931"/>
      <c r="F91" s="932"/>
      <c r="G91" s="929"/>
      <c r="H91" s="930"/>
      <c r="I91" s="930"/>
      <c r="J91" s="930"/>
      <c r="K91" s="930"/>
      <c r="L91" s="930"/>
      <c r="M91" s="929"/>
      <c r="N91" s="929"/>
      <c r="O91" s="930"/>
      <c r="P91" s="355"/>
    </row>
    <row r="92" spans="1:16" ht="18" customHeight="1">
      <c r="A92" s="342"/>
      <c r="B92" s="349"/>
      <c r="C92" s="953"/>
      <c r="D92" s="954" t="s">
        <v>546</v>
      </c>
      <c r="E92" s="933"/>
      <c r="F92" s="932"/>
      <c r="G92" s="929"/>
      <c r="H92" s="930"/>
      <c r="I92" s="930"/>
      <c r="J92" s="930"/>
      <c r="K92" s="930"/>
      <c r="L92" s="930"/>
      <c r="M92" s="929"/>
      <c r="N92" s="929"/>
      <c r="O92" s="930"/>
      <c r="P92" s="355"/>
    </row>
    <row r="93" spans="1:16" ht="18" customHeight="1">
      <c r="A93" s="342"/>
      <c r="B93" s="349"/>
      <c r="C93" s="953"/>
      <c r="D93" s="955"/>
      <c r="E93" s="350" t="s">
        <v>920</v>
      </c>
      <c r="F93" s="932"/>
      <c r="G93" s="934"/>
      <c r="H93" s="935"/>
      <c r="I93" s="935"/>
      <c r="J93" s="935"/>
      <c r="K93" s="935"/>
      <c r="L93" s="935"/>
      <c r="M93" s="934"/>
      <c r="N93" s="934"/>
      <c r="O93" s="935"/>
      <c r="P93" s="356"/>
    </row>
    <row r="94" spans="1:16" ht="18" customHeight="1">
      <c r="A94" s="342"/>
      <c r="B94" s="349"/>
      <c r="C94" s="953"/>
      <c r="D94" s="955"/>
      <c r="E94" s="350" t="s">
        <v>921</v>
      </c>
      <c r="F94" s="932"/>
      <c r="G94" s="934"/>
      <c r="H94" s="935"/>
      <c r="I94" s="935"/>
      <c r="J94" s="935"/>
      <c r="K94" s="935"/>
      <c r="L94" s="935"/>
      <c r="M94" s="934"/>
      <c r="N94" s="934"/>
      <c r="O94" s="935"/>
      <c r="P94" s="356"/>
    </row>
    <row r="95" spans="1:16" ht="18" customHeight="1">
      <c r="A95" s="342"/>
      <c r="B95" s="349"/>
      <c r="C95" s="953"/>
      <c r="D95" s="956"/>
      <c r="E95" s="350" t="s">
        <v>478</v>
      </c>
      <c r="F95" s="932"/>
      <c r="G95" s="934"/>
      <c r="H95" s="935"/>
      <c r="I95" s="935"/>
      <c r="J95" s="935"/>
      <c r="K95" s="935"/>
      <c r="L95" s="935"/>
      <c r="M95" s="934"/>
      <c r="N95" s="934"/>
      <c r="O95" s="935"/>
      <c r="P95" s="356"/>
    </row>
    <row r="96" spans="1:16" ht="18" customHeight="1">
      <c r="A96" s="342"/>
      <c r="B96" s="349"/>
      <c r="C96" s="953"/>
      <c r="D96" s="956"/>
      <c r="E96" s="350"/>
      <c r="F96" s="932"/>
      <c r="G96" s="934"/>
      <c r="H96" s="935"/>
      <c r="I96" s="935"/>
      <c r="J96" s="935"/>
      <c r="K96" s="935"/>
      <c r="L96" s="935"/>
      <c r="M96" s="934"/>
      <c r="N96" s="934"/>
      <c r="O96" s="935"/>
      <c r="P96" s="356"/>
    </row>
    <row r="97" spans="1:16" ht="18" customHeight="1">
      <c r="A97" s="342"/>
      <c r="B97" s="349"/>
      <c r="C97" s="953"/>
      <c r="D97" s="956"/>
      <c r="E97" s="350"/>
      <c r="F97" s="936"/>
      <c r="G97" s="358">
        <f>SUM(G93:G96)</f>
        <v>0</v>
      </c>
      <c r="H97" s="358">
        <f t="shared" ref="H97:O97" si="13">SUM(H93:H96)</f>
        <v>0</v>
      </c>
      <c r="I97" s="358">
        <f t="shared" si="13"/>
        <v>0</v>
      </c>
      <c r="J97" s="358">
        <f t="shared" si="13"/>
        <v>0</v>
      </c>
      <c r="K97" s="358">
        <f t="shared" si="13"/>
        <v>0</v>
      </c>
      <c r="L97" s="820"/>
      <c r="M97" s="358">
        <f t="shared" si="13"/>
        <v>0</v>
      </c>
      <c r="N97" s="358">
        <f t="shared" si="13"/>
        <v>0</v>
      </c>
      <c r="O97" s="358">
        <f t="shared" si="13"/>
        <v>0</v>
      </c>
      <c r="P97" s="356"/>
    </row>
    <row r="98" spans="1:16" ht="18" customHeight="1">
      <c r="A98" s="342"/>
      <c r="B98" s="349"/>
      <c r="C98" s="953"/>
      <c r="D98" s="957" t="s">
        <v>547</v>
      </c>
      <c r="E98" s="937"/>
      <c r="F98" s="932"/>
      <c r="G98" s="929"/>
      <c r="H98" s="930"/>
      <c r="I98" s="930"/>
      <c r="J98" s="930"/>
      <c r="K98" s="930"/>
      <c r="L98" s="930"/>
      <c r="M98" s="929"/>
      <c r="N98" s="929"/>
      <c r="O98" s="930"/>
      <c r="P98" s="355"/>
    </row>
    <row r="99" spans="1:16" ht="18" customHeight="1">
      <c r="A99" s="342"/>
      <c r="B99" s="349"/>
      <c r="C99" s="958"/>
      <c r="D99" s="959"/>
      <c r="E99" s="353" t="s">
        <v>470</v>
      </c>
      <c r="F99" s="932"/>
      <c r="G99" s="934"/>
      <c r="H99" s="935"/>
      <c r="I99" s="935"/>
      <c r="J99" s="935"/>
      <c r="K99" s="935"/>
      <c r="L99" s="935"/>
      <c r="M99" s="934"/>
      <c r="N99" s="934"/>
      <c r="O99" s="935"/>
      <c r="P99" s="356"/>
    </row>
    <row r="100" spans="1:16" ht="18" customHeight="1">
      <c r="A100" s="342"/>
      <c r="B100" s="349"/>
      <c r="C100" s="958"/>
      <c r="D100" s="959"/>
      <c r="E100" s="353" t="s">
        <v>548</v>
      </c>
      <c r="F100" s="932"/>
      <c r="G100" s="934"/>
      <c r="H100" s="935"/>
      <c r="I100" s="935"/>
      <c r="J100" s="935"/>
      <c r="K100" s="935"/>
      <c r="L100" s="935"/>
      <c r="M100" s="934"/>
      <c r="N100" s="934"/>
      <c r="O100" s="935"/>
      <c r="P100" s="356"/>
    </row>
    <row r="101" spans="1:16" ht="18" customHeight="1">
      <c r="A101" s="342"/>
      <c r="B101" s="349"/>
      <c r="C101" s="958"/>
      <c r="D101" s="960"/>
      <c r="E101" s="353" t="s">
        <v>471</v>
      </c>
      <c r="F101" s="932"/>
      <c r="G101" s="934"/>
      <c r="H101" s="935"/>
      <c r="I101" s="935"/>
      <c r="J101" s="935"/>
      <c r="K101" s="935"/>
      <c r="L101" s="935"/>
      <c r="M101" s="934"/>
      <c r="N101" s="934"/>
      <c r="O101" s="935"/>
      <c r="P101" s="356"/>
    </row>
    <row r="102" spans="1:16" ht="18" customHeight="1">
      <c r="A102" s="342"/>
      <c r="B102" s="349"/>
      <c r="C102" s="958"/>
      <c r="D102" s="955"/>
      <c r="E102" s="353" t="s">
        <v>472</v>
      </c>
      <c r="F102" s="932"/>
      <c r="G102" s="934"/>
      <c r="H102" s="935"/>
      <c r="I102" s="935"/>
      <c r="J102" s="935"/>
      <c r="K102" s="935"/>
      <c r="L102" s="935"/>
      <c r="M102" s="934"/>
      <c r="N102" s="934"/>
      <c r="O102" s="935"/>
      <c r="P102" s="356"/>
    </row>
    <row r="103" spans="1:16" ht="18" customHeight="1">
      <c r="A103" s="342"/>
      <c r="B103" s="349"/>
      <c r="C103" s="958"/>
      <c r="D103" s="961"/>
      <c r="E103" s="938"/>
      <c r="F103" s="932"/>
      <c r="G103" s="358">
        <f>SUM(G99:G102)</f>
        <v>0</v>
      </c>
      <c r="H103" s="358">
        <f t="shared" ref="H103:O103" si="14">SUM(H99:H102)</f>
        <v>0</v>
      </c>
      <c r="I103" s="358">
        <f t="shared" si="14"/>
        <v>0</v>
      </c>
      <c r="J103" s="358">
        <f t="shared" si="14"/>
        <v>0</v>
      </c>
      <c r="K103" s="358">
        <f t="shared" si="14"/>
        <v>0</v>
      </c>
      <c r="L103" s="820"/>
      <c r="M103" s="358">
        <f t="shared" si="14"/>
        <v>0</v>
      </c>
      <c r="N103" s="358">
        <f t="shared" si="14"/>
        <v>0</v>
      </c>
      <c r="O103" s="358">
        <f t="shared" si="14"/>
        <v>0</v>
      </c>
      <c r="P103" s="356"/>
    </row>
    <row r="104" spans="1:16" ht="18" customHeight="1">
      <c r="A104" s="342"/>
      <c r="B104" s="349"/>
      <c r="C104" s="962"/>
      <c r="D104" s="954" t="s">
        <v>494</v>
      </c>
      <c r="E104" s="933"/>
      <c r="F104" s="932"/>
      <c r="G104" s="929"/>
      <c r="H104" s="930"/>
      <c r="I104" s="930"/>
      <c r="J104" s="930"/>
      <c r="K104" s="930"/>
      <c r="L104" s="930"/>
      <c r="M104" s="929"/>
      <c r="N104" s="929"/>
      <c r="O104" s="930"/>
      <c r="P104" s="355"/>
    </row>
    <row r="105" spans="1:16" ht="18" customHeight="1">
      <c r="A105" s="342"/>
      <c r="B105" s="349"/>
      <c r="C105" s="951"/>
      <c r="D105" s="955"/>
      <c r="E105" s="350" t="s">
        <v>920</v>
      </c>
      <c r="F105" s="932"/>
      <c r="G105" s="934"/>
      <c r="H105" s="935"/>
      <c r="I105" s="935"/>
      <c r="J105" s="935"/>
      <c r="K105" s="935"/>
      <c r="L105" s="935"/>
      <c r="M105" s="934"/>
      <c r="N105" s="934"/>
      <c r="O105" s="935"/>
      <c r="P105" s="356"/>
    </row>
    <row r="106" spans="1:16" ht="18" customHeight="1">
      <c r="A106" s="342"/>
      <c r="B106" s="349"/>
      <c r="C106" s="963"/>
      <c r="D106" s="955"/>
      <c r="E106" s="350" t="s">
        <v>921</v>
      </c>
      <c r="F106" s="932"/>
      <c r="G106" s="934"/>
      <c r="H106" s="935"/>
      <c r="I106" s="935"/>
      <c r="J106" s="935"/>
      <c r="K106" s="935"/>
      <c r="L106" s="935"/>
      <c r="M106" s="934"/>
      <c r="N106" s="934"/>
      <c r="O106" s="935"/>
      <c r="P106" s="356"/>
    </row>
    <row r="107" spans="1:16" ht="18" customHeight="1">
      <c r="A107" s="342"/>
      <c r="B107" s="349"/>
      <c r="C107" s="963"/>
      <c r="D107" s="955"/>
      <c r="E107" s="350" t="s">
        <v>478</v>
      </c>
      <c r="F107" s="932"/>
      <c r="G107" s="934"/>
      <c r="H107" s="935"/>
      <c r="I107" s="935"/>
      <c r="J107" s="935"/>
      <c r="K107" s="935"/>
      <c r="L107" s="935"/>
      <c r="M107" s="934"/>
      <c r="N107" s="934"/>
      <c r="O107" s="935"/>
      <c r="P107" s="356"/>
    </row>
    <row r="108" spans="1:16" ht="18" customHeight="1">
      <c r="A108" s="342"/>
      <c r="B108" s="349"/>
      <c r="C108" s="962"/>
      <c r="D108" s="956"/>
      <c r="E108" s="350"/>
      <c r="F108" s="932"/>
      <c r="G108" s="934"/>
      <c r="H108" s="935"/>
      <c r="I108" s="935"/>
      <c r="J108" s="935"/>
      <c r="K108" s="935"/>
      <c r="L108" s="935"/>
      <c r="M108" s="934"/>
      <c r="N108" s="934"/>
      <c r="O108" s="935"/>
      <c r="P108" s="356"/>
    </row>
    <row r="109" spans="1:16" ht="18" customHeight="1">
      <c r="A109" s="342"/>
      <c r="B109" s="349"/>
      <c r="C109" s="962"/>
      <c r="D109" s="956"/>
      <c r="E109" s="350"/>
      <c r="F109" s="932"/>
      <c r="G109" s="358">
        <f>SUM(G105:G108)</f>
        <v>0</v>
      </c>
      <c r="H109" s="358">
        <f t="shared" ref="H109:O109" si="15">SUM(H105:H108)</f>
        <v>0</v>
      </c>
      <c r="I109" s="358">
        <f t="shared" si="15"/>
        <v>0</v>
      </c>
      <c r="J109" s="358">
        <f t="shared" si="15"/>
        <v>0</v>
      </c>
      <c r="K109" s="358">
        <f t="shared" si="15"/>
        <v>0</v>
      </c>
      <c r="L109" s="820"/>
      <c r="M109" s="358">
        <f t="shared" si="15"/>
        <v>0</v>
      </c>
      <c r="N109" s="358">
        <f t="shared" si="15"/>
        <v>0</v>
      </c>
      <c r="O109" s="358">
        <f t="shared" si="15"/>
        <v>0</v>
      </c>
      <c r="P109" s="356"/>
    </row>
    <row r="110" spans="1:16" ht="18" customHeight="1">
      <c r="A110" s="342"/>
      <c r="B110" s="349"/>
      <c r="C110" s="958"/>
      <c r="D110" s="957" t="s">
        <v>494</v>
      </c>
      <c r="E110" s="937"/>
      <c r="F110" s="932"/>
      <c r="G110" s="929"/>
      <c r="H110" s="930"/>
      <c r="I110" s="930"/>
      <c r="J110" s="930"/>
      <c r="K110" s="930"/>
      <c r="L110" s="930"/>
      <c r="M110" s="929"/>
      <c r="N110" s="929"/>
      <c r="O110" s="930"/>
      <c r="P110" s="355"/>
    </row>
    <row r="111" spans="1:16" ht="18" customHeight="1">
      <c r="A111" s="342"/>
      <c r="B111" s="349"/>
      <c r="C111" s="951"/>
      <c r="D111" s="959"/>
      <c r="E111" s="353" t="s">
        <v>470</v>
      </c>
      <c r="F111" s="932"/>
      <c r="G111" s="934"/>
      <c r="H111" s="935"/>
      <c r="I111" s="935"/>
      <c r="J111" s="935"/>
      <c r="K111" s="935"/>
      <c r="L111" s="935"/>
      <c r="M111" s="934"/>
      <c r="N111" s="934"/>
      <c r="O111" s="935"/>
      <c r="P111" s="356"/>
    </row>
    <row r="112" spans="1:16" ht="18" customHeight="1">
      <c r="A112" s="342"/>
      <c r="B112" s="349"/>
      <c r="C112" s="963"/>
      <c r="D112" s="959"/>
      <c r="E112" s="353" t="s">
        <v>548</v>
      </c>
      <c r="F112" s="932"/>
      <c r="G112" s="934"/>
      <c r="H112" s="935"/>
      <c r="I112" s="935"/>
      <c r="J112" s="935"/>
      <c r="K112" s="935"/>
      <c r="L112" s="935"/>
      <c r="M112" s="934"/>
      <c r="N112" s="934"/>
      <c r="O112" s="935"/>
      <c r="P112" s="356"/>
    </row>
    <row r="113" spans="1:16" ht="18" customHeight="1">
      <c r="A113" s="342"/>
      <c r="B113" s="349"/>
      <c r="C113" s="951"/>
      <c r="D113" s="960"/>
      <c r="E113" s="353" t="s">
        <v>471</v>
      </c>
      <c r="F113" s="932"/>
      <c r="G113" s="934"/>
      <c r="H113" s="935"/>
      <c r="I113" s="935"/>
      <c r="J113" s="935"/>
      <c r="K113" s="935"/>
      <c r="L113" s="935"/>
      <c r="M113" s="934"/>
      <c r="N113" s="934"/>
      <c r="O113" s="935"/>
      <c r="P113" s="356"/>
    </row>
    <row r="114" spans="1:16" ht="18" customHeight="1">
      <c r="A114" s="342"/>
      <c r="B114" s="349"/>
      <c r="C114" s="951"/>
      <c r="D114" s="955"/>
      <c r="E114" s="353" t="s">
        <v>472</v>
      </c>
      <c r="F114" s="932"/>
      <c r="G114" s="934"/>
      <c r="H114" s="935"/>
      <c r="I114" s="935"/>
      <c r="J114" s="935"/>
      <c r="K114" s="935"/>
      <c r="L114" s="935"/>
      <c r="M114" s="934"/>
      <c r="N114" s="934"/>
      <c r="O114" s="935"/>
      <c r="P114" s="356"/>
    </row>
    <row r="115" spans="1:16" ht="18" customHeight="1">
      <c r="A115" s="342"/>
      <c r="B115" s="349"/>
      <c r="C115" s="958"/>
      <c r="D115" s="956"/>
      <c r="E115" s="939"/>
      <c r="F115" s="932"/>
      <c r="G115" s="358">
        <f>SUM(G111:G114)</f>
        <v>0</v>
      </c>
      <c r="H115" s="358">
        <f t="shared" ref="H115:O115" si="16">SUM(H111:H114)</f>
        <v>0</v>
      </c>
      <c r="I115" s="358">
        <f t="shared" si="16"/>
        <v>0</v>
      </c>
      <c r="J115" s="358">
        <f t="shared" si="16"/>
        <v>0</v>
      </c>
      <c r="K115" s="358">
        <f>SUM(K111:K114)</f>
        <v>0</v>
      </c>
      <c r="L115" s="820"/>
      <c r="M115" s="358">
        <f t="shared" si="16"/>
        <v>0</v>
      </c>
      <c r="N115" s="358">
        <f t="shared" si="16"/>
        <v>0</v>
      </c>
      <c r="O115" s="358">
        <f t="shared" si="16"/>
        <v>0</v>
      </c>
      <c r="P115" s="356"/>
    </row>
    <row r="116" spans="1:16" ht="18" customHeight="1">
      <c r="A116" s="342"/>
      <c r="B116" s="349"/>
      <c r="C116" s="958"/>
      <c r="D116" s="956"/>
      <c r="E116" s="939"/>
      <c r="F116" s="932"/>
      <c r="G116" s="987"/>
      <c r="H116" s="988"/>
      <c r="I116" s="988"/>
      <c r="J116" s="988"/>
      <c r="K116" s="988"/>
      <c r="L116" s="988"/>
      <c r="M116" s="987"/>
      <c r="N116" s="987"/>
      <c r="O116" s="988"/>
      <c r="P116" s="355"/>
    </row>
    <row r="117" spans="1:16" ht="18" customHeight="1">
      <c r="A117" s="342"/>
      <c r="B117" s="349"/>
      <c r="C117" s="958"/>
      <c r="D117" s="956"/>
      <c r="E117" s="940"/>
      <c r="F117" s="932"/>
      <c r="G117" s="987"/>
      <c r="H117" s="988"/>
      <c r="I117" s="988"/>
      <c r="J117" s="988"/>
      <c r="K117" s="988"/>
      <c r="L117" s="988"/>
      <c r="M117" s="987"/>
      <c r="N117" s="987"/>
      <c r="O117" s="988"/>
      <c r="P117" s="355"/>
    </row>
    <row r="118" spans="1:16" ht="18" customHeight="1">
      <c r="A118" s="342"/>
      <c r="B118" s="349"/>
      <c r="C118" s="964"/>
      <c r="D118" s="965"/>
      <c r="E118" s="941" t="s">
        <v>538</v>
      </c>
      <c r="F118" s="942"/>
      <c r="G118" s="934"/>
      <c r="H118" s="935"/>
      <c r="I118" s="935"/>
      <c r="J118" s="935"/>
      <c r="K118" s="935"/>
      <c r="L118" s="935"/>
      <c r="M118" s="934"/>
      <c r="N118" s="934"/>
      <c r="O118" s="935"/>
      <c r="P118" s="357"/>
    </row>
    <row r="119" spans="1:16">
      <c r="A119" s="342"/>
      <c r="B119" s="342"/>
      <c r="C119" s="342"/>
      <c r="D119" s="342"/>
      <c r="E119" s="342"/>
      <c r="F119" s="342"/>
      <c r="G119" s="342"/>
      <c r="H119" s="342"/>
      <c r="I119" s="342"/>
      <c r="J119" s="342"/>
      <c r="K119" s="342"/>
      <c r="L119" s="342"/>
      <c r="M119" s="342"/>
      <c r="N119" s="342"/>
      <c r="O119" s="342"/>
      <c r="P119" s="342"/>
    </row>
    <row r="120" spans="1:16">
      <c r="A120" s="342"/>
      <c r="B120" s="342"/>
      <c r="C120" s="354" t="s">
        <v>516</v>
      </c>
      <c r="D120" s="342"/>
      <c r="E120" s="342"/>
      <c r="F120" s="342"/>
      <c r="G120" s="342"/>
      <c r="H120" s="342"/>
      <c r="I120" s="342"/>
      <c r="J120" s="342"/>
      <c r="K120" s="342"/>
      <c r="L120" s="342"/>
      <c r="M120" s="342"/>
      <c r="N120" s="342"/>
      <c r="O120" s="342"/>
      <c r="P120" s="342"/>
    </row>
    <row r="121" spans="1:16">
      <c r="A121" s="342"/>
      <c r="B121" s="342"/>
      <c r="C121" s="342"/>
      <c r="D121" s="342"/>
      <c r="E121" s="342"/>
      <c r="F121" s="342"/>
      <c r="G121" s="342"/>
      <c r="H121" s="342"/>
      <c r="I121" s="342"/>
      <c r="J121" s="342"/>
      <c r="K121" s="342"/>
      <c r="L121" s="342"/>
      <c r="M121" s="342"/>
      <c r="N121" s="342"/>
      <c r="O121" s="342"/>
      <c r="P121" s="342"/>
    </row>
  </sheetData>
  <sheetProtection algorithmName="SHA-512" hashValue="yJCdyVKvMVXQ9GNrRKGsWRP84Rf0OrcI/qeZhus2CS1uDDlARarEhSoB8uEvIYFfiU96ZnH+RbSqGEFUs8FSMw==" saltValue="GHLeQwXV/yZOrx1YM3z0vQ==" spinCount="100000" sheet="1" objects="1" scenarios="1"/>
  <mergeCells count="12">
    <mergeCell ref="P9:P10"/>
    <mergeCell ref="C3:O3"/>
    <mergeCell ref="C4:O4"/>
    <mergeCell ref="C5:O5"/>
    <mergeCell ref="C6:O6"/>
    <mergeCell ref="G8:O8"/>
    <mergeCell ref="G9:H9"/>
    <mergeCell ref="I9:I10"/>
    <mergeCell ref="J9:K9"/>
    <mergeCell ref="M9:M10"/>
    <mergeCell ref="N9:O9"/>
    <mergeCell ref="L9:L10"/>
  </mergeCells>
  <hyperlinks>
    <hyperlink ref="A1" location="'TABLE OF CONTENTS'!A1" display="TABLE OF CONTENTS"/>
  </hyperlinks>
  <printOptions horizontalCentered="1"/>
  <pageMargins left="0.39370078740157483" right="0.39370078740157483" top="0.59055118110236227" bottom="0.39370078740157483" header="0.31496062992125984" footer="0.31496062992125984"/>
  <pageSetup paperSize="5" scale="24"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S41"/>
  <sheetViews>
    <sheetView topLeftCell="A16" workbookViewId="0">
      <selection activeCell="E26" sqref="E26"/>
    </sheetView>
  </sheetViews>
  <sheetFormatPr defaultColWidth="0" defaultRowHeight="14.4" zeroHeight="1"/>
  <cols>
    <col min="1" max="1" width="14.6328125" style="331" customWidth="1"/>
    <col min="2" max="2" width="3.6328125" style="331" customWidth="1"/>
    <col min="3" max="3" width="48.90625" style="331" customWidth="1"/>
    <col min="4" max="4" width="5.1796875" style="331" bestFit="1" customWidth="1"/>
    <col min="5" max="12" width="17.36328125" style="331" customWidth="1"/>
    <col min="13" max="14" width="11.453125" style="331" hidden="1" customWidth="1"/>
    <col min="15" max="15" width="0" style="332" hidden="1" customWidth="1"/>
    <col min="16" max="16" width="0" style="331" hidden="1" customWidth="1"/>
    <col min="17" max="18" width="11.453125" style="331" hidden="1" customWidth="1"/>
    <col min="19" max="19" width="0" style="331" hidden="1" customWidth="1"/>
    <col min="20" max="16384" width="8" style="331" hidden="1"/>
  </cols>
  <sheetData>
    <row r="1" spans="1:15">
      <c r="A1" s="374" t="s">
        <v>493</v>
      </c>
      <c r="B1" s="359"/>
      <c r="C1" s="1120" t="str">
        <f>Cover!$A$14</f>
        <v>Select Name of Insurer/ Financial Holding Company</v>
      </c>
      <c r="D1" s="1120"/>
      <c r="E1" s="359"/>
      <c r="F1" s="359"/>
      <c r="G1" s="359"/>
      <c r="H1" s="359"/>
      <c r="I1" s="359"/>
      <c r="J1" s="359"/>
      <c r="K1" s="359"/>
      <c r="L1" s="359"/>
    </row>
    <row r="2" spans="1:15">
      <c r="A2" s="359"/>
      <c r="B2" s="359"/>
      <c r="C2" s="142" t="s">
        <v>354</v>
      </c>
      <c r="D2" s="140"/>
      <c r="E2" s="359"/>
      <c r="F2" s="359"/>
      <c r="G2" s="359"/>
      <c r="H2" s="359"/>
      <c r="I2" s="359"/>
      <c r="J2" s="359"/>
      <c r="K2" s="359"/>
      <c r="L2" s="359"/>
    </row>
    <row r="3" spans="1:15">
      <c r="A3" s="359"/>
      <c r="B3" s="359"/>
      <c r="C3" s="359"/>
      <c r="D3" s="359"/>
      <c r="E3" s="359"/>
      <c r="F3" s="359"/>
      <c r="G3" s="359"/>
      <c r="H3" s="359"/>
      <c r="I3" s="359"/>
      <c r="J3" s="359"/>
      <c r="K3" s="359"/>
      <c r="L3" s="359"/>
    </row>
    <row r="4" spans="1:15" s="329" customFormat="1" ht="21">
      <c r="A4" s="342"/>
      <c r="B4" s="342"/>
      <c r="C4" s="1165" t="s">
        <v>552</v>
      </c>
      <c r="D4" s="1165"/>
      <c r="E4" s="1165"/>
      <c r="F4" s="1165"/>
      <c r="G4" s="1165"/>
      <c r="H4" s="1165"/>
      <c r="I4" s="1165"/>
      <c r="J4" s="1165"/>
      <c r="K4" s="1165"/>
      <c r="L4" s="1165"/>
    </row>
    <row r="5" spans="1:15" s="329" customFormat="1" ht="15.6">
      <c r="A5" s="342"/>
      <c r="B5" s="342"/>
      <c r="C5" s="1151" t="s">
        <v>553</v>
      </c>
      <c r="D5" s="1151"/>
      <c r="E5" s="1151"/>
      <c r="F5" s="1151"/>
      <c r="G5" s="1151"/>
      <c r="H5" s="1151"/>
      <c r="I5" s="1151"/>
      <c r="J5" s="1151"/>
      <c r="K5" s="1151"/>
      <c r="L5" s="1151"/>
    </row>
    <row r="6" spans="1:15" s="329" customFormat="1" ht="16.2" thickBot="1">
      <c r="A6" s="342"/>
      <c r="B6" s="342"/>
      <c r="C6" s="1151" t="s">
        <v>554</v>
      </c>
      <c r="D6" s="1151"/>
      <c r="E6" s="1151"/>
      <c r="F6" s="1151"/>
      <c r="G6" s="1151"/>
      <c r="H6" s="1151"/>
      <c r="I6" s="1151"/>
      <c r="J6" s="1151"/>
      <c r="K6" s="1151"/>
      <c r="L6" s="1151"/>
    </row>
    <row r="7" spans="1:15" s="333" customFormat="1" ht="16.2" thickBot="1">
      <c r="A7" s="322"/>
      <c r="B7" s="359"/>
      <c r="C7" s="359"/>
      <c r="D7" s="360"/>
      <c r="E7" s="359"/>
      <c r="F7" s="361" t="s">
        <v>555</v>
      </c>
      <c r="G7" s="362" t="s">
        <v>585</v>
      </c>
      <c r="H7" s="359"/>
      <c r="I7" s="385" t="s">
        <v>556</v>
      </c>
      <c r="J7" s="363"/>
      <c r="K7" s="363"/>
      <c r="L7" s="363"/>
    </row>
    <row r="8" spans="1:15" ht="18" thickTop="1">
      <c r="A8" s="359"/>
      <c r="B8" s="821"/>
      <c r="C8" s="822"/>
      <c r="D8" s="823"/>
      <c r="E8" s="1166" t="s">
        <v>557</v>
      </c>
      <c r="F8" s="1168" t="s">
        <v>876</v>
      </c>
      <c r="G8" s="1168"/>
      <c r="H8" s="824" t="s">
        <v>877</v>
      </c>
      <c r="I8" s="1169" t="s">
        <v>494</v>
      </c>
      <c r="J8" s="1170"/>
      <c r="K8" s="1163" t="s">
        <v>883</v>
      </c>
      <c r="L8" s="1163" t="s">
        <v>882</v>
      </c>
      <c r="M8" s="334"/>
      <c r="N8" s="334"/>
      <c r="O8" s="331"/>
    </row>
    <row r="9" spans="1:15" ht="14.1" customHeight="1">
      <c r="A9" s="359"/>
      <c r="B9" s="825"/>
      <c r="C9" s="826"/>
      <c r="D9" s="367" t="s">
        <v>114</v>
      </c>
      <c r="E9" s="1167"/>
      <c r="F9" s="827" t="s">
        <v>878</v>
      </c>
      <c r="G9" s="828" t="s">
        <v>879</v>
      </c>
      <c r="H9" s="673" t="s">
        <v>860</v>
      </c>
      <c r="I9" s="829" t="s">
        <v>880</v>
      </c>
      <c r="J9" s="830" t="s">
        <v>28</v>
      </c>
      <c r="K9" s="1164"/>
      <c r="L9" s="1164"/>
      <c r="M9" s="334"/>
      <c r="N9" s="334"/>
      <c r="O9" s="331"/>
    </row>
    <row r="10" spans="1:15" ht="13.8">
      <c r="A10" s="359"/>
      <c r="B10" s="1171" t="s">
        <v>881</v>
      </c>
      <c r="C10" s="1172"/>
      <c r="D10" s="831"/>
      <c r="E10" s="1167"/>
      <c r="F10" s="672" t="s">
        <v>559</v>
      </c>
      <c r="G10" s="832" t="s">
        <v>559</v>
      </c>
      <c r="H10" s="671" t="s">
        <v>559</v>
      </c>
      <c r="I10" s="671" t="s">
        <v>559</v>
      </c>
      <c r="J10" s="671" t="s">
        <v>559</v>
      </c>
      <c r="K10" s="671" t="s">
        <v>559</v>
      </c>
      <c r="L10" s="671" t="s">
        <v>559</v>
      </c>
      <c r="M10" s="334"/>
      <c r="N10" s="334"/>
      <c r="O10" s="331"/>
    </row>
    <row r="11" spans="1:15" ht="13.8">
      <c r="A11" s="359"/>
      <c r="B11" s="1171"/>
      <c r="C11" s="1172"/>
      <c r="D11" s="833"/>
      <c r="E11" s="365"/>
      <c r="F11" s="365"/>
      <c r="G11" s="366"/>
      <c r="H11" s="365"/>
      <c r="I11" s="365"/>
      <c r="J11" s="365"/>
      <c r="K11" s="365"/>
      <c r="L11" s="365"/>
      <c r="M11" s="335"/>
      <c r="N11" s="335"/>
      <c r="O11" s="331"/>
    </row>
    <row r="12" spans="1:15" ht="13.8">
      <c r="A12" s="359"/>
      <c r="B12" s="834" t="s">
        <v>560</v>
      </c>
      <c r="C12" s="835"/>
      <c r="D12" s="836"/>
      <c r="E12" s="837"/>
      <c r="F12" s="837"/>
      <c r="G12" s="837"/>
      <c r="H12" s="837"/>
      <c r="I12" s="837"/>
      <c r="J12" s="837"/>
      <c r="K12" s="837"/>
      <c r="L12" s="837"/>
      <c r="M12" s="336"/>
      <c r="N12" s="336"/>
      <c r="O12" s="331"/>
    </row>
    <row r="13" spans="1:15" s="333" customFormat="1" ht="15">
      <c r="A13" s="364"/>
      <c r="B13" s="834" t="s">
        <v>561</v>
      </c>
      <c r="C13" s="835"/>
      <c r="D13" s="836"/>
      <c r="E13" s="837"/>
      <c r="F13" s="837"/>
      <c r="G13" s="837"/>
      <c r="H13" s="837"/>
      <c r="I13" s="837"/>
      <c r="J13" s="837"/>
      <c r="K13" s="837"/>
      <c r="L13" s="837"/>
      <c r="M13" s="337"/>
      <c r="N13" s="337"/>
    </row>
    <row r="14" spans="1:15" s="333" customFormat="1" ht="15">
      <c r="A14" s="364"/>
      <c r="B14" s="834" t="s">
        <v>562</v>
      </c>
      <c r="C14" s="835"/>
      <c r="D14" s="836"/>
      <c r="E14" s="837"/>
      <c r="F14" s="837"/>
      <c r="G14" s="837"/>
      <c r="H14" s="837"/>
      <c r="I14" s="837"/>
      <c r="J14" s="837"/>
      <c r="K14" s="837"/>
      <c r="L14" s="837"/>
      <c r="M14" s="337"/>
      <c r="N14" s="337"/>
    </row>
    <row r="15" spans="1:15" s="333" customFormat="1" ht="15">
      <c r="A15" s="364"/>
      <c r="B15" s="834" t="s">
        <v>563</v>
      </c>
      <c r="C15" s="835"/>
      <c r="D15" s="836"/>
      <c r="E15" s="837"/>
      <c r="F15" s="837"/>
      <c r="G15" s="837"/>
      <c r="H15" s="837"/>
      <c r="I15" s="837"/>
      <c r="J15" s="837"/>
      <c r="K15" s="837"/>
      <c r="L15" s="837"/>
      <c r="M15" s="337"/>
      <c r="N15" s="337"/>
    </row>
    <row r="16" spans="1:15" s="333" customFormat="1" ht="15">
      <c r="A16" s="364"/>
      <c r="B16" s="834" t="s">
        <v>564</v>
      </c>
      <c r="C16" s="835"/>
      <c r="D16" s="836"/>
      <c r="E16" s="837"/>
      <c r="F16" s="837"/>
      <c r="G16" s="837"/>
      <c r="H16" s="837"/>
      <c r="I16" s="837"/>
      <c r="J16" s="837"/>
      <c r="K16" s="837"/>
      <c r="L16" s="837"/>
      <c r="M16" s="337"/>
      <c r="N16" s="337"/>
    </row>
    <row r="17" spans="1:14" s="333" customFormat="1" ht="15">
      <c r="A17" s="364"/>
      <c r="B17" s="834" t="s">
        <v>565</v>
      </c>
      <c r="C17" s="835"/>
      <c r="D17" s="836"/>
      <c r="E17" s="837"/>
      <c r="F17" s="837"/>
      <c r="G17" s="837"/>
      <c r="H17" s="837"/>
      <c r="I17" s="837"/>
      <c r="J17" s="837"/>
      <c r="K17" s="837"/>
      <c r="L17" s="837"/>
      <c r="M17" s="337"/>
      <c r="N17" s="337"/>
    </row>
    <row r="18" spans="1:14" s="333" customFormat="1" ht="15">
      <c r="A18" s="364"/>
      <c r="B18" s="834" t="s">
        <v>566</v>
      </c>
      <c r="C18" s="835"/>
      <c r="D18" s="836"/>
      <c r="E18" s="837"/>
      <c r="F18" s="837"/>
      <c r="G18" s="837"/>
      <c r="H18" s="837"/>
      <c r="I18" s="837"/>
      <c r="J18" s="837"/>
      <c r="K18" s="837"/>
      <c r="L18" s="837"/>
      <c r="M18" s="337"/>
      <c r="N18" s="337"/>
    </row>
    <row r="19" spans="1:14" s="333" customFormat="1" ht="15">
      <c r="A19" s="364"/>
      <c r="B19" s="834" t="s">
        <v>567</v>
      </c>
      <c r="C19" s="835"/>
      <c r="D19" s="836"/>
      <c r="E19" s="837"/>
      <c r="F19" s="837"/>
      <c r="G19" s="837"/>
      <c r="H19" s="837"/>
      <c r="I19" s="837"/>
      <c r="J19" s="837"/>
      <c r="K19" s="837"/>
      <c r="L19" s="837"/>
      <c r="M19" s="337"/>
      <c r="N19" s="337"/>
    </row>
    <row r="20" spans="1:14" s="333" customFormat="1" ht="15">
      <c r="A20" s="364"/>
      <c r="B20" s="834" t="s">
        <v>568</v>
      </c>
      <c r="C20" s="835"/>
      <c r="D20" s="836"/>
      <c r="E20" s="837"/>
      <c r="F20" s="837"/>
      <c r="G20" s="837"/>
      <c r="H20" s="837"/>
      <c r="I20" s="837"/>
      <c r="J20" s="837"/>
      <c r="K20" s="837"/>
      <c r="L20" s="837"/>
      <c r="M20" s="337"/>
      <c r="N20" s="337"/>
    </row>
    <row r="21" spans="1:14" s="333" customFormat="1" ht="15">
      <c r="A21" s="364"/>
      <c r="B21" s="834" t="s">
        <v>569</v>
      </c>
      <c r="C21" s="835"/>
      <c r="D21" s="836"/>
      <c r="E21" s="837"/>
      <c r="F21" s="837"/>
      <c r="G21" s="837"/>
      <c r="H21" s="837"/>
      <c r="I21" s="837"/>
      <c r="J21" s="837"/>
      <c r="K21" s="837"/>
      <c r="L21" s="837"/>
      <c r="M21" s="337"/>
      <c r="N21" s="337"/>
    </row>
    <row r="22" spans="1:14" s="333" customFormat="1" ht="15">
      <c r="A22" s="364"/>
      <c r="B22" s="834" t="s">
        <v>570</v>
      </c>
      <c r="C22" s="835"/>
      <c r="D22" s="836"/>
      <c r="E22" s="837"/>
      <c r="F22" s="837"/>
      <c r="G22" s="837"/>
      <c r="H22" s="837"/>
      <c r="I22" s="837"/>
      <c r="J22" s="837"/>
      <c r="K22" s="837"/>
      <c r="L22" s="837"/>
      <c r="M22" s="337"/>
      <c r="N22" s="337"/>
    </row>
    <row r="23" spans="1:14" s="333" customFormat="1" ht="15">
      <c r="A23" s="364"/>
      <c r="B23" s="834" t="s">
        <v>571</v>
      </c>
      <c r="C23" s="835"/>
      <c r="D23" s="836"/>
      <c r="E23" s="837"/>
      <c r="F23" s="837"/>
      <c r="G23" s="837"/>
      <c r="H23" s="837"/>
      <c r="I23" s="837"/>
      <c r="J23" s="837"/>
      <c r="K23" s="837"/>
      <c r="L23" s="837"/>
      <c r="M23" s="337"/>
      <c r="N23" s="337"/>
    </row>
    <row r="24" spans="1:14" s="333" customFormat="1" ht="15">
      <c r="A24" s="364"/>
      <c r="B24" s="834" t="s">
        <v>572</v>
      </c>
      <c r="C24" s="835"/>
      <c r="D24" s="836"/>
      <c r="E24" s="837"/>
      <c r="F24" s="837"/>
      <c r="G24" s="837"/>
      <c r="H24" s="837"/>
      <c r="I24" s="837"/>
      <c r="J24" s="837"/>
      <c r="K24" s="837"/>
      <c r="L24" s="837"/>
      <c r="M24" s="337"/>
      <c r="N24" s="337"/>
    </row>
    <row r="25" spans="1:14" s="333" customFormat="1" ht="15">
      <c r="A25" s="364"/>
      <c r="B25" s="834" t="s">
        <v>573</v>
      </c>
      <c r="C25" s="835"/>
      <c r="D25" s="836"/>
      <c r="E25" s="837"/>
      <c r="F25" s="837"/>
      <c r="G25" s="837"/>
      <c r="H25" s="837"/>
      <c r="I25" s="837"/>
      <c r="J25" s="837"/>
      <c r="K25" s="837"/>
      <c r="L25" s="837"/>
      <c r="M25" s="337"/>
      <c r="N25" s="337"/>
    </row>
    <row r="26" spans="1:14" s="333" customFormat="1" ht="15">
      <c r="A26" s="364"/>
      <c r="B26" s="834" t="s">
        <v>574</v>
      </c>
      <c r="C26" s="835"/>
      <c r="D26" s="836"/>
      <c r="E26" s="837"/>
      <c r="F26" s="837"/>
      <c r="G26" s="837"/>
      <c r="H26" s="837"/>
      <c r="I26" s="837"/>
      <c r="J26" s="837"/>
      <c r="K26" s="837"/>
      <c r="L26" s="837"/>
      <c r="M26" s="337"/>
      <c r="N26" s="337"/>
    </row>
    <row r="27" spans="1:14" s="333" customFormat="1" ht="15">
      <c r="A27" s="364"/>
      <c r="B27" s="834" t="s">
        <v>575</v>
      </c>
      <c r="C27" s="835"/>
      <c r="D27" s="836"/>
      <c r="E27" s="837"/>
      <c r="F27" s="837"/>
      <c r="G27" s="837"/>
      <c r="H27" s="837"/>
      <c r="I27" s="837"/>
      <c r="J27" s="837"/>
      <c r="K27" s="837"/>
      <c r="L27" s="837"/>
      <c r="M27" s="337"/>
      <c r="N27" s="337"/>
    </row>
    <row r="28" spans="1:14" s="333" customFormat="1" ht="15">
      <c r="A28" s="364"/>
      <c r="B28" s="834" t="s">
        <v>576</v>
      </c>
      <c r="C28" s="835"/>
      <c r="D28" s="836"/>
      <c r="E28" s="837"/>
      <c r="F28" s="837"/>
      <c r="G28" s="837"/>
      <c r="H28" s="837"/>
      <c r="I28" s="837"/>
      <c r="J28" s="837"/>
      <c r="K28" s="837"/>
      <c r="L28" s="837"/>
      <c r="M28" s="337"/>
      <c r="N28" s="337"/>
    </row>
    <row r="29" spans="1:14" s="333" customFormat="1" ht="15">
      <c r="A29" s="364"/>
      <c r="B29" s="834" t="s">
        <v>577</v>
      </c>
      <c r="C29" s="835"/>
      <c r="D29" s="836"/>
      <c r="E29" s="837"/>
      <c r="F29" s="837"/>
      <c r="G29" s="837"/>
      <c r="H29" s="837"/>
      <c r="I29" s="837"/>
      <c r="J29" s="837"/>
      <c r="K29" s="837"/>
      <c r="L29" s="837"/>
      <c r="M29" s="337"/>
      <c r="N29" s="337"/>
    </row>
    <row r="30" spans="1:14" s="333" customFormat="1" ht="15">
      <c r="A30" s="364"/>
      <c r="B30" s="834" t="s">
        <v>578</v>
      </c>
      <c r="C30" s="835"/>
      <c r="D30" s="836"/>
      <c r="E30" s="837"/>
      <c r="F30" s="837"/>
      <c r="G30" s="837"/>
      <c r="H30" s="837"/>
      <c r="I30" s="837"/>
      <c r="J30" s="837"/>
      <c r="K30" s="837"/>
      <c r="L30" s="837"/>
      <c r="M30" s="337"/>
      <c r="N30" s="337"/>
    </row>
    <row r="31" spans="1:14" s="333" customFormat="1" ht="15">
      <c r="A31" s="364"/>
      <c r="B31" s="834" t="s">
        <v>579</v>
      </c>
      <c r="C31" s="835"/>
      <c r="D31" s="836"/>
      <c r="E31" s="837"/>
      <c r="F31" s="837"/>
      <c r="G31" s="837"/>
      <c r="H31" s="837"/>
      <c r="I31" s="837"/>
      <c r="J31" s="837"/>
      <c r="K31" s="837"/>
      <c r="L31" s="837"/>
      <c r="M31" s="337"/>
      <c r="N31" s="337"/>
    </row>
    <row r="32" spans="1:14" s="333" customFormat="1" ht="15.6" thickBot="1">
      <c r="A32" s="364"/>
      <c r="B32" s="838" t="s">
        <v>580</v>
      </c>
      <c r="C32" s="839"/>
      <c r="D32" s="840"/>
      <c r="E32" s="841"/>
      <c r="F32" s="842"/>
      <c r="G32" s="843"/>
      <c r="H32" s="844"/>
      <c r="I32" s="844"/>
      <c r="J32" s="844"/>
      <c r="K32" s="844"/>
      <c r="L32" s="844"/>
      <c r="M32" s="337"/>
      <c r="N32" s="337"/>
    </row>
    <row r="33" spans="1:15" s="333" customFormat="1" ht="15.6" thickTop="1">
      <c r="A33" s="364"/>
      <c r="B33" s="845"/>
      <c r="C33" s="846"/>
      <c r="D33" s="847"/>
      <c r="E33" s="848"/>
      <c r="F33" s="848"/>
      <c r="G33" s="849"/>
      <c r="H33" s="662"/>
      <c r="I33" s="662"/>
      <c r="J33" s="662"/>
      <c r="K33" s="662"/>
      <c r="L33" s="662"/>
      <c r="M33" s="337"/>
      <c r="N33" s="337"/>
    </row>
    <row r="34" spans="1:15" s="333" customFormat="1" ht="15">
      <c r="A34" s="364"/>
      <c r="B34" s="1162" t="s">
        <v>581</v>
      </c>
      <c r="C34" s="1162"/>
      <c r="D34" s="847"/>
      <c r="E34" s="850"/>
      <c r="F34" s="848"/>
      <c r="G34" s="849"/>
      <c r="H34" s="662"/>
      <c r="I34" s="662"/>
      <c r="J34" s="662"/>
      <c r="K34" s="662"/>
      <c r="L34" s="662"/>
      <c r="M34" s="337"/>
      <c r="N34" s="337"/>
    </row>
    <row r="35" spans="1:15" s="333" customFormat="1" ht="30" customHeight="1">
      <c r="A35" s="364"/>
      <c r="B35" s="1162" t="s">
        <v>582</v>
      </c>
      <c r="C35" s="1162"/>
      <c r="D35" s="847"/>
      <c r="E35" s="850"/>
      <c r="F35" s="848"/>
      <c r="G35" s="849"/>
      <c r="H35" s="662"/>
      <c r="I35" s="662"/>
      <c r="J35" s="662"/>
      <c r="K35" s="662"/>
      <c r="L35" s="662"/>
      <c r="M35" s="337"/>
      <c r="N35" s="337"/>
    </row>
    <row r="36" spans="1:15" s="333" customFormat="1" ht="15">
      <c r="A36" s="364"/>
      <c r="B36" s="662"/>
      <c r="C36" s="662"/>
      <c r="D36" s="662"/>
      <c r="E36" s="662"/>
      <c r="F36" s="662"/>
      <c r="G36" s="662"/>
      <c r="H36" s="662"/>
      <c r="I36" s="662"/>
      <c r="J36" s="662"/>
      <c r="K36" s="818"/>
      <c r="L36" s="818"/>
      <c r="M36" s="337"/>
      <c r="N36" s="337"/>
    </row>
    <row r="37" spans="1:15" s="333" customFormat="1" ht="15">
      <c r="A37" s="364"/>
      <c r="B37" s="662" t="s">
        <v>922</v>
      </c>
      <c r="C37" s="662"/>
      <c r="D37" s="662"/>
      <c r="E37" s="662"/>
      <c r="F37" s="662"/>
      <c r="G37" s="662"/>
      <c r="H37" s="662"/>
      <c r="I37" s="662"/>
      <c r="J37" s="662"/>
      <c r="K37" s="818"/>
      <c r="L37" s="818"/>
      <c r="M37" s="338"/>
      <c r="N37" s="338"/>
    </row>
    <row r="38" spans="1:15" ht="13.8">
      <c r="A38" s="359"/>
      <c r="B38" s="359"/>
      <c r="C38" s="359"/>
      <c r="D38" s="359"/>
      <c r="E38" s="359"/>
      <c r="F38" s="359"/>
      <c r="G38" s="359"/>
      <c r="H38" s="359"/>
      <c r="I38" s="359"/>
      <c r="J38" s="359"/>
      <c r="K38" s="359"/>
      <c r="L38" s="359"/>
      <c r="M38" s="339"/>
      <c r="N38" s="339"/>
      <c r="O38" s="331"/>
    </row>
    <row r="39" spans="1:15" ht="13.8" hidden="1">
      <c r="O39" s="331"/>
    </row>
    <row r="40" spans="1:15" ht="13.8" hidden="1">
      <c r="O40" s="331"/>
    </row>
    <row r="41" spans="1:15" ht="13.8" hidden="1">
      <c r="O41" s="331"/>
    </row>
  </sheetData>
  <sheetProtection algorithmName="SHA-512" hashValue="1xDDDWF+uZqMZrfBcxbDVM7Q5+nlVD657nwEMC+o7NBWlFLzUBRKJ9swItCOJQ+98ACuwwykC8Fz5snXCosrBg==" saltValue="0yq9lnFTAXQj6/rqdJYgYA==" spinCount="100000" sheet="1" objects="1" scenarios="1"/>
  <mergeCells count="12">
    <mergeCell ref="B34:C34"/>
    <mergeCell ref="B35:C35"/>
    <mergeCell ref="K8:K9"/>
    <mergeCell ref="C1:D1"/>
    <mergeCell ref="C4:L4"/>
    <mergeCell ref="C5:L5"/>
    <mergeCell ref="C6:L6"/>
    <mergeCell ref="E8:E10"/>
    <mergeCell ref="F8:G8"/>
    <mergeCell ref="I8:J8"/>
    <mergeCell ref="L8:L9"/>
    <mergeCell ref="B10:C11"/>
  </mergeCells>
  <hyperlinks>
    <hyperlink ref="A1" location="'TABLE OF CONTENTS'!A1" display="TABLE OF CONTENTS"/>
  </hyperlinks>
  <printOptions horizontalCentered="1"/>
  <pageMargins left="0.39370078740157483" right="0.39370078740157483" top="0.59055118110236227" bottom="0.39370078740157483" header="0.31496062992125984" footer="0.31496062992125984"/>
  <pageSetup paperSize="5"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15"/>
  <sheetViews>
    <sheetView workbookViewId="0">
      <selection activeCell="C8" sqref="C8"/>
    </sheetView>
  </sheetViews>
  <sheetFormatPr defaultRowHeight="15"/>
  <sheetData>
    <row r="1" spans="1:9" ht="21.6" customHeight="1">
      <c r="A1" s="1035" t="s">
        <v>518</v>
      </c>
      <c r="B1" s="1035"/>
      <c r="C1" s="1035"/>
      <c r="D1" s="1035"/>
      <c r="E1" s="1035"/>
      <c r="F1" s="1035"/>
      <c r="G1" s="1035"/>
      <c r="H1" s="1035"/>
      <c r="I1" s="1035"/>
    </row>
    <row r="5" spans="1:9">
      <c r="B5" s="265" t="s">
        <v>447</v>
      </c>
      <c r="C5" t="s">
        <v>448</v>
      </c>
    </row>
    <row r="7" spans="1:9">
      <c r="B7" s="306"/>
      <c r="C7" t="s">
        <v>449</v>
      </c>
    </row>
    <row r="9" spans="1:9">
      <c r="B9" s="307"/>
      <c r="C9" t="s">
        <v>450</v>
      </c>
      <c r="E9" t="s">
        <v>452</v>
      </c>
    </row>
    <row r="12" spans="1:9">
      <c r="B12" t="s">
        <v>600</v>
      </c>
    </row>
    <row r="13" spans="1:9">
      <c r="B13" t="s">
        <v>601</v>
      </c>
    </row>
    <row r="14" spans="1:9">
      <c r="B14" t="s">
        <v>602</v>
      </c>
    </row>
    <row r="15" spans="1:9">
      <c r="B15" t="s">
        <v>603</v>
      </c>
    </row>
  </sheetData>
  <sheetProtection algorithmName="SHA-512" hashValue="lTIdfbLI8iLHgPLlMDhjZPNixk4iCxSEEVjU4wU2qfZQSVSAdaDgwnjjnxXIdUJ/b5YKpLdUimOCUEq4f+Hqpg==" saltValue="0ajVB5DLrzEa68EmslRowg==" spinCount="100000" sheet="1" objects="1" scenarios="1"/>
  <customSheetViews>
    <customSheetView guid="{44A9B407-01D8-4884-B7C4-4543B07C7B59}">
      <selection activeCell="E9" sqref="E9"/>
      <pageMargins left="0.39370078740157483" right="0.39370078740157483" top="0.59055118110236227" bottom="0.59055118110236227" header="0.39370078740157483" footer="0.39370078740157483"/>
      <pageSetup orientation="portrait" verticalDpi="0" r:id="rId1"/>
    </customSheetView>
  </customSheetViews>
  <mergeCells count="1">
    <mergeCell ref="A1:I1"/>
  </mergeCells>
  <pageMargins left="0.39370078740157483" right="0.39370078740157483" top="0.59055118110236227" bottom="0.59055118110236227" header="0.39370078740157483" footer="0.39370078740157483"/>
  <pageSetup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S69"/>
  <sheetViews>
    <sheetView topLeftCell="A4" workbookViewId="0">
      <selection activeCell="E10" sqref="E10"/>
    </sheetView>
  </sheetViews>
  <sheetFormatPr defaultColWidth="0" defaultRowHeight="14.4" zeroHeight="1"/>
  <cols>
    <col min="1" max="1" width="13.1796875" style="331" customWidth="1"/>
    <col min="2" max="2" width="3.90625" style="331" customWidth="1"/>
    <col min="3" max="3" width="47.1796875" style="331" customWidth="1"/>
    <col min="4" max="4" width="4.90625" style="331" customWidth="1"/>
    <col min="5" max="6" width="17.36328125" style="331" customWidth="1"/>
    <col min="7" max="7" width="17.36328125" style="331" bestFit="1" customWidth="1"/>
    <col min="8" max="11" width="17.36328125" style="331" customWidth="1"/>
    <col min="12" max="14" width="8.1796875" style="332" hidden="1" customWidth="1"/>
    <col min="15" max="15" width="45.08984375" style="331" hidden="1" customWidth="1"/>
    <col min="16" max="18" width="8.1796875" style="331" hidden="1" customWidth="1"/>
    <col min="19" max="19" width="45.08984375" style="331" hidden="1" customWidth="1"/>
    <col min="20" max="16384" width="8.1796875" style="331" hidden="1"/>
  </cols>
  <sheetData>
    <row r="1" spans="1:15">
      <c r="A1" s="374" t="s">
        <v>493</v>
      </c>
      <c r="B1" s="359"/>
      <c r="C1" s="1120" t="str">
        <f>Cover!$A$14</f>
        <v>Select Name of Insurer/ Financial Holding Company</v>
      </c>
      <c r="D1" s="1120"/>
      <c r="E1" s="359"/>
      <c r="F1" s="359"/>
      <c r="G1" s="359"/>
      <c r="H1" s="359"/>
      <c r="I1" s="359"/>
      <c r="J1" s="359"/>
      <c r="K1" s="359"/>
    </row>
    <row r="2" spans="1:15">
      <c r="A2" s="359"/>
      <c r="B2" s="359"/>
      <c r="C2" s="142" t="s">
        <v>354</v>
      </c>
      <c r="D2" s="140"/>
      <c r="E2" s="359"/>
      <c r="F2" s="359"/>
      <c r="G2" s="359"/>
      <c r="H2" s="359"/>
      <c r="I2" s="359"/>
      <c r="J2" s="359"/>
      <c r="K2" s="359"/>
    </row>
    <row r="3" spans="1:15">
      <c r="A3" s="359"/>
      <c r="B3" s="359"/>
      <c r="C3" s="359"/>
      <c r="D3" s="359"/>
      <c r="E3" s="359"/>
      <c r="F3" s="359"/>
      <c r="G3" s="359"/>
      <c r="H3" s="359"/>
      <c r="I3" s="359"/>
      <c r="J3" s="359"/>
      <c r="K3" s="359"/>
      <c r="L3" s="331"/>
      <c r="M3" s="331"/>
      <c r="N3" s="331"/>
      <c r="O3" s="332"/>
    </row>
    <row r="4" spans="1:15" s="329" customFormat="1" ht="21">
      <c r="A4" s="342"/>
      <c r="B4" s="342"/>
      <c r="C4" s="1165" t="s">
        <v>599</v>
      </c>
      <c r="D4" s="1165"/>
      <c r="E4" s="1165"/>
      <c r="F4" s="1165"/>
      <c r="G4" s="1165"/>
      <c r="H4" s="1165"/>
      <c r="I4" s="1165"/>
      <c r="J4" s="1165"/>
      <c r="K4" s="1165"/>
    </row>
    <row r="5" spans="1:15" s="329" customFormat="1" ht="15.6">
      <c r="A5" s="342"/>
      <c r="B5" s="342"/>
      <c r="C5" s="1151" t="s">
        <v>553</v>
      </c>
      <c r="D5" s="1151"/>
      <c r="E5" s="1151"/>
      <c r="F5" s="1151"/>
      <c r="G5" s="1151"/>
      <c r="H5" s="1151"/>
      <c r="I5" s="1151"/>
      <c r="J5" s="1151"/>
      <c r="K5" s="1151"/>
    </row>
    <row r="6" spans="1:15" s="329" customFormat="1" ht="16.2" thickBot="1">
      <c r="A6" s="342"/>
      <c r="B6" s="342"/>
      <c r="C6" s="1151" t="s">
        <v>583</v>
      </c>
      <c r="D6" s="1151"/>
      <c r="E6" s="1151"/>
      <c r="F6" s="1151"/>
      <c r="G6" s="1151"/>
      <c r="H6" s="1151"/>
      <c r="I6" s="1151"/>
      <c r="J6" s="1151"/>
      <c r="K6" s="1151"/>
    </row>
    <row r="7" spans="1:15" s="333" customFormat="1" ht="15.6" thickBot="1">
      <c r="A7" s="364"/>
      <c r="B7" s="359"/>
      <c r="C7" s="359"/>
      <c r="D7" s="360"/>
      <c r="E7" s="359"/>
      <c r="F7" s="361" t="s">
        <v>555</v>
      </c>
      <c r="G7" s="362" t="str">
        <f>Input!D10</f>
        <v>Trinidad and Tobago</v>
      </c>
      <c r="H7" s="385" t="s">
        <v>556</v>
      </c>
      <c r="I7" s="385"/>
      <c r="J7" s="363"/>
      <c r="K7" s="363"/>
    </row>
    <row r="8" spans="1:15" ht="18" thickTop="1">
      <c r="A8" s="359"/>
      <c r="B8" s="821"/>
      <c r="C8" s="851"/>
      <c r="D8" s="823"/>
      <c r="E8" s="1169" t="s">
        <v>876</v>
      </c>
      <c r="F8" s="1168"/>
      <c r="G8" s="824" t="s">
        <v>877</v>
      </c>
      <c r="H8" s="1169" t="s">
        <v>494</v>
      </c>
      <c r="I8" s="1170"/>
      <c r="J8" s="1173" t="s">
        <v>883</v>
      </c>
      <c r="K8" s="1173" t="s">
        <v>882</v>
      </c>
      <c r="L8" s="331"/>
      <c r="M8" s="331"/>
      <c r="N8" s="331"/>
    </row>
    <row r="9" spans="1:15" ht="27.6">
      <c r="A9" s="359"/>
      <c r="B9" s="825"/>
      <c r="C9" s="826"/>
      <c r="D9" s="367" t="s">
        <v>114</v>
      </c>
      <c r="E9" s="828" t="s">
        <v>878</v>
      </c>
      <c r="F9" s="828" t="s">
        <v>879</v>
      </c>
      <c r="G9" s="673" t="s">
        <v>860</v>
      </c>
      <c r="H9" s="852" t="s">
        <v>884</v>
      </c>
      <c r="I9" s="673" t="s">
        <v>28</v>
      </c>
      <c r="J9" s="1174"/>
      <c r="K9" s="1174"/>
      <c r="L9" s="331"/>
      <c r="M9" s="331"/>
      <c r="N9" s="331"/>
    </row>
    <row r="10" spans="1:15" ht="13.8">
      <c r="A10" s="359"/>
      <c r="B10" s="1171" t="s">
        <v>885</v>
      </c>
      <c r="C10" s="1172"/>
      <c r="D10" s="831"/>
      <c r="E10" s="672" t="s">
        <v>584</v>
      </c>
      <c r="F10" s="672" t="s">
        <v>584</v>
      </c>
      <c r="G10" s="672" t="s">
        <v>584</v>
      </c>
      <c r="H10" s="672" t="s">
        <v>584</v>
      </c>
      <c r="I10" s="672" t="s">
        <v>584</v>
      </c>
      <c r="J10" s="672" t="s">
        <v>584</v>
      </c>
      <c r="K10" s="672" t="s">
        <v>584</v>
      </c>
      <c r="L10" s="331"/>
      <c r="M10" s="331"/>
      <c r="N10" s="331"/>
    </row>
    <row r="11" spans="1:15" ht="15">
      <c r="A11" s="359"/>
      <c r="B11" s="1171"/>
      <c r="C11" s="1172"/>
      <c r="D11" s="833"/>
      <c r="E11" s="365"/>
      <c r="F11" s="366"/>
      <c r="G11" s="365"/>
      <c r="H11" s="365"/>
      <c r="I11" s="365"/>
      <c r="J11" s="365"/>
      <c r="K11" s="365"/>
      <c r="L11" s="331"/>
      <c r="M11" s="331"/>
      <c r="N11" s="331"/>
      <c r="O11" s="373"/>
    </row>
    <row r="12" spans="1:15" ht="15">
      <c r="A12" s="359"/>
      <c r="B12" s="834" t="s">
        <v>560</v>
      </c>
      <c r="C12" s="835"/>
      <c r="D12" s="853"/>
      <c r="E12" s="837"/>
      <c r="F12" s="837"/>
      <c r="G12" s="837"/>
      <c r="H12" s="837"/>
      <c r="I12" s="837"/>
      <c r="J12" s="837"/>
      <c r="K12" s="837"/>
      <c r="L12" s="331"/>
      <c r="M12" s="331"/>
      <c r="N12" s="331"/>
      <c r="O12" s="373"/>
    </row>
    <row r="13" spans="1:15" s="333" customFormat="1" ht="15">
      <c r="A13" s="364"/>
      <c r="B13" s="834" t="s">
        <v>561</v>
      </c>
      <c r="C13" s="835"/>
      <c r="D13" s="853"/>
      <c r="E13" s="837"/>
      <c r="F13" s="837"/>
      <c r="G13" s="837"/>
      <c r="H13" s="837"/>
      <c r="I13" s="837"/>
      <c r="J13" s="837"/>
      <c r="K13" s="837"/>
      <c r="O13" s="373"/>
    </row>
    <row r="14" spans="1:15" s="333" customFormat="1" ht="15">
      <c r="A14" s="405"/>
      <c r="B14" s="834" t="s">
        <v>562</v>
      </c>
      <c r="C14" s="835"/>
      <c r="D14" s="853"/>
      <c r="E14" s="837"/>
      <c r="F14" s="837"/>
      <c r="G14" s="837"/>
      <c r="H14" s="837"/>
      <c r="I14" s="837"/>
      <c r="J14" s="837"/>
      <c r="K14" s="837"/>
      <c r="O14" s="373"/>
    </row>
    <row r="15" spans="1:15" s="333" customFormat="1" ht="15">
      <c r="A15" s="405"/>
      <c r="B15" s="834" t="s">
        <v>563</v>
      </c>
      <c r="C15" s="835"/>
      <c r="D15" s="853"/>
      <c r="E15" s="837"/>
      <c r="F15" s="837"/>
      <c r="G15" s="837"/>
      <c r="H15" s="837"/>
      <c r="I15" s="837"/>
      <c r="J15" s="837"/>
      <c r="K15" s="837"/>
      <c r="O15" s="373"/>
    </row>
    <row r="16" spans="1:15" s="333" customFormat="1" ht="15">
      <c r="A16" s="405"/>
      <c r="B16" s="834" t="s">
        <v>564</v>
      </c>
      <c r="C16" s="835"/>
      <c r="D16" s="853"/>
      <c r="E16" s="837"/>
      <c r="F16" s="837"/>
      <c r="G16" s="837"/>
      <c r="H16" s="837"/>
      <c r="I16" s="837"/>
      <c r="J16" s="837"/>
      <c r="K16" s="837"/>
      <c r="O16" s="373"/>
    </row>
    <row r="17" spans="1:11" s="333" customFormat="1" ht="15">
      <c r="A17" s="405"/>
      <c r="B17" s="834" t="s">
        <v>565</v>
      </c>
      <c r="C17" s="835"/>
      <c r="D17" s="853"/>
      <c r="E17" s="837"/>
      <c r="F17" s="837"/>
      <c r="G17" s="837"/>
      <c r="H17" s="837"/>
      <c r="I17" s="837"/>
      <c r="J17" s="837"/>
      <c r="K17" s="837"/>
    </row>
    <row r="18" spans="1:11" s="333" customFormat="1" ht="15">
      <c r="A18" s="405"/>
      <c r="B18" s="834" t="s">
        <v>566</v>
      </c>
      <c r="C18" s="835"/>
      <c r="D18" s="853"/>
      <c r="E18" s="837"/>
      <c r="F18" s="837"/>
      <c r="G18" s="837"/>
      <c r="H18" s="837"/>
      <c r="I18" s="837"/>
      <c r="J18" s="837"/>
      <c r="K18" s="837"/>
    </row>
    <row r="19" spans="1:11" s="333" customFormat="1" ht="15">
      <c r="A19" s="405"/>
      <c r="B19" s="834" t="s">
        <v>567</v>
      </c>
      <c r="C19" s="835"/>
      <c r="D19" s="853"/>
      <c r="E19" s="837"/>
      <c r="F19" s="837"/>
      <c r="G19" s="837"/>
      <c r="H19" s="837"/>
      <c r="I19" s="837"/>
      <c r="J19" s="837"/>
      <c r="K19" s="837"/>
    </row>
    <row r="20" spans="1:11" s="333" customFormat="1" ht="15">
      <c r="A20" s="405"/>
      <c r="B20" s="834" t="s">
        <v>568</v>
      </c>
      <c r="C20" s="835"/>
      <c r="D20" s="853"/>
      <c r="E20" s="837"/>
      <c r="F20" s="837"/>
      <c r="G20" s="837"/>
      <c r="H20" s="837"/>
      <c r="I20" s="837"/>
      <c r="J20" s="837"/>
      <c r="K20" s="837"/>
    </row>
    <row r="21" spans="1:11" s="333" customFormat="1" ht="15">
      <c r="A21" s="405"/>
      <c r="B21" s="834" t="s">
        <v>569</v>
      </c>
      <c r="C21" s="835"/>
      <c r="D21" s="853"/>
      <c r="E21" s="837"/>
      <c r="F21" s="837"/>
      <c r="G21" s="837"/>
      <c r="H21" s="837"/>
      <c r="I21" s="837"/>
      <c r="J21" s="837"/>
      <c r="K21" s="837"/>
    </row>
    <row r="22" spans="1:11" s="333" customFormat="1" ht="15">
      <c r="A22" s="405"/>
      <c r="B22" s="834" t="s">
        <v>570</v>
      </c>
      <c r="C22" s="835"/>
      <c r="D22" s="853"/>
      <c r="E22" s="837"/>
      <c r="F22" s="837"/>
      <c r="G22" s="837"/>
      <c r="H22" s="837"/>
      <c r="I22" s="837"/>
      <c r="J22" s="837"/>
      <c r="K22" s="837"/>
    </row>
    <row r="23" spans="1:11" s="333" customFormat="1" ht="15">
      <c r="A23" s="405"/>
      <c r="B23" s="834" t="s">
        <v>571</v>
      </c>
      <c r="C23" s="835"/>
      <c r="D23" s="853"/>
      <c r="E23" s="837"/>
      <c r="F23" s="837"/>
      <c r="G23" s="837"/>
      <c r="H23" s="837"/>
      <c r="I23" s="837"/>
      <c r="J23" s="837"/>
      <c r="K23" s="837"/>
    </row>
    <row r="24" spans="1:11" s="333" customFormat="1" ht="15">
      <c r="A24" s="405"/>
      <c r="B24" s="834" t="s">
        <v>572</v>
      </c>
      <c r="C24" s="835"/>
      <c r="D24" s="853"/>
      <c r="E24" s="837"/>
      <c r="F24" s="837"/>
      <c r="G24" s="837"/>
      <c r="H24" s="837"/>
      <c r="I24" s="837"/>
      <c r="J24" s="837"/>
      <c r="K24" s="837"/>
    </row>
    <row r="25" spans="1:11" s="333" customFormat="1" ht="15">
      <c r="A25" s="405"/>
      <c r="B25" s="834" t="s">
        <v>573</v>
      </c>
      <c r="C25" s="835"/>
      <c r="D25" s="853"/>
      <c r="E25" s="837"/>
      <c r="F25" s="837"/>
      <c r="G25" s="837"/>
      <c r="H25" s="837"/>
      <c r="I25" s="837"/>
      <c r="J25" s="837"/>
      <c r="K25" s="837"/>
    </row>
    <row r="26" spans="1:11" s="333" customFormat="1" ht="15">
      <c r="A26" s="405"/>
      <c r="B26" s="834" t="s">
        <v>574</v>
      </c>
      <c r="C26" s="835"/>
      <c r="D26" s="853"/>
      <c r="E26" s="837"/>
      <c r="F26" s="837"/>
      <c r="G26" s="837"/>
      <c r="H26" s="837"/>
      <c r="I26" s="837"/>
      <c r="J26" s="837"/>
      <c r="K26" s="837"/>
    </row>
    <row r="27" spans="1:11" s="333" customFormat="1" ht="15">
      <c r="A27" s="405"/>
      <c r="B27" s="834" t="s">
        <v>575</v>
      </c>
      <c r="C27" s="835"/>
      <c r="D27" s="853"/>
      <c r="E27" s="837"/>
      <c r="F27" s="837"/>
      <c r="G27" s="837"/>
      <c r="H27" s="837"/>
      <c r="I27" s="837"/>
      <c r="J27" s="837"/>
      <c r="K27" s="837"/>
    </row>
    <row r="28" spans="1:11" s="333" customFormat="1" ht="15">
      <c r="A28" s="405"/>
      <c r="B28" s="834" t="s">
        <v>576</v>
      </c>
      <c r="C28" s="835"/>
      <c r="D28" s="853"/>
      <c r="E28" s="837"/>
      <c r="F28" s="837"/>
      <c r="G28" s="837"/>
      <c r="H28" s="837"/>
      <c r="I28" s="837"/>
      <c r="J28" s="837"/>
      <c r="K28" s="837"/>
    </row>
    <row r="29" spans="1:11" s="333" customFormat="1" ht="15">
      <c r="A29" s="405"/>
      <c r="B29" s="834" t="s">
        <v>577</v>
      </c>
      <c r="C29" s="835"/>
      <c r="D29" s="853"/>
      <c r="E29" s="837"/>
      <c r="F29" s="837"/>
      <c r="G29" s="837"/>
      <c r="H29" s="837"/>
      <c r="I29" s="837"/>
      <c r="J29" s="837"/>
      <c r="K29" s="837"/>
    </row>
    <row r="30" spans="1:11" s="333" customFormat="1" ht="15">
      <c r="A30" s="405"/>
      <c r="B30" s="834" t="s">
        <v>578</v>
      </c>
      <c r="C30" s="835"/>
      <c r="D30" s="853"/>
      <c r="E30" s="837"/>
      <c r="F30" s="837"/>
      <c r="G30" s="837"/>
      <c r="H30" s="837"/>
      <c r="I30" s="837"/>
      <c r="J30" s="837"/>
      <c r="K30" s="837"/>
    </row>
    <row r="31" spans="1:11" s="333" customFormat="1" ht="15">
      <c r="A31" s="405"/>
      <c r="B31" s="834" t="s">
        <v>579</v>
      </c>
      <c r="C31" s="835"/>
      <c r="D31" s="853"/>
      <c r="E31" s="837"/>
      <c r="F31" s="837"/>
      <c r="G31" s="837"/>
      <c r="H31" s="837"/>
      <c r="I31" s="837"/>
      <c r="J31" s="837"/>
      <c r="K31" s="837"/>
    </row>
    <row r="32" spans="1:11" s="333" customFormat="1" ht="15.6" thickBot="1">
      <c r="A32" s="405"/>
      <c r="B32" s="838" t="s">
        <v>580</v>
      </c>
      <c r="C32" s="839"/>
      <c r="D32" s="854"/>
      <c r="E32" s="842"/>
      <c r="F32" s="843"/>
      <c r="G32" s="844"/>
      <c r="H32" s="844"/>
      <c r="I32" s="844"/>
      <c r="J32" s="844"/>
      <c r="K32" s="844"/>
    </row>
    <row r="33" spans="1:14" s="333" customFormat="1" ht="15.6" thickTop="1">
      <c r="A33" s="364"/>
      <c r="B33" s="368"/>
      <c r="C33" s="369"/>
      <c r="D33" s="370"/>
      <c r="E33" s="372"/>
      <c r="F33" s="371"/>
      <c r="G33" s="359"/>
      <c r="H33" s="359"/>
      <c r="I33" s="359"/>
      <c r="J33" s="359"/>
      <c r="K33" s="359"/>
    </row>
    <row r="34" spans="1:14" s="333" customFormat="1" ht="15">
      <c r="A34" s="364"/>
      <c r="B34" s="368"/>
      <c r="C34" s="369" t="s">
        <v>581</v>
      </c>
      <c r="D34" s="370"/>
      <c r="E34" s="459"/>
      <c r="F34" s="371"/>
      <c r="G34" s="359"/>
      <c r="H34" s="359"/>
      <c r="I34" s="359"/>
      <c r="J34" s="359"/>
      <c r="K34" s="359"/>
    </row>
    <row r="35" spans="1:14" s="333" customFormat="1" ht="27.6">
      <c r="A35" s="364"/>
      <c r="B35" s="368"/>
      <c r="C35" s="369" t="s">
        <v>582</v>
      </c>
      <c r="D35" s="370"/>
      <c r="E35" s="459"/>
      <c r="F35" s="371"/>
      <c r="G35" s="359"/>
      <c r="H35" s="359"/>
      <c r="I35" s="359"/>
      <c r="J35" s="359"/>
      <c r="K35" s="359"/>
    </row>
    <row r="36" spans="1:14" ht="13.8">
      <c r="A36" s="359"/>
      <c r="B36" s="359"/>
      <c r="C36" s="966" t="s">
        <v>922</v>
      </c>
      <c r="D36" s="359"/>
      <c r="E36" s="359"/>
      <c r="F36" s="359"/>
      <c r="G36" s="359"/>
      <c r="H36" s="359"/>
      <c r="I36" s="359"/>
      <c r="J36" s="359"/>
      <c r="K36" s="359"/>
      <c r="L36" s="331"/>
      <c r="M36" s="331"/>
      <c r="N36" s="331"/>
    </row>
    <row r="37" spans="1:14" ht="14.1" hidden="1" customHeight="1">
      <c r="L37" s="331"/>
      <c r="M37" s="331"/>
      <c r="N37" s="331"/>
    </row>
    <row r="38" spans="1:14" ht="14.1" hidden="1" customHeight="1">
      <c r="L38" s="331"/>
      <c r="M38" s="331"/>
      <c r="N38" s="331"/>
    </row>
    <row r="39" spans="1:14" ht="14.1" hidden="1" customHeight="1">
      <c r="L39" s="331"/>
      <c r="M39" s="331"/>
      <c r="N39" s="331"/>
    </row>
    <row r="40" spans="1:14" ht="14.4" hidden="1" customHeight="1"/>
    <row r="41" spans="1:14" ht="14.4" hidden="1" customHeight="1"/>
    <row r="42" spans="1:14" ht="14.4" hidden="1" customHeight="1"/>
    <row r="43" spans="1:14" ht="14.4" hidden="1" customHeight="1"/>
    <row r="44" spans="1:14" ht="14.4" hidden="1" customHeight="1"/>
    <row r="45" spans="1:14" ht="14.4" hidden="1" customHeight="1"/>
    <row r="46" spans="1:14" ht="14.4" hidden="1" customHeight="1"/>
    <row r="47" spans="1:14" s="332" customFormat="1" ht="14.4" hidden="1" customHeight="1"/>
    <row r="48" spans="1:14" s="332" customFormat="1" ht="14.4" hidden="1" customHeight="1"/>
    <row r="49" s="332" customFormat="1" ht="14.4" hidden="1" customHeight="1"/>
    <row r="50" s="332" customFormat="1" ht="14.4" hidden="1" customHeight="1"/>
    <row r="51" s="332" customFormat="1" ht="14.4" hidden="1" customHeight="1"/>
    <row r="52" s="332" customFormat="1" ht="14.4" hidden="1" customHeight="1"/>
    <row r="53" s="332" customFormat="1" ht="14.4" hidden="1" customHeight="1"/>
    <row r="54" s="332" customFormat="1" ht="14.4" hidden="1" customHeight="1"/>
    <row r="55" s="332" customFormat="1" ht="14.4" hidden="1" customHeight="1"/>
    <row r="56" s="332" customFormat="1" ht="14.4" hidden="1" customHeight="1"/>
    <row r="57" s="332" customFormat="1" ht="14.4" hidden="1" customHeight="1"/>
    <row r="58" s="332" customFormat="1" ht="14.4" hidden="1" customHeight="1"/>
    <row r="59" s="332" customFormat="1" ht="14.4" hidden="1" customHeight="1"/>
    <row r="60" s="332" customFormat="1" ht="14.4" hidden="1" customHeight="1"/>
    <row r="61" s="332" customFormat="1" ht="14.4" hidden="1" customHeight="1"/>
    <row r="62" s="332" customFormat="1" ht="14.4" hidden="1" customHeight="1"/>
    <row r="63" s="332" customFormat="1" ht="14.4" hidden="1" customHeight="1"/>
    <row r="64" s="332" customFormat="1" ht="14.4" hidden="1" customHeight="1"/>
    <row r="65" s="332" customFormat="1" ht="14.4" hidden="1" customHeight="1"/>
    <row r="66" s="332" customFormat="1" ht="14.4" hidden="1" customHeight="1"/>
    <row r="67" s="332" customFormat="1" ht="14.4" hidden="1" customHeight="1"/>
    <row r="68" hidden="1"/>
    <row r="69" hidden="1"/>
  </sheetData>
  <sheetProtection algorithmName="SHA-512" hashValue="AlcaaLYK6Ce/chNHIozTNhkGmyjrz4731+ITOm8CXXr7wLQSi1Dz26EoL/DQSz5IQrozJw6JcTOnnEZxX4LTHw==" saltValue="EgA12VNGUqfocGGaOxA+hw==" spinCount="100000" sheet="1" objects="1" scenarios="1"/>
  <mergeCells count="9">
    <mergeCell ref="B10:C11"/>
    <mergeCell ref="K8:K9"/>
    <mergeCell ref="C1:D1"/>
    <mergeCell ref="C4:K4"/>
    <mergeCell ref="C5:K5"/>
    <mergeCell ref="C6:K6"/>
    <mergeCell ref="E8:F8"/>
    <mergeCell ref="H8:I8"/>
    <mergeCell ref="J8:J9"/>
  </mergeCells>
  <phoneticPr fontId="66" type="noConversion"/>
  <hyperlinks>
    <hyperlink ref="A1" location="'TABLE OF CONTENTS'!A1" display="TABLE OF CONTENTS"/>
  </hyperlinks>
  <printOptions horizontalCentered="1"/>
  <pageMargins left="0.39370078740157483" right="0.39370078740157483" top="0.59055118110236227" bottom="0.59055118110236227" header="0.31496062992125984" footer="0.31496062992125984"/>
  <pageSetup paperSize="5" scale="74"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H393"/>
  <sheetViews>
    <sheetView zoomScaleNormal="100" workbookViewId="0">
      <selection activeCell="A21" sqref="A21"/>
    </sheetView>
  </sheetViews>
  <sheetFormatPr defaultColWidth="0" defaultRowHeight="0" customHeight="1" zeroHeight="1"/>
  <cols>
    <col min="1" max="1" width="56.6328125" style="301" customWidth="1"/>
    <col min="2" max="2" width="11.08984375" style="301" customWidth="1"/>
    <col min="3" max="3" width="13.6328125" style="301" customWidth="1"/>
    <col min="4" max="4" width="13.6328125" style="301" bestFit="1" customWidth="1"/>
    <col min="5" max="5" width="15" style="301" customWidth="1"/>
    <col min="6" max="16384" width="8.6328125" style="75" hidden="1"/>
  </cols>
  <sheetData>
    <row r="1" spans="1:8" ht="15">
      <c r="A1" s="374" t="s">
        <v>493</v>
      </c>
      <c r="B1" s="920" t="s">
        <v>431</v>
      </c>
      <c r="C1" s="376"/>
      <c r="D1" s="376"/>
      <c r="E1" s="76"/>
      <c r="F1" s="98"/>
      <c r="G1" s="98"/>
      <c r="H1" s="98"/>
    </row>
    <row r="2" spans="1:8" ht="13.2">
      <c r="A2" s="80"/>
      <c r="B2" s="76"/>
      <c r="C2" s="78"/>
      <c r="D2" s="99"/>
      <c r="E2" s="76"/>
      <c r="F2" s="90"/>
      <c r="H2" s="90"/>
    </row>
    <row r="3" spans="1:8" ht="13.2">
      <c r="A3" s="79" t="str">
        <f>Cover!$A$14</f>
        <v>Select Name of Insurer/ Financial Holding Company</v>
      </c>
      <c r="B3" s="76"/>
      <c r="C3" s="76"/>
      <c r="D3" s="297" t="s">
        <v>383</v>
      </c>
      <c r="E3" s="76"/>
      <c r="F3" s="90"/>
      <c r="H3" s="90"/>
    </row>
    <row r="4" spans="1:8" ht="13.2">
      <c r="A4" s="80" t="s">
        <v>354</v>
      </c>
      <c r="B4" s="76"/>
      <c r="C4" s="76"/>
      <c r="D4" s="76"/>
      <c r="E4" s="76"/>
      <c r="F4" s="100"/>
      <c r="G4" s="100"/>
      <c r="H4" s="101"/>
    </row>
    <row r="5" spans="1:8" ht="13.2">
      <c r="A5" s="80"/>
      <c r="B5" s="76"/>
      <c r="C5" s="76"/>
      <c r="D5" s="76"/>
      <c r="E5" s="76"/>
      <c r="F5" s="100"/>
      <c r="G5" s="100"/>
    </row>
    <row r="6" spans="1:8" ht="13.2">
      <c r="A6" s="80" t="s">
        <v>1</v>
      </c>
      <c r="B6" s="76"/>
      <c r="C6" s="76"/>
      <c r="D6" s="102"/>
      <c r="E6" s="76"/>
      <c r="F6" s="100"/>
      <c r="G6" s="100"/>
    </row>
    <row r="7" spans="1:8" ht="13.2">
      <c r="A7" s="81" t="s">
        <v>355</v>
      </c>
      <c r="B7" s="78"/>
      <c r="C7" s="78"/>
      <c r="D7" s="6">
        <f>Cover!$A$23</f>
        <v>45291</v>
      </c>
      <c r="E7" s="76"/>
      <c r="F7" s="100"/>
      <c r="G7" s="100"/>
    </row>
    <row r="8" spans="1:8" ht="13.2">
      <c r="A8" s="82"/>
      <c r="B8" s="76"/>
      <c r="C8" s="76"/>
      <c r="D8" s="76"/>
      <c r="E8" s="76"/>
      <c r="F8" s="100"/>
      <c r="G8" s="100"/>
      <c r="H8" s="103"/>
    </row>
    <row r="9" spans="1:8" ht="13.2">
      <c r="A9" s="1053" t="s">
        <v>0</v>
      </c>
      <c r="B9" s="1053"/>
      <c r="C9" s="1053"/>
      <c r="D9" s="1053"/>
      <c r="E9" s="1105"/>
      <c r="F9" s="104"/>
      <c r="G9" s="104"/>
      <c r="H9" s="104"/>
    </row>
    <row r="10" spans="1:8" ht="13.2">
      <c r="A10" s="82"/>
      <c r="B10" s="76"/>
      <c r="C10" s="76"/>
      <c r="D10" s="76"/>
      <c r="E10" s="76"/>
      <c r="F10" s="100"/>
      <c r="G10" s="100"/>
      <c r="H10" s="105"/>
    </row>
    <row r="11" spans="1:8" ht="13.2">
      <c r="A11" s="1116" t="s">
        <v>432</v>
      </c>
      <c r="B11" s="1116"/>
      <c r="C11" s="1116"/>
      <c r="D11" s="1116"/>
      <c r="E11" s="1116"/>
      <c r="F11" s="106"/>
      <c r="G11" s="106"/>
      <c r="H11" s="106"/>
    </row>
    <row r="12" spans="1:8" ht="13.2">
      <c r="A12" s="188"/>
      <c r="B12" s="188"/>
      <c r="C12" s="188"/>
      <c r="D12" s="188"/>
      <c r="E12" s="188"/>
      <c r="F12" s="106"/>
      <c r="G12" s="106"/>
      <c r="H12" s="106"/>
    </row>
    <row r="13" spans="1:8" ht="13.2">
      <c r="A13" s="299"/>
      <c r="B13" s="299"/>
      <c r="C13" s="299"/>
      <c r="D13" s="299"/>
      <c r="E13" s="299"/>
      <c r="F13" s="106"/>
      <c r="G13" s="106"/>
      <c r="H13" s="106"/>
    </row>
    <row r="14" spans="1:8" ht="13.2">
      <c r="A14" s="299"/>
      <c r="B14" s="299"/>
      <c r="C14" s="299"/>
      <c r="D14" s="299"/>
      <c r="E14" s="299"/>
      <c r="F14" s="106"/>
      <c r="G14" s="106"/>
      <c r="H14" s="106"/>
    </row>
    <row r="15" spans="1:8" ht="13.2">
      <c r="A15" s="299"/>
      <c r="B15" s="299"/>
      <c r="C15" s="299"/>
      <c r="D15" s="299"/>
      <c r="E15" s="299"/>
      <c r="F15" s="106"/>
      <c r="G15" s="106"/>
      <c r="H15" s="106"/>
    </row>
    <row r="16" spans="1:8" ht="13.2">
      <c r="A16" s="299"/>
      <c r="B16" s="299"/>
      <c r="C16" s="299"/>
      <c r="D16" s="299"/>
      <c r="E16" s="299"/>
      <c r="F16" s="106"/>
      <c r="G16" s="106"/>
      <c r="H16" s="106"/>
    </row>
    <row r="17" spans="1:8" ht="13.2">
      <c r="A17" s="299"/>
      <c r="B17" s="299"/>
      <c r="C17" s="299"/>
      <c r="D17" s="299"/>
      <c r="E17" s="299"/>
      <c r="F17" s="106"/>
      <c r="G17" s="106"/>
      <c r="H17" s="106"/>
    </row>
    <row r="18" spans="1:8" ht="13.2">
      <c r="A18" s="299"/>
      <c r="B18" s="299"/>
      <c r="C18" s="299"/>
      <c r="D18" s="299"/>
      <c r="E18" s="299"/>
      <c r="F18" s="106"/>
      <c r="G18" s="106"/>
      <c r="H18" s="106"/>
    </row>
    <row r="19" spans="1:8" ht="13.2">
      <c r="A19" s="299"/>
      <c r="B19" s="299"/>
      <c r="C19" s="299"/>
      <c r="D19" s="299"/>
      <c r="E19" s="299"/>
      <c r="F19" s="106"/>
      <c r="G19" s="106"/>
      <c r="H19" s="106"/>
    </row>
    <row r="20" spans="1:8" ht="13.2">
      <c r="A20" s="299"/>
      <c r="B20" s="299"/>
      <c r="C20" s="299"/>
      <c r="D20" s="299"/>
      <c r="E20" s="299"/>
      <c r="F20" s="106"/>
      <c r="G20" s="106"/>
      <c r="H20" s="106"/>
    </row>
    <row r="21" spans="1:8" ht="13.2">
      <c r="A21" s="299"/>
      <c r="B21" s="299"/>
      <c r="C21" s="299"/>
      <c r="D21" s="299"/>
      <c r="E21" s="299"/>
      <c r="F21" s="106"/>
      <c r="G21" s="106"/>
      <c r="H21" s="106"/>
    </row>
    <row r="22" spans="1:8" ht="13.2">
      <c r="A22" s="299"/>
      <c r="B22" s="299"/>
      <c r="C22" s="299"/>
      <c r="D22" s="299"/>
      <c r="E22" s="299"/>
      <c r="F22" s="106"/>
      <c r="G22" s="106"/>
      <c r="H22" s="106"/>
    </row>
    <row r="23" spans="1:8" ht="13.2">
      <c r="A23" s="299"/>
      <c r="B23" s="299"/>
      <c r="C23" s="299"/>
      <c r="D23" s="299"/>
      <c r="E23" s="299"/>
      <c r="F23" s="106"/>
      <c r="G23" s="106"/>
      <c r="H23" s="106"/>
    </row>
    <row r="24" spans="1:8" ht="13.2">
      <c r="A24" s="299"/>
      <c r="B24" s="299"/>
      <c r="C24" s="299"/>
      <c r="D24" s="299"/>
      <c r="E24" s="299"/>
      <c r="F24" s="106"/>
      <c r="G24" s="106"/>
      <c r="H24" s="106"/>
    </row>
    <row r="25" spans="1:8" ht="13.2">
      <c r="A25" s="299"/>
      <c r="B25" s="299"/>
      <c r="C25" s="299"/>
      <c r="D25" s="299"/>
      <c r="E25" s="299"/>
      <c r="F25" s="106"/>
      <c r="G25" s="106"/>
      <c r="H25" s="106"/>
    </row>
    <row r="26" spans="1:8" ht="13.2">
      <c r="A26" s="299"/>
      <c r="B26" s="299"/>
      <c r="C26" s="299"/>
      <c r="D26" s="299"/>
      <c r="E26" s="299"/>
      <c r="F26" s="106"/>
      <c r="G26" s="106"/>
      <c r="H26" s="106"/>
    </row>
    <row r="27" spans="1:8" ht="13.2">
      <c r="A27" s="299"/>
      <c r="B27" s="299"/>
      <c r="C27" s="299"/>
      <c r="D27" s="299"/>
      <c r="E27" s="299"/>
      <c r="F27" s="106"/>
      <c r="G27" s="106"/>
      <c r="H27" s="106"/>
    </row>
    <row r="28" spans="1:8" ht="13.2">
      <c r="A28" s="299"/>
      <c r="B28" s="299"/>
      <c r="C28" s="299"/>
      <c r="D28" s="299"/>
      <c r="E28" s="299"/>
      <c r="F28" s="106"/>
      <c r="G28" s="106"/>
      <c r="H28" s="106"/>
    </row>
    <row r="29" spans="1:8" ht="13.2">
      <c r="A29" s="299"/>
      <c r="B29" s="299"/>
      <c r="C29" s="299"/>
      <c r="D29" s="299"/>
      <c r="E29" s="299"/>
      <c r="F29" s="106"/>
      <c r="G29" s="106"/>
      <c r="H29" s="106"/>
    </row>
    <row r="30" spans="1:8" ht="13.2">
      <c r="A30" s="299"/>
      <c r="B30" s="299"/>
      <c r="C30" s="299"/>
      <c r="D30" s="299"/>
      <c r="E30" s="299"/>
      <c r="F30" s="106"/>
      <c r="G30" s="106"/>
      <c r="H30" s="106"/>
    </row>
    <row r="31" spans="1:8" ht="13.2">
      <c r="A31" s="299"/>
      <c r="B31" s="299"/>
      <c r="C31" s="299"/>
      <c r="D31" s="299"/>
      <c r="E31" s="299"/>
      <c r="F31" s="106"/>
      <c r="G31" s="106"/>
      <c r="H31" s="106"/>
    </row>
    <row r="32" spans="1:8" ht="13.2">
      <c r="A32" s="299"/>
      <c r="B32" s="299"/>
      <c r="C32" s="299"/>
      <c r="D32" s="299"/>
      <c r="E32" s="299"/>
      <c r="F32" s="106"/>
      <c r="G32" s="106"/>
      <c r="H32" s="106"/>
    </row>
    <row r="33" spans="1:8" ht="13.2">
      <c r="A33" s="299"/>
      <c r="B33" s="299"/>
      <c r="C33" s="299"/>
      <c r="D33" s="299"/>
      <c r="E33" s="299"/>
      <c r="F33" s="106"/>
      <c r="G33" s="106"/>
      <c r="H33" s="106"/>
    </row>
    <row r="34" spans="1:8" ht="13.2">
      <c r="A34" s="299"/>
      <c r="B34" s="299"/>
      <c r="C34" s="299"/>
      <c r="D34" s="299"/>
      <c r="E34" s="299"/>
      <c r="F34" s="106"/>
      <c r="G34" s="106"/>
      <c r="H34" s="106"/>
    </row>
    <row r="35" spans="1:8" ht="13.2">
      <c r="A35" s="299"/>
      <c r="B35" s="299"/>
      <c r="C35" s="299"/>
      <c r="D35" s="299"/>
      <c r="E35" s="299"/>
      <c r="F35" s="106"/>
      <c r="G35" s="106"/>
      <c r="H35" s="106"/>
    </row>
    <row r="36" spans="1:8" ht="13.2">
      <c r="A36" s="299"/>
      <c r="B36" s="299"/>
      <c r="C36" s="299"/>
      <c r="D36" s="299"/>
      <c r="E36" s="299"/>
      <c r="F36" s="106"/>
      <c r="G36" s="106"/>
      <c r="H36" s="106"/>
    </row>
    <row r="37" spans="1:8" ht="13.2">
      <c r="A37" s="299"/>
      <c r="B37" s="299"/>
      <c r="C37" s="299"/>
      <c r="D37" s="299"/>
      <c r="E37" s="299"/>
      <c r="F37" s="106"/>
      <c r="G37" s="106"/>
      <c r="H37" s="106"/>
    </row>
    <row r="38" spans="1:8" ht="13.2">
      <c r="A38" s="299"/>
      <c r="B38" s="299"/>
      <c r="C38" s="299"/>
      <c r="D38" s="299"/>
      <c r="E38" s="299"/>
      <c r="F38" s="106"/>
      <c r="G38" s="106"/>
      <c r="H38" s="106"/>
    </row>
    <row r="39" spans="1:8" ht="13.2">
      <c r="A39" s="299"/>
      <c r="B39" s="299"/>
      <c r="C39" s="299"/>
      <c r="D39" s="299"/>
      <c r="E39" s="299"/>
      <c r="F39" s="106"/>
      <c r="G39" s="106"/>
      <c r="H39" s="106"/>
    </row>
    <row r="40" spans="1:8" ht="13.2">
      <c r="A40" s="299"/>
      <c r="B40" s="299"/>
      <c r="C40" s="299"/>
      <c r="D40" s="299"/>
      <c r="E40" s="299"/>
      <c r="F40" s="106"/>
      <c r="G40" s="106"/>
      <c r="H40" s="106"/>
    </row>
    <row r="41" spans="1:8" ht="13.2">
      <c r="A41" s="299"/>
      <c r="B41" s="299"/>
      <c r="C41" s="299"/>
      <c r="D41" s="299"/>
      <c r="E41" s="299"/>
      <c r="F41" s="106"/>
      <c r="G41" s="106"/>
      <c r="H41" s="106"/>
    </row>
    <row r="42" spans="1:8" ht="13.2">
      <c r="A42" s="299"/>
      <c r="B42" s="299"/>
      <c r="C42" s="299"/>
      <c r="D42" s="299"/>
      <c r="E42" s="299"/>
      <c r="F42" s="106"/>
      <c r="G42" s="106"/>
      <c r="H42" s="106"/>
    </row>
    <row r="43" spans="1:8" ht="13.2">
      <c r="A43" s="299"/>
      <c r="B43" s="299"/>
      <c r="C43" s="299"/>
      <c r="D43" s="299"/>
      <c r="E43" s="299"/>
      <c r="F43" s="106"/>
      <c r="G43" s="106"/>
      <c r="H43" s="106"/>
    </row>
    <row r="44" spans="1:8" ht="13.2">
      <c r="A44" s="299"/>
      <c r="B44" s="299"/>
      <c r="C44" s="299"/>
      <c r="D44" s="299"/>
      <c r="E44" s="299"/>
      <c r="F44" s="106"/>
      <c r="G44" s="106"/>
      <c r="H44" s="106"/>
    </row>
    <row r="45" spans="1:8" ht="13.2">
      <c r="A45" s="299"/>
      <c r="B45" s="299"/>
      <c r="C45" s="299"/>
      <c r="D45" s="299"/>
      <c r="E45" s="299"/>
      <c r="F45" s="106"/>
      <c r="G45" s="106"/>
      <c r="H45" s="106"/>
    </row>
    <row r="46" spans="1:8" ht="13.2">
      <c r="A46" s="299"/>
      <c r="B46" s="299"/>
      <c r="C46" s="299"/>
      <c r="D46" s="299"/>
      <c r="E46" s="299"/>
      <c r="F46" s="106"/>
      <c r="G46" s="106"/>
      <c r="H46" s="106"/>
    </row>
    <row r="47" spans="1:8" ht="13.2">
      <c r="A47" s="299"/>
      <c r="B47" s="299"/>
      <c r="C47" s="299"/>
      <c r="D47" s="299"/>
      <c r="E47" s="299"/>
      <c r="F47" s="106"/>
      <c r="G47" s="106"/>
      <c r="H47" s="106"/>
    </row>
    <row r="48" spans="1:8" ht="13.2">
      <c r="A48" s="299"/>
      <c r="B48" s="299"/>
      <c r="C48" s="299"/>
      <c r="D48" s="299"/>
      <c r="E48" s="299"/>
      <c r="F48" s="106"/>
      <c r="G48" s="106"/>
      <c r="H48" s="106"/>
    </row>
    <row r="49" spans="1:8" ht="13.2">
      <c r="A49" s="299"/>
      <c r="B49" s="299"/>
      <c r="C49" s="299"/>
      <c r="D49" s="299"/>
      <c r="E49" s="299"/>
      <c r="F49" s="106"/>
      <c r="G49" s="106"/>
      <c r="H49" s="106"/>
    </row>
    <row r="50" spans="1:8" ht="13.2">
      <c r="A50" s="299"/>
      <c r="B50" s="299"/>
      <c r="C50" s="299"/>
      <c r="D50" s="299"/>
      <c r="E50" s="299"/>
      <c r="F50" s="106"/>
      <c r="G50" s="106"/>
      <c r="H50" s="106"/>
    </row>
    <row r="51" spans="1:8" ht="13.2">
      <c r="A51" s="299"/>
      <c r="B51" s="299"/>
      <c r="C51" s="299"/>
      <c r="D51" s="299"/>
      <c r="E51" s="299"/>
      <c r="F51" s="106"/>
      <c r="G51" s="106"/>
      <c r="H51" s="106"/>
    </row>
    <row r="52" spans="1:8" ht="13.2">
      <c r="A52" s="299"/>
      <c r="B52" s="299"/>
      <c r="C52" s="299"/>
      <c r="D52" s="299"/>
      <c r="E52" s="299"/>
      <c r="F52" s="106"/>
      <c r="G52" s="106"/>
      <c r="H52" s="106"/>
    </row>
    <row r="53" spans="1:8" ht="13.2">
      <c r="A53" s="299"/>
      <c r="B53" s="299"/>
      <c r="C53" s="299"/>
      <c r="D53" s="299"/>
      <c r="E53" s="299"/>
      <c r="F53" s="106"/>
      <c r="G53" s="106"/>
      <c r="H53" s="106"/>
    </row>
    <row r="54" spans="1:8" ht="13.2">
      <c r="A54" s="299"/>
      <c r="B54" s="299"/>
      <c r="C54" s="299"/>
      <c r="D54" s="299"/>
      <c r="E54" s="299"/>
      <c r="F54" s="106"/>
      <c r="G54" s="106"/>
      <c r="H54" s="106"/>
    </row>
    <row r="55" spans="1:8" ht="13.2">
      <c r="A55" s="299"/>
      <c r="B55" s="299"/>
      <c r="C55" s="299"/>
      <c r="D55" s="299"/>
      <c r="E55" s="299"/>
      <c r="F55" s="106"/>
      <c r="G55" s="106"/>
      <c r="H55" s="106"/>
    </row>
    <row r="56" spans="1:8" ht="13.2">
      <c r="A56" s="299"/>
      <c r="B56" s="299"/>
      <c r="C56" s="299"/>
      <c r="D56" s="299"/>
      <c r="E56" s="299"/>
      <c r="F56" s="106"/>
      <c r="G56" s="106"/>
      <c r="H56" s="106"/>
    </row>
    <row r="57" spans="1:8" ht="13.2">
      <c r="A57" s="299"/>
      <c r="B57" s="299"/>
      <c r="C57" s="299"/>
      <c r="D57" s="299"/>
      <c r="E57" s="299"/>
      <c r="F57" s="106"/>
      <c r="G57" s="106"/>
      <c r="H57" s="106"/>
    </row>
    <row r="58" spans="1:8" ht="13.2">
      <c r="A58" s="299"/>
      <c r="B58" s="299"/>
      <c r="C58" s="299"/>
      <c r="D58" s="299"/>
      <c r="E58" s="299"/>
      <c r="F58" s="106"/>
      <c r="G58" s="106"/>
      <c r="H58" s="106"/>
    </row>
    <row r="59" spans="1:8" ht="13.2">
      <c r="A59" s="299"/>
      <c r="B59" s="299"/>
      <c r="C59" s="299"/>
      <c r="D59" s="299"/>
      <c r="E59" s="299"/>
      <c r="F59" s="106"/>
      <c r="G59" s="106"/>
      <c r="H59" s="106"/>
    </row>
    <row r="60" spans="1:8" ht="13.2">
      <c r="A60" s="299"/>
      <c r="B60" s="299"/>
      <c r="C60" s="299"/>
      <c r="D60" s="299"/>
      <c r="E60" s="299"/>
      <c r="F60" s="106"/>
      <c r="G60" s="106"/>
      <c r="H60" s="106"/>
    </row>
    <row r="61" spans="1:8" ht="13.2">
      <c r="A61" s="299"/>
      <c r="B61" s="299"/>
      <c r="C61" s="299"/>
      <c r="D61" s="299"/>
      <c r="E61" s="299"/>
      <c r="F61" s="106"/>
      <c r="G61" s="106"/>
      <c r="H61" s="106"/>
    </row>
    <row r="62" spans="1:8" ht="13.2">
      <c r="A62" s="299"/>
      <c r="B62" s="299"/>
      <c r="C62" s="299"/>
      <c r="D62" s="299"/>
      <c r="E62" s="299"/>
      <c r="F62" s="106"/>
      <c r="G62" s="106"/>
      <c r="H62" s="106"/>
    </row>
    <row r="63" spans="1:8" ht="13.2">
      <c r="A63" s="299"/>
      <c r="B63" s="299"/>
      <c r="C63" s="299"/>
      <c r="D63" s="299"/>
      <c r="E63" s="299"/>
      <c r="F63" s="106"/>
      <c r="G63" s="106"/>
      <c r="H63" s="106"/>
    </row>
    <row r="64" spans="1:8" ht="13.2">
      <c r="A64" s="299"/>
      <c r="B64" s="299"/>
      <c r="C64" s="299"/>
      <c r="D64" s="299"/>
      <c r="E64" s="299"/>
      <c r="F64" s="106"/>
      <c r="G64" s="106"/>
      <c r="H64" s="106"/>
    </row>
    <row r="65" spans="1:8" ht="13.2">
      <c r="A65" s="299"/>
      <c r="B65" s="299"/>
      <c r="C65" s="299"/>
      <c r="D65" s="299"/>
      <c r="E65" s="299"/>
      <c r="F65" s="106"/>
      <c r="G65" s="106"/>
      <c r="H65" s="106"/>
    </row>
    <row r="66" spans="1:8" ht="13.2">
      <c r="A66" s="299"/>
      <c r="B66" s="299"/>
      <c r="C66" s="299"/>
      <c r="D66" s="299"/>
      <c r="E66" s="299"/>
      <c r="F66" s="106"/>
      <c r="G66" s="106"/>
      <c r="H66" s="106"/>
    </row>
    <row r="67" spans="1:8" ht="13.2">
      <c r="A67" s="299"/>
      <c r="B67" s="299"/>
      <c r="C67" s="299"/>
      <c r="D67" s="299"/>
      <c r="E67" s="299"/>
      <c r="F67" s="106"/>
      <c r="G67" s="106"/>
      <c r="H67" s="106"/>
    </row>
    <row r="68" spans="1:8" ht="13.2">
      <c r="A68" s="299"/>
      <c r="B68" s="299"/>
      <c r="C68" s="299"/>
      <c r="D68" s="299"/>
      <c r="E68" s="299"/>
      <c r="F68" s="106"/>
      <c r="G68" s="106"/>
      <c r="H68" s="106"/>
    </row>
    <row r="69" spans="1:8" ht="13.2">
      <c r="A69" s="299"/>
      <c r="B69" s="299"/>
      <c r="C69" s="299"/>
      <c r="D69" s="299"/>
      <c r="E69" s="299"/>
      <c r="F69" s="106"/>
      <c r="G69" s="106"/>
      <c r="H69" s="106"/>
    </row>
    <row r="70" spans="1:8" ht="13.2">
      <c r="A70" s="299"/>
      <c r="B70" s="299"/>
      <c r="C70" s="299"/>
      <c r="D70" s="299"/>
      <c r="E70" s="299"/>
      <c r="F70" s="106"/>
      <c r="G70" s="106"/>
      <c r="H70" s="106"/>
    </row>
    <row r="71" spans="1:8" ht="13.2">
      <c r="A71" s="299"/>
      <c r="B71" s="299"/>
      <c r="C71" s="299"/>
      <c r="D71" s="299"/>
      <c r="E71" s="299"/>
      <c r="F71" s="106"/>
      <c r="G71" s="106"/>
      <c r="H71" s="106"/>
    </row>
    <row r="72" spans="1:8" ht="13.2">
      <c r="A72" s="299"/>
      <c r="B72" s="299"/>
      <c r="C72" s="299"/>
      <c r="D72" s="299"/>
      <c r="E72" s="299"/>
      <c r="F72" s="106"/>
      <c r="G72" s="106"/>
      <c r="H72" s="106"/>
    </row>
    <row r="73" spans="1:8" ht="13.2">
      <c r="A73" s="299"/>
      <c r="B73" s="299"/>
      <c r="C73" s="299"/>
      <c r="D73" s="299"/>
      <c r="E73" s="299"/>
      <c r="F73" s="106"/>
      <c r="G73" s="106"/>
      <c r="H73" s="106"/>
    </row>
    <row r="74" spans="1:8" ht="13.2">
      <c r="A74" s="299"/>
      <c r="B74" s="299"/>
      <c r="C74" s="299"/>
      <c r="D74" s="299"/>
      <c r="E74" s="299"/>
      <c r="F74" s="106"/>
      <c r="G74" s="106"/>
      <c r="H74" s="106"/>
    </row>
    <row r="75" spans="1:8" ht="13.2">
      <c r="A75" s="299"/>
      <c r="B75" s="299"/>
      <c r="C75" s="299"/>
      <c r="D75" s="299"/>
      <c r="E75" s="299"/>
      <c r="F75" s="106"/>
      <c r="G75" s="106"/>
      <c r="H75" s="106"/>
    </row>
    <row r="76" spans="1:8" ht="13.2">
      <c r="A76" s="299"/>
      <c r="B76" s="299"/>
      <c r="C76" s="299"/>
      <c r="D76" s="299"/>
      <c r="E76" s="299"/>
      <c r="F76" s="106"/>
      <c r="G76" s="106"/>
      <c r="H76" s="106"/>
    </row>
    <row r="77" spans="1:8" ht="13.2">
      <c r="A77" s="299"/>
      <c r="B77" s="299"/>
      <c r="C77" s="299"/>
      <c r="D77" s="299"/>
      <c r="E77" s="299"/>
      <c r="F77" s="106"/>
      <c r="G77" s="106"/>
      <c r="H77" s="106"/>
    </row>
    <row r="78" spans="1:8" ht="13.2">
      <c r="A78" s="299"/>
      <c r="B78" s="299"/>
      <c r="C78" s="299"/>
      <c r="D78" s="299"/>
      <c r="E78" s="299"/>
      <c r="F78" s="106"/>
      <c r="G78" s="106"/>
      <c r="H78" s="106"/>
    </row>
    <row r="79" spans="1:8" ht="13.2">
      <c r="A79" s="299"/>
      <c r="B79" s="299"/>
      <c r="C79" s="299"/>
      <c r="D79" s="299"/>
      <c r="E79" s="299"/>
      <c r="F79" s="106"/>
      <c r="G79" s="106"/>
      <c r="H79" s="106"/>
    </row>
    <row r="80" spans="1:8" ht="13.2">
      <c r="A80" s="299"/>
      <c r="B80" s="299"/>
      <c r="C80" s="299"/>
      <c r="D80" s="299"/>
      <c r="E80" s="299"/>
      <c r="F80" s="106"/>
      <c r="G80" s="106"/>
      <c r="H80" s="106"/>
    </row>
    <row r="81" spans="1:8" ht="13.2">
      <c r="A81" s="299"/>
      <c r="B81" s="299"/>
      <c r="C81" s="299"/>
      <c r="D81" s="299"/>
      <c r="E81" s="299"/>
      <c r="F81" s="106"/>
      <c r="G81" s="106"/>
      <c r="H81" s="106"/>
    </row>
    <row r="82" spans="1:8" ht="13.2">
      <c r="A82" s="299"/>
      <c r="B82" s="299"/>
      <c r="C82" s="299"/>
      <c r="D82" s="299"/>
      <c r="E82" s="299"/>
      <c r="F82" s="106"/>
      <c r="G82" s="106"/>
      <c r="H82" s="106"/>
    </row>
    <row r="83" spans="1:8" ht="13.2">
      <c r="A83" s="299"/>
      <c r="B83" s="299"/>
      <c r="C83" s="299"/>
      <c r="D83" s="299"/>
      <c r="E83" s="299"/>
      <c r="F83" s="106"/>
      <c r="G83" s="106"/>
      <c r="H83" s="106"/>
    </row>
    <row r="84" spans="1:8" ht="13.2">
      <c r="A84" s="299"/>
      <c r="B84" s="299"/>
      <c r="C84" s="299"/>
      <c r="D84" s="299"/>
      <c r="E84" s="299"/>
      <c r="F84" s="106"/>
      <c r="G84" s="106"/>
      <c r="H84" s="106"/>
    </row>
    <row r="85" spans="1:8" ht="13.2">
      <c r="A85" s="299"/>
      <c r="B85" s="299"/>
      <c r="C85" s="299"/>
      <c r="D85" s="299"/>
      <c r="E85" s="299"/>
      <c r="F85" s="106"/>
      <c r="G85" s="106"/>
      <c r="H85" s="106"/>
    </row>
    <row r="86" spans="1:8" ht="13.2">
      <c r="A86" s="299"/>
      <c r="B86" s="299"/>
      <c r="C86" s="299"/>
      <c r="D86" s="299"/>
      <c r="E86" s="299"/>
      <c r="F86" s="106"/>
      <c r="G86" s="106"/>
      <c r="H86" s="106"/>
    </row>
    <row r="87" spans="1:8" ht="13.2">
      <c r="A87" s="299"/>
      <c r="B87" s="299"/>
      <c r="C87" s="299"/>
      <c r="D87" s="299"/>
      <c r="E87" s="299"/>
      <c r="F87" s="106"/>
      <c r="G87" s="106"/>
      <c r="H87" s="106"/>
    </row>
    <row r="88" spans="1:8" ht="13.2">
      <c r="A88" s="299"/>
      <c r="B88" s="299"/>
      <c r="C88" s="299"/>
      <c r="D88" s="299"/>
      <c r="E88" s="299"/>
      <c r="F88" s="106"/>
      <c r="G88" s="106"/>
      <c r="H88" s="106"/>
    </row>
    <row r="89" spans="1:8" ht="13.2">
      <c r="A89" s="299"/>
      <c r="B89" s="299"/>
      <c r="C89" s="299"/>
      <c r="D89" s="299"/>
      <c r="E89" s="299"/>
      <c r="F89" s="106"/>
      <c r="G89" s="106"/>
      <c r="H89" s="106"/>
    </row>
    <row r="90" spans="1:8" ht="13.2">
      <c r="A90" s="299"/>
      <c r="B90" s="299"/>
      <c r="C90" s="299"/>
      <c r="D90" s="299"/>
      <c r="E90" s="299"/>
      <c r="F90" s="106"/>
      <c r="G90" s="106"/>
      <c r="H90" s="106"/>
    </row>
    <row r="91" spans="1:8" ht="13.2">
      <c r="A91" s="299"/>
      <c r="B91" s="299"/>
      <c r="C91" s="299"/>
      <c r="D91" s="299"/>
      <c r="E91" s="299"/>
      <c r="F91" s="106"/>
      <c r="G91" s="106"/>
      <c r="H91" s="106"/>
    </row>
    <row r="92" spans="1:8" ht="13.2">
      <c r="A92" s="299"/>
      <c r="B92" s="299"/>
      <c r="C92" s="299"/>
      <c r="D92" s="299"/>
      <c r="E92" s="299"/>
      <c r="F92" s="106"/>
      <c r="G92" s="106"/>
      <c r="H92" s="106"/>
    </row>
    <row r="93" spans="1:8" ht="13.2">
      <c r="A93" s="299"/>
      <c r="B93" s="299"/>
      <c r="C93" s="299"/>
      <c r="D93" s="299"/>
      <c r="E93" s="299"/>
      <c r="F93" s="106"/>
      <c r="G93" s="106"/>
      <c r="H93" s="106"/>
    </row>
    <row r="94" spans="1:8" ht="13.2">
      <c r="A94" s="299"/>
      <c r="B94" s="299"/>
      <c r="C94" s="299"/>
      <c r="D94" s="299"/>
      <c r="E94" s="299"/>
      <c r="F94" s="106"/>
      <c r="G94" s="106"/>
      <c r="H94" s="106"/>
    </row>
    <row r="95" spans="1:8" ht="13.2">
      <c r="A95" s="299"/>
      <c r="B95" s="299"/>
      <c r="C95" s="299"/>
      <c r="D95" s="299"/>
      <c r="E95" s="299"/>
      <c r="F95" s="106"/>
      <c r="G95" s="106"/>
      <c r="H95" s="106"/>
    </row>
    <row r="96" spans="1:8" ht="13.2">
      <c r="A96" s="299"/>
      <c r="B96" s="299"/>
      <c r="C96" s="299"/>
      <c r="D96" s="299"/>
      <c r="E96" s="299"/>
      <c r="F96" s="106"/>
      <c r="G96" s="106"/>
      <c r="H96" s="106"/>
    </row>
    <row r="97" spans="1:8" ht="13.2">
      <c r="A97" s="299"/>
      <c r="B97" s="299"/>
      <c r="C97" s="299"/>
      <c r="D97" s="299"/>
      <c r="E97" s="299"/>
      <c r="F97" s="106"/>
      <c r="G97" s="106"/>
      <c r="H97" s="106"/>
    </row>
    <row r="98" spans="1:8" ht="13.2">
      <c r="A98" s="299"/>
      <c r="B98" s="299"/>
      <c r="C98" s="299"/>
      <c r="D98" s="299"/>
      <c r="E98" s="299"/>
      <c r="F98" s="106"/>
      <c r="G98" s="106"/>
      <c r="H98" s="106"/>
    </row>
    <row r="99" spans="1:8" ht="13.2">
      <c r="A99" s="299"/>
      <c r="B99" s="299"/>
      <c r="C99" s="299"/>
      <c r="D99" s="299"/>
      <c r="E99" s="299"/>
      <c r="F99" s="106"/>
      <c r="G99" s="106"/>
      <c r="H99" s="106"/>
    </row>
    <row r="100" spans="1:8" ht="13.2">
      <c r="A100" s="299"/>
      <c r="B100" s="299"/>
      <c r="C100" s="299"/>
      <c r="D100" s="299"/>
      <c r="E100" s="299"/>
      <c r="F100" s="106"/>
      <c r="G100" s="106"/>
      <c r="H100" s="106"/>
    </row>
    <row r="101" spans="1:8" ht="13.2">
      <c r="A101" s="299"/>
      <c r="B101" s="299"/>
      <c r="C101" s="299"/>
      <c r="D101" s="299"/>
      <c r="E101" s="299"/>
      <c r="F101" s="106"/>
      <c r="G101" s="106"/>
      <c r="H101" s="106"/>
    </row>
    <row r="102" spans="1:8" ht="13.2">
      <c r="A102" s="299"/>
      <c r="B102" s="299"/>
      <c r="C102" s="299"/>
      <c r="D102" s="299"/>
      <c r="E102" s="299"/>
      <c r="F102" s="106"/>
      <c r="G102" s="106"/>
      <c r="H102" s="106"/>
    </row>
    <row r="103" spans="1:8" ht="13.2">
      <c r="A103" s="299"/>
      <c r="B103" s="299"/>
      <c r="C103" s="299"/>
      <c r="D103" s="299"/>
      <c r="E103" s="299"/>
      <c r="F103" s="106"/>
      <c r="G103" s="106"/>
      <c r="H103" s="106"/>
    </row>
    <row r="104" spans="1:8" ht="13.2">
      <c r="A104" s="299"/>
      <c r="B104" s="299"/>
      <c r="C104" s="299"/>
      <c r="D104" s="299"/>
      <c r="E104" s="299"/>
      <c r="F104" s="106"/>
      <c r="G104" s="106"/>
      <c r="H104" s="106"/>
    </row>
    <row r="105" spans="1:8" ht="13.2">
      <c r="A105" s="299"/>
      <c r="B105" s="299"/>
      <c r="C105" s="299"/>
      <c r="D105" s="299"/>
      <c r="E105" s="299"/>
      <c r="F105" s="106"/>
      <c r="G105" s="106"/>
      <c r="H105" s="106"/>
    </row>
    <row r="106" spans="1:8" ht="13.2">
      <c r="A106" s="299"/>
      <c r="B106" s="299"/>
      <c r="C106" s="299"/>
      <c r="D106" s="299"/>
      <c r="E106" s="299"/>
      <c r="F106" s="106"/>
      <c r="G106" s="106"/>
      <c r="H106" s="106"/>
    </row>
    <row r="107" spans="1:8" ht="13.2">
      <c r="A107" s="299"/>
      <c r="B107" s="299"/>
      <c r="C107" s="299"/>
      <c r="D107" s="299"/>
      <c r="E107" s="299"/>
      <c r="F107" s="106"/>
      <c r="G107" s="106"/>
      <c r="H107" s="106"/>
    </row>
    <row r="108" spans="1:8" ht="13.2">
      <c r="A108" s="299"/>
      <c r="B108" s="299"/>
      <c r="C108" s="299"/>
      <c r="D108" s="299"/>
      <c r="E108" s="299"/>
      <c r="F108" s="106"/>
      <c r="G108" s="106"/>
      <c r="H108" s="106"/>
    </row>
    <row r="109" spans="1:8" ht="13.2">
      <c r="A109" s="299"/>
      <c r="B109" s="299"/>
      <c r="C109" s="299"/>
      <c r="D109" s="299"/>
      <c r="E109" s="299"/>
      <c r="F109" s="106"/>
      <c r="G109" s="106"/>
      <c r="H109" s="106"/>
    </row>
    <row r="110" spans="1:8" ht="13.2">
      <c r="A110" s="299"/>
      <c r="B110" s="299"/>
      <c r="C110" s="299"/>
      <c r="D110" s="299"/>
      <c r="E110" s="299"/>
      <c r="F110" s="106"/>
      <c r="G110" s="106"/>
      <c r="H110" s="106"/>
    </row>
    <row r="111" spans="1:8" ht="13.2">
      <c r="A111" s="299"/>
      <c r="B111" s="299"/>
      <c r="C111" s="299"/>
      <c r="D111" s="299"/>
      <c r="E111" s="299"/>
      <c r="F111" s="106"/>
      <c r="G111" s="106"/>
      <c r="H111" s="106"/>
    </row>
    <row r="112" spans="1:8" ht="13.2">
      <c r="A112" s="299"/>
      <c r="B112" s="299"/>
      <c r="C112" s="299"/>
      <c r="D112" s="299"/>
      <c r="E112" s="299"/>
      <c r="F112" s="106"/>
      <c r="G112" s="106"/>
      <c r="H112" s="106"/>
    </row>
    <row r="113" spans="1:8" ht="13.2">
      <c r="A113" s="299"/>
      <c r="B113" s="299"/>
      <c r="C113" s="299"/>
      <c r="D113" s="299"/>
      <c r="E113" s="299"/>
      <c r="F113" s="106"/>
      <c r="G113" s="106"/>
      <c r="H113" s="106"/>
    </row>
    <row r="114" spans="1:8" ht="13.2">
      <c r="A114" s="299"/>
      <c r="B114" s="299"/>
      <c r="C114" s="299"/>
      <c r="D114" s="299"/>
      <c r="E114" s="299"/>
      <c r="F114" s="106"/>
      <c r="G114" s="106"/>
      <c r="H114" s="106"/>
    </row>
    <row r="115" spans="1:8" ht="13.2">
      <c r="A115" s="299"/>
      <c r="B115" s="299"/>
      <c r="C115" s="299"/>
      <c r="D115" s="299"/>
      <c r="E115" s="299"/>
      <c r="F115" s="106"/>
      <c r="G115" s="106"/>
      <c r="H115" s="106"/>
    </row>
    <row r="116" spans="1:8" ht="13.2">
      <c r="A116" s="299"/>
      <c r="B116" s="299"/>
      <c r="C116" s="299"/>
      <c r="D116" s="299"/>
      <c r="E116" s="299"/>
      <c r="F116" s="106"/>
      <c r="G116" s="106"/>
      <c r="H116" s="106"/>
    </row>
    <row r="117" spans="1:8" ht="13.2">
      <c r="A117" s="299"/>
      <c r="B117" s="299"/>
      <c r="C117" s="299"/>
      <c r="D117" s="299"/>
      <c r="E117" s="299"/>
      <c r="F117" s="106"/>
      <c r="G117" s="106"/>
      <c r="H117" s="106"/>
    </row>
    <row r="118" spans="1:8" ht="13.2">
      <c r="A118" s="299"/>
      <c r="B118" s="299"/>
      <c r="C118" s="299"/>
      <c r="D118" s="299"/>
      <c r="E118" s="299"/>
      <c r="F118" s="106"/>
      <c r="G118" s="106"/>
      <c r="H118" s="106"/>
    </row>
    <row r="119" spans="1:8" ht="13.2">
      <c r="A119" s="299"/>
      <c r="B119" s="299"/>
      <c r="C119" s="299"/>
      <c r="D119" s="299"/>
      <c r="E119" s="299"/>
      <c r="F119" s="106"/>
      <c r="G119" s="106"/>
      <c r="H119" s="106"/>
    </row>
    <row r="120" spans="1:8" ht="13.2">
      <c r="A120" s="299"/>
      <c r="B120" s="299"/>
      <c r="C120" s="299"/>
      <c r="D120" s="299"/>
      <c r="E120" s="299"/>
      <c r="F120" s="106"/>
      <c r="G120" s="106"/>
      <c r="H120" s="106"/>
    </row>
    <row r="121" spans="1:8" ht="13.2">
      <c r="A121" s="299"/>
      <c r="B121" s="299"/>
      <c r="C121" s="299"/>
      <c r="D121" s="299"/>
      <c r="E121" s="299"/>
      <c r="F121" s="106"/>
      <c r="G121" s="106"/>
      <c r="H121" s="106"/>
    </row>
    <row r="122" spans="1:8" ht="13.2">
      <c r="A122" s="299"/>
      <c r="B122" s="299"/>
      <c r="C122" s="299"/>
      <c r="D122" s="299"/>
      <c r="E122" s="299"/>
      <c r="F122" s="106"/>
      <c r="G122" s="106"/>
      <c r="H122" s="106"/>
    </row>
    <row r="123" spans="1:8" ht="13.2">
      <c r="A123" s="299"/>
      <c r="B123" s="299"/>
      <c r="C123" s="299"/>
      <c r="D123" s="299"/>
      <c r="E123" s="299"/>
      <c r="F123" s="106"/>
      <c r="G123" s="106"/>
      <c r="H123" s="106"/>
    </row>
    <row r="124" spans="1:8" ht="13.2">
      <c r="A124" s="299"/>
      <c r="B124" s="299"/>
      <c r="C124" s="299"/>
      <c r="D124" s="299"/>
      <c r="E124" s="299"/>
      <c r="F124" s="106"/>
      <c r="G124" s="106"/>
      <c r="H124" s="106"/>
    </row>
    <row r="125" spans="1:8" ht="13.2">
      <c r="A125" s="299"/>
      <c r="B125" s="299"/>
      <c r="C125" s="299"/>
      <c r="D125" s="299"/>
      <c r="E125" s="299"/>
      <c r="F125" s="106"/>
      <c r="G125" s="106"/>
      <c r="H125" s="106"/>
    </row>
    <row r="126" spans="1:8" ht="13.2">
      <c r="A126" s="299"/>
      <c r="B126" s="299"/>
      <c r="C126" s="299"/>
      <c r="D126" s="299"/>
      <c r="E126" s="299"/>
      <c r="F126" s="106"/>
      <c r="G126" s="106"/>
      <c r="H126" s="106"/>
    </row>
    <row r="127" spans="1:8" ht="13.2">
      <c r="A127" s="299"/>
      <c r="B127" s="299"/>
      <c r="C127" s="299"/>
      <c r="D127" s="299"/>
      <c r="E127" s="299"/>
      <c r="F127" s="106"/>
      <c r="G127" s="106"/>
      <c r="H127" s="106"/>
    </row>
    <row r="128" spans="1:8" ht="13.2">
      <c r="A128" s="299"/>
      <c r="B128" s="299"/>
      <c r="C128" s="299"/>
      <c r="D128" s="299"/>
      <c r="E128" s="299"/>
      <c r="F128" s="106"/>
      <c r="G128" s="106"/>
      <c r="H128" s="106"/>
    </row>
    <row r="129" spans="1:8" ht="13.2">
      <c r="A129" s="299"/>
      <c r="B129" s="299"/>
      <c r="C129" s="299"/>
      <c r="D129" s="299"/>
      <c r="E129" s="299"/>
      <c r="F129" s="106"/>
      <c r="G129" s="106"/>
      <c r="H129" s="106"/>
    </row>
    <row r="130" spans="1:8" ht="13.2">
      <c r="A130" s="299"/>
      <c r="B130" s="299"/>
      <c r="C130" s="299"/>
      <c r="D130" s="299"/>
      <c r="E130" s="299"/>
      <c r="F130" s="106"/>
      <c r="G130" s="106"/>
      <c r="H130" s="106"/>
    </row>
    <row r="131" spans="1:8" ht="13.2">
      <c r="A131" s="299"/>
      <c r="B131" s="299"/>
      <c r="C131" s="299"/>
      <c r="D131" s="299"/>
      <c r="E131" s="299"/>
      <c r="F131" s="106"/>
      <c r="G131" s="106"/>
      <c r="H131" s="106"/>
    </row>
    <row r="132" spans="1:8" ht="13.2">
      <c r="A132" s="299"/>
      <c r="B132" s="299"/>
      <c r="C132" s="299"/>
      <c r="D132" s="299"/>
      <c r="E132" s="299"/>
      <c r="F132" s="106"/>
      <c r="G132" s="106"/>
      <c r="H132" s="106"/>
    </row>
    <row r="133" spans="1:8" ht="13.2">
      <c r="A133" s="299"/>
      <c r="B133" s="299"/>
      <c r="C133" s="299"/>
      <c r="D133" s="299"/>
      <c r="E133" s="299"/>
      <c r="F133" s="106"/>
      <c r="G133" s="106"/>
      <c r="H133" s="106"/>
    </row>
    <row r="134" spans="1:8" ht="13.2">
      <c r="A134" s="299"/>
      <c r="B134" s="299"/>
      <c r="C134" s="299"/>
      <c r="D134" s="299"/>
      <c r="E134" s="299"/>
      <c r="F134" s="106"/>
      <c r="G134" s="106"/>
      <c r="H134" s="106"/>
    </row>
    <row r="135" spans="1:8" ht="13.2">
      <c r="A135" s="299"/>
      <c r="B135" s="299"/>
      <c r="C135" s="299"/>
      <c r="D135" s="299"/>
      <c r="E135" s="299"/>
      <c r="F135" s="106"/>
      <c r="G135" s="106"/>
      <c r="H135" s="106"/>
    </row>
    <row r="136" spans="1:8" ht="13.2">
      <c r="A136" s="299"/>
      <c r="B136" s="299"/>
      <c r="C136" s="299"/>
      <c r="D136" s="299"/>
      <c r="E136" s="299"/>
      <c r="F136" s="106"/>
      <c r="G136" s="106"/>
      <c r="H136" s="106"/>
    </row>
    <row r="137" spans="1:8" ht="13.2">
      <c r="A137" s="299"/>
      <c r="B137" s="299"/>
      <c r="C137" s="299"/>
      <c r="D137" s="299"/>
      <c r="E137" s="299"/>
      <c r="F137" s="106"/>
      <c r="G137" s="106"/>
      <c r="H137" s="106"/>
    </row>
    <row r="138" spans="1:8" ht="13.2">
      <c r="A138" s="299"/>
      <c r="B138" s="299"/>
      <c r="C138" s="299"/>
      <c r="D138" s="299"/>
      <c r="E138" s="299"/>
      <c r="F138" s="106"/>
      <c r="G138" s="106"/>
      <c r="H138" s="106"/>
    </row>
    <row r="139" spans="1:8" ht="13.2">
      <c r="A139" s="299"/>
      <c r="B139" s="299"/>
      <c r="C139" s="299"/>
      <c r="D139" s="299"/>
      <c r="E139" s="299"/>
      <c r="F139" s="106"/>
      <c r="G139" s="106"/>
      <c r="H139" s="106"/>
    </row>
    <row r="140" spans="1:8" ht="13.2">
      <c r="A140" s="299"/>
      <c r="B140" s="299"/>
      <c r="C140" s="299"/>
      <c r="D140" s="299"/>
      <c r="E140" s="299"/>
      <c r="F140" s="106"/>
      <c r="G140" s="106"/>
      <c r="H140" s="106"/>
    </row>
    <row r="141" spans="1:8" ht="13.2">
      <c r="A141" s="299"/>
      <c r="B141" s="299"/>
      <c r="C141" s="299"/>
      <c r="D141" s="299"/>
      <c r="E141" s="299"/>
      <c r="F141" s="106"/>
      <c r="G141" s="106"/>
      <c r="H141" s="106"/>
    </row>
    <row r="142" spans="1:8" ht="13.2">
      <c r="A142" s="299"/>
      <c r="B142" s="299"/>
      <c r="C142" s="299"/>
      <c r="D142" s="299"/>
      <c r="E142" s="299"/>
      <c r="F142" s="106"/>
      <c r="G142" s="106"/>
      <c r="H142" s="106"/>
    </row>
    <row r="143" spans="1:8" ht="13.2">
      <c r="A143" s="299"/>
      <c r="B143" s="299"/>
      <c r="C143" s="299"/>
      <c r="D143" s="299"/>
      <c r="E143" s="299"/>
      <c r="F143" s="106"/>
      <c r="G143" s="106"/>
      <c r="H143" s="106"/>
    </row>
    <row r="144" spans="1:8" ht="13.2">
      <c r="A144" s="299"/>
      <c r="B144" s="299"/>
      <c r="C144" s="299"/>
      <c r="D144" s="299"/>
      <c r="E144" s="299"/>
      <c r="F144" s="106"/>
      <c r="G144" s="106"/>
      <c r="H144" s="106"/>
    </row>
    <row r="145" spans="1:8" ht="13.2">
      <c r="A145" s="299"/>
      <c r="B145" s="299"/>
      <c r="C145" s="299"/>
      <c r="D145" s="299"/>
      <c r="E145" s="299"/>
      <c r="F145" s="106"/>
      <c r="G145" s="106"/>
      <c r="H145" s="106"/>
    </row>
    <row r="146" spans="1:8" ht="13.2">
      <c r="A146" s="299"/>
      <c r="B146" s="299"/>
      <c r="C146" s="299"/>
      <c r="D146" s="299"/>
      <c r="E146" s="299"/>
      <c r="F146" s="106"/>
      <c r="G146" s="106"/>
      <c r="H146" s="106"/>
    </row>
    <row r="147" spans="1:8" ht="13.2">
      <c r="A147" s="299"/>
      <c r="B147" s="299"/>
      <c r="C147" s="299"/>
      <c r="D147" s="299"/>
      <c r="E147" s="299"/>
      <c r="F147" s="106"/>
      <c r="G147" s="106"/>
      <c r="H147" s="106"/>
    </row>
    <row r="148" spans="1:8" ht="13.2">
      <c r="A148" s="299"/>
      <c r="B148" s="299"/>
      <c r="C148" s="299"/>
      <c r="D148" s="299"/>
      <c r="E148" s="299"/>
      <c r="F148" s="106"/>
      <c r="G148" s="106"/>
      <c r="H148" s="106"/>
    </row>
    <row r="149" spans="1:8" ht="13.2">
      <c r="A149" s="299"/>
      <c r="B149" s="299"/>
      <c r="C149" s="299"/>
      <c r="D149" s="299"/>
      <c r="E149" s="299"/>
      <c r="F149" s="106"/>
      <c r="G149" s="106"/>
      <c r="H149" s="106"/>
    </row>
    <row r="150" spans="1:8" ht="13.2">
      <c r="A150" s="299"/>
      <c r="B150" s="299"/>
      <c r="C150" s="299"/>
      <c r="D150" s="299"/>
      <c r="E150" s="299"/>
      <c r="F150" s="106"/>
      <c r="G150" s="106"/>
      <c r="H150" s="106"/>
    </row>
    <row r="151" spans="1:8" ht="13.2">
      <c r="A151" s="299"/>
      <c r="B151" s="299"/>
      <c r="C151" s="299"/>
      <c r="D151" s="299"/>
      <c r="E151" s="299"/>
      <c r="F151" s="106"/>
      <c r="G151" s="106"/>
      <c r="H151" s="106"/>
    </row>
    <row r="152" spans="1:8" ht="13.2">
      <c r="A152" s="299"/>
      <c r="B152" s="299"/>
      <c r="C152" s="299"/>
      <c r="D152" s="299"/>
      <c r="E152" s="299"/>
      <c r="F152" s="106"/>
      <c r="G152" s="106"/>
      <c r="H152" s="106"/>
    </row>
    <row r="153" spans="1:8" ht="13.2">
      <c r="A153" s="299"/>
      <c r="B153" s="299"/>
      <c r="C153" s="299"/>
      <c r="D153" s="299"/>
      <c r="E153" s="299"/>
      <c r="F153" s="106"/>
      <c r="G153" s="106"/>
      <c r="H153" s="106"/>
    </row>
    <row r="154" spans="1:8" ht="13.2">
      <c r="A154" s="299"/>
      <c r="B154" s="299"/>
      <c r="C154" s="299"/>
      <c r="D154" s="299"/>
      <c r="E154" s="299"/>
      <c r="F154" s="106"/>
      <c r="G154" s="106"/>
      <c r="H154" s="106"/>
    </row>
    <row r="155" spans="1:8" ht="13.2">
      <c r="A155" s="299"/>
      <c r="B155" s="299"/>
      <c r="C155" s="299"/>
      <c r="D155" s="299"/>
      <c r="E155" s="299"/>
      <c r="F155" s="106"/>
      <c r="G155" s="106"/>
      <c r="H155" s="106"/>
    </row>
    <row r="156" spans="1:8" ht="13.2">
      <c r="A156" s="299"/>
      <c r="B156" s="299"/>
      <c r="C156" s="299"/>
      <c r="D156" s="299"/>
      <c r="E156" s="299"/>
      <c r="F156" s="106"/>
      <c r="G156" s="106"/>
      <c r="H156" s="106"/>
    </row>
    <row r="157" spans="1:8" ht="13.2">
      <c r="A157" s="299"/>
      <c r="B157" s="299"/>
      <c r="C157" s="299"/>
      <c r="D157" s="299"/>
      <c r="E157" s="299"/>
      <c r="F157" s="106"/>
      <c r="G157" s="106"/>
      <c r="H157" s="106"/>
    </row>
    <row r="158" spans="1:8" ht="13.2">
      <c r="A158" s="299"/>
      <c r="B158" s="299"/>
      <c r="C158" s="299"/>
      <c r="D158" s="299"/>
      <c r="E158" s="299"/>
      <c r="F158" s="106"/>
      <c r="G158" s="106"/>
      <c r="H158" s="106"/>
    </row>
    <row r="159" spans="1:8" ht="13.2">
      <c r="A159" s="299"/>
      <c r="B159" s="299"/>
      <c r="C159" s="299"/>
      <c r="D159" s="299"/>
      <c r="E159" s="299"/>
      <c r="F159" s="106"/>
      <c r="G159" s="106"/>
      <c r="H159" s="106"/>
    </row>
    <row r="160" spans="1:8" ht="13.2">
      <c r="A160" s="299"/>
      <c r="B160" s="299"/>
      <c r="C160" s="299"/>
      <c r="D160" s="299"/>
      <c r="E160" s="299"/>
      <c r="F160" s="106"/>
      <c r="G160" s="106"/>
      <c r="H160" s="106"/>
    </row>
    <row r="161" spans="1:8" ht="13.2">
      <c r="A161" s="299"/>
      <c r="B161" s="299"/>
      <c r="C161" s="299"/>
      <c r="D161" s="299"/>
      <c r="E161" s="299"/>
      <c r="F161" s="106"/>
      <c r="G161" s="106"/>
      <c r="H161" s="106"/>
    </row>
    <row r="162" spans="1:8" ht="13.2">
      <c r="A162" s="299"/>
      <c r="B162" s="299"/>
      <c r="C162" s="299"/>
      <c r="D162" s="299"/>
      <c r="E162" s="299"/>
      <c r="F162" s="106"/>
      <c r="G162" s="106"/>
      <c r="H162" s="106"/>
    </row>
    <row r="163" spans="1:8" ht="13.2">
      <c r="A163" s="299"/>
      <c r="B163" s="299"/>
      <c r="C163" s="299"/>
      <c r="D163" s="299"/>
      <c r="E163" s="299"/>
      <c r="F163" s="106"/>
      <c r="G163" s="106"/>
      <c r="H163" s="106"/>
    </row>
    <row r="164" spans="1:8" ht="13.2">
      <c r="A164" s="299"/>
      <c r="B164" s="299"/>
      <c r="C164" s="299"/>
      <c r="D164" s="299"/>
      <c r="E164" s="299"/>
      <c r="F164" s="106"/>
      <c r="G164" s="106"/>
      <c r="H164" s="106"/>
    </row>
    <row r="165" spans="1:8" ht="13.2">
      <c r="A165" s="299"/>
      <c r="B165" s="299"/>
      <c r="C165" s="299"/>
      <c r="D165" s="299"/>
      <c r="E165" s="299"/>
      <c r="F165" s="106"/>
      <c r="G165" s="106"/>
      <c r="H165" s="106"/>
    </row>
    <row r="166" spans="1:8" ht="13.2">
      <c r="A166" s="299"/>
      <c r="B166" s="299"/>
      <c r="C166" s="299"/>
      <c r="D166" s="299"/>
      <c r="E166" s="299"/>
      <c r="F166" s="106"/>
      <c r="G166" s="106"/>
      <c r="H166" s="106"/>
    </row>
    <row r="167" spans="1:8" ht="13.2">
      <c r="A167" s="299"/>
      <c r="B167" s="299"/>
      <c r="C167" s="299"/>
      <c r="D167" s="299"/>
      <c r="E167" s="299"/>
      <c r="F167" s="106"/>
      <c r="G167" s="106"/>
      <c r="H167" s="106"/>
    </row>
    <row r="168" spans="1:8" ht="13.2">
      <c r="A168" s="299"/>
      <c r="B168" s="299"/>
      <c r="C168" s="299"/>
      <c r="D168" s="299"/>
      <c r="E168" s="299"/>
      <c r="F168" s="106"/>
      <c r="G168" s="106"/>
      <c r="H168" s="106"/>
    </row>
    <row r="169" spans="1:8" ht="13.2">
      <c r="A169" s="299"/>
      <c r="B169" s="299"/>
      <c r="C169" s="299"/>
      <c r="D169" s="299"/>
      <c r="E169" s="299"/>
      <c r="F169" s="106"/>
      <c r="G169" s="106"/>
      <c r="H169" s="106"/>
    </row>
    <row r="170" spans="1:8" ht="13.2">
      <c r="A170" s="299"/>
      <c r="B170" s="299"/>
      <c r="C170" s="299"/>
      <c r="D170" s="299"/>
      <c r="E170" s="299"/>
      <c r="F170" s="106"/>
      <c r="G170" s="106"/>
      <c r="H170" s="106"/>
    </row>
    <row r="171" spans="1:8" ht="13.2">
      <c r="A171" s="299"/>
      <c r="B171" s="299"/>
      <c r="C171" s="299"/>
      <c r="D171" s="299"/>
      <c r="E171" s="299"/>
      <c r="F171" s="106"/>
      <c r="G171" s="106"/>
      <c r="H171" s="106"/>
    </row>
    <row r="172" spans="1:8" ht="13.2">
      <c r="A172" s="299"/>
      <c r="B172" s="299"/>
      <c r="C172" s="299"/>
      <c r="D172" s="299"/>
      <c r="E172" s="299"/>
      <c r="F172" s="106"/>
      <c r="G172" s="106"/>
      <c r="H172" s="106"/>
    </row>
    <row r="173" spans="1:8" ht="13.2">
      <c r="A173" s="299"/>
      <c r="B173" s="299"/>
      <c r="C173" s="299"/>
      <c r="D173" s="299"/>
      <c r="E173" s="299"/>
      <c r="F173" s="106"/>
      <c r="G173" s="106"/>
      <c r="H173" s="106"/>
    </row>
    <row r="174" spans="1:8" ht="13.2">
      <c r="A174" s="299"/>
      <c r="B174" s="299"/>
      <c r="C174" s="299"/>
      <c r="D174" s="299"/>
      <c r="E174" s="299"/>
      <c r="F174" s="106"/>
      <c r="G174" s="106"/>
      <c r="H174" s="106"/>
    </row>
    <row r="175" spans="1:8" ht="13.2">
      <c r="A175" s="299"/>
      <c r="B175" s="299"/>
      <c r="C175" s="299"/>
      <c r="D175" s="299"/>
      <c r="E175" s="299"/>
      <c r="F175" s="106"/>
      <c r="G175" s="106"/>
      <c r="H175" s="106"/>
    </row>
    <row r="176" spans="1:8" ht="13.2">
      <c r="A176" s="299"/>
      <c r="B176" s="299"/>
      <c r="C176" s="299"/>
      <c r="D176" s="299"/>
      <c r="E176" s="299"/>
      <c r="F176" s="106"/>
      <c r="G176" s="106"/>
      <c r="H176" s="106"/>
    </row>
    <row r="177" spans="1:8" ht="13.2">
      <c r="A177" s="299"/>
      <c r="B177" s="299"/>
      <c r="C177" s="299"/>
      <c r="D177" s="299"/>
      <c r="E177" s="299"/>
      <c r="F177" s="106"/>
      <c r="G177" s="106"/>
      <c r="H177" s="106"/>
    </row>
    <row r="178" spans="1:8" ht="13.2">
      <c r="A178" s="299"/>
      <c r="B178" s="299"/>
      <c r="C178" s="299"/>
      <c r="D178" s="299"/>
      <c r="E178" s="299"/>
      <c r="F178" s="106"/>
      <c r="G178" s="106"/>
      <c r="H178" s="106"/>
    </row>
    <row r="179" spans="1:8" ht="13.2">
      <c r="A179" s="299"/>
      <c r="B179" s="299"/>
      <c r="C179" s="299"/>
      <c r="D179" s="299"/>
      <c r="E179" s="299"/>
      <c r="F179" s="106"/>
      <c r="G179" s="106"/>
      <c r="H179" s="106"/>
    </row>
    <row r="180" spans="1:8" ht="13.2">
      <c r="A180" s="299"/>
      <c r="B180" s="299"/>
      <c r="C180" s="299"/>
      <c r="D180" s="299"/>
      <c r="E180" s="299"/>
      <c r="F180" s="106"/>
      <c r="G180" s="106"/>
      <c r="H180" s="106"/>
    </row>
    <row r="181" spans="1:8" ht="13.2">
      <c r="A181" s="299"/>
      <c r="B181" s="299"/>
      <c r="C181" s="299"/>
      <c r="D181" s="299"/>
      <c r="E181" s="299"/>
      <c r="F181" s="106"/>
      <c r="G181" s="106"/>
      <c r="H181" s="106"/>
    </row>
    <row r="182" spans="1:8" ht="13.2">
      <c r="A182" s="299"/>
      <c r="B182" s="299"/>
      <c r="C182" s="299"/>
      <c r="D182" s="299"/>
      <c r="E182" s="299"/>
      <c r="F182" s="106"/>
      <c r="G182" s="106"/>
      <c r="H182" s="106"/>
    </row>
    <row r="183" spans="1:8" ht="13.2">
      <c r="A183" s="299"/>
      <c r="B183" s="299"/>
      <c r="C183" s="299"/>
      <c r="D183" s="299"/>
      <c r="E183" s="299"/>
      <c r="F183" s="106"/>
      <c r="G183" s="106"/>
      <c r="H183" s="106"/>
    </row>
    <row r="184" spans="1:8" ht="13.2">
      <c r="A184" s="299"/>
      <c r="B184" s="299"/>
      <c r="C184" s="299"/>
      <c r="D184" s="299"/>
      <c r="E184" s="299"/>
      <c r="F184" s="106"/>
      <c r="G184" s="106"/>
      <c r="H184" s="106"/>
    </row>
    <row r="185" spans="1:8" ht="13.2">
      <c r="A185" s="299"/>
      <c r="B185" s="299"/>
      <c r="C185" s="299"/>
      <c r="D185" s="299"/>
      <c r="E185" s="299"/>
      <c r="F185" s="106"/>
      <c r="G185" s="106"/>
      <c r="H185" s="106"/>
    </row>
    <row r="186" spans="1:8" ht="13.2">
      <c r="A186" s="299"/>
      <c r="B186" s="299"/>
      <c r="C186" s="299"/>
      <c r="D186" s="299"/>
      <c r="E186" s="299"/>
      <c r="F186" s="106"/>
      <c r="G186" s="106"/>
      <c r="H186" s="106"/>
    </row>
    <row r="187" spans="1:8" ht="13.2">
      <c r="A187" s="299"/>
      <c r="B187" s="299"/>
      <c r="C187" s="299"/>
      <c r="D187" s="299"/>
      <c r="E187" s="299"/>
      <c r="F187" s="106"/>
      <c r="G187" s="106"/>
      <c r="H187" s="106"/>
    </row>
    <row r="188" spans="1:8" ht="13.2">
      <c r="A188" s="299"/>
      <c r="B188" s="299"/>
      <c r="C188" s="299"/>
      <c r="D188" s="299"/>
      <c r="E188" s="299"/>
      <c r="F188" s="106"/>
      <c r="G188" s="106"/>
      <c r="H188" s="106"/>
    </row>
    <row r="189" spans="1:8" ht="13.2">
      <c r="A189" s="299"/>
      <c r="B189" s="299"/>
      <c r="C189" s="299"/>
      <c r="D189" s="299"/>
      <c r="E189" s="299"/>
      <c r="F189" s="106"/>
      <c r="G189" s="106"/>
      <c r="H189" s="106"/>
    </row>
    <row r="190" spans="1:8" ht="13.2">
      <c r="A190" s="299"/>
      <c r="B190" s="299"/>
      <c r="C190" s="299"/>
      <c r="D190" s="299"/>
      <c r="E190" s="299"/>
      <c r="F190" s="106"/>
      <c r="G190" s="106"/>
      <c r="H190" s="106"/>
    </row>
    <row r="191" spans="1:8" ht="13.2">
      <c r="A191" s="299"/>
      <c r="B191" s="299"/>
      <c r="C191" s="299"/>
      <c r="D191" s="299"/>
      <c r="E191" s="299"/>
      <c r="F191" s="106"/>
      <c r="G191" s="106"/>
      <c r="H191" s="106"/>
    </row>
    <row r="192" spans="1:8" ht="13.2">
      <c r="A192" s="299"/>
      <c r="B192" s="299"/>
      <c r="C192" s="299"/>
      <c r="D192" s="299"/>
      <c r="E192" s="299"/>
      <c r="F192" s="106"/>
      <c r="G192" s="106"/>
      <c r="H192" s="106"/>
    </row>
    <row r="193" spans="1:8" ht="13.2">
      <c r="A193" s="299"/>
      <c r="B193" s="299"/>
      <c r="C193" s="299"/>
      <c r="D193" s="299"/>
      <c r="E193" s="299"/>
      <c r="F193" s="106"/>
      <c r="G193" s="106"/>
      <c r="H193" s="106"/>
    </row>
    <row r="194" spans="1:8" ht="13.2">
      <c r="A194" s="299"/>
      <c r="B194" s="299"/>
      <c r="C194" s="299"/>
      <c r="D194" s="299"/>
      <c r="E194" s="299"/>
      <c r="F194" s="106"/>
      <c r="G194" s="106"/>
      <c r="H194" s="106"/>
    </row>
    <row r="195" spans="1:8" ht="13.2">
      <c r="A195" s="299"/>
      <c r="B195" s="299"/>
      <c r="C195" s="299"/>
      <c r="D195" s="299"/>
      <c r="E195" s="299"/>
      <c r="F195" s="106"/>
      <c r="G195" s="106"/>
      <c r="H195" s="106"/>
    </row>
    <row r="196" spans="1:8" ht="13.2">
      <c r="A196" s="299"/>
      <c r="B196" s="299"/>
      <c r="C196" s="299"/>
      <c r="D196" s="299"/>
      <c r="E196" s="299"/>
      <c r="F196" s="106"/>
      <c r="G196" s="106"/>
      <c r="H196" s="106"/>
    </row>
    <row r="197" spans="1:8" ht="13.2">
      <c r="A197" s="299"/>
      <c r="B197" s="299"/>
      <c r="C197" s="299"/>
      <c r="D197" s="299"/>
      <c r="E197" s="299"/>
      <c r="F197" s="106"/>
      <c r="G197" s="106"/>
      <c r="H197" s="106"/>
    </row>
    <row r="198" spans="1:8" ht="13.2">
      <c r="A198" s="299"/>
      <c r="B198" s="299"/>
      <c r="C198" s="299"/>
      <c r="D198" s="299"/>
      <c r="E198" s="299"/>
      <c r="F198" s="106"/>
      <c r="G198" s="106"/>
      <c r="H198" s="106"/>
    </row>
    <row r="199" spans="1:8" ht="13.2">
      <c r="A199" s="299"/>
      <c r="B199" s="299"/>
      <c r="C199" s="299"/>
      <c r="D199" s="299"/>
      <c r="E199" s="299"/>
      <c r="F199" s="106"/>
      <c r="G199" s="106"/>
      <c r="H199" s="106"/>
    </row>
    <row r="200" spans="1:8" ht="13.2">
      <c r="A200" s="299"/>
      <c r="B200" s="299"/>
      <c r="C200" s="299"/>
      <c r="D200" s="299"/>
      <c r="E200" s="299"/>
      <c r="F200" s="106"/>
      <c r="G200" s="106"/>
      <c r="H200" s="106"/>
    </row>
    <row r="201" spans="1:8" ht="13.2">
      <c r="A201" s="299"/>
      <c r="B201" s="299"/>
      <c r="C201" s="299"/>
      <c r="D201" s="299"/>
      <c r="E201" s="299"/>
      <c r="F201" s="106"/>
      <c r="G201" s="106"/>
      <c r="H201" s="106"/>
    </row>
    <row r="202" spans="1:8" ht="13.2">
      <c r="A202" s="299"/>
      <c r="B202" s="299"/>
      <c r="C202" s="299"/>
      <c r="D202" s="299"/>
      <c r="E202" s="299"/>
      <c r="F202" s="106"/>
      <c r="G202" s="106"/>
      <c r="H202" s="106"/>
    </row>
    <row r="203" spans="1:8" ht="13.2">
      <c r="A203" s="299"/>
      <c r="B203" s="299"/>
      <c r="C203" s="299"/>
      <c r="D203" s="299"/>
      <c r="E203" s="299"/>
      <c r="F203" s="106"/>
      <c r="G203" s="106"/>
      <c r="H203" s="106"/>
    </row>
    <row r="204" spans="1:8" ht="13.2">
      <c r="A204" s="299"/>
      <c r="B204" s="299"/>
      <c r="C204" s="299"/>
      <c r="D204" s="299"/>
      <c r="E204" s="299"/>
      <c r="F204" s="106"/>
      <c r="G204" s="106"/>
      <c r="H204" s="106"/>
    </row>
    <row r="205" spans="1:8" ht="13.2">
      <c r="A205" s="299"/>
      <c r="B205" s="299"/>
      <c r="C205" s="299"/>
      <c r="D205" s="299"/>
      <c r="E205" s="299"/>
      <c r="F205" s="106"/>
      <c r="G205" s="106"/>
      <c r="H205" s="106"/>
    </row>
    <row r="206" spans="1:8" ht="13.2">
      <c r="A206" s="299"/>
      <c r="B206" s="299"/>
      <c r="C206" s="299"/>
      <c r="D206" s="299"/>
      <c r="E206" s="299"/>
      <c r="F206" s="106"/>
      <c r="G206" s="106"/>
      <c r="H206" s="106"/>
    </row>
    <row r="207" spans="1:8" ht="13.2">
      <c r="A207" s="299"/>
      <c r="B207" s="299"/>
      <c r="C207" s="299"/>
      <c r="D207" s="299"/>
      <c r="E207" s="299"/>
      <c r="F207" s="106"/>
      <c r="G207" s="106"/>
      <c r="H207" s="106"/>
    </row>
    <row r="208" spans="1:8" ht="13.2">
      <c r="A208" s="299"/>
      <c r="B208" s="299"/>
      <c r="C208" s="299"/>
      <c r="D208" s="299"/>
      <c r="E208" s="299"/>
      <c r="F208" s="106"/>
      <c r="G208" s="106"/>
      <c r="H208" s="106"/>
    </row>
    <row r="209" spans="1:8" ht="13.2">
      <c r="A209" s="299"/>
      <c r="B209" s="299"/>
      <c r="C209" s="299"/>
      <c r="D209" s="299"/>
      <c r="E209" s="299"/>
      <c r="F209" s="106"/>
      <c r="G209" s="106"/>
      <c r="H209" s="106"/>
    </row>
    <row r="210" spans="1:8" ht="13.2">
      <c r="A210" s="299"/>
      <c r="B210" s="299"/>
      <c r="C210" s="299"/>
      <c r="D210" s="299"/>
      <c r="E210" s="299"/>
      <c r="F210" s="106"/>
      <c r="G210" s="106"/>
      <c r="H210" s="106"/>
    </row>
    <row r="211" spans="1:8" ht="13.2">
      <c r="A211" s="299"/>
      <c r="B211" s="299"/>
      <c r="C211" s="299"/>
      <c r="D211" s="299"/>
      <c r="E211" s="299"/>
      <c r="F211" s="106"/>
      <c r="G211" s="106"/>
      <c r="H211" s="106"/>
    </row>
    <row r="212" spans="1:8" ht="13.2">
      <c r="A212" s="299"/>
      <c r="B212" s="299"/>
      <c r="C212" s="299"/>
      <c r="D212" s="299"/>
      <c r="E212" s="299"/>
      <c r="F212" s="106"/>
      <c r="G212" s="106"/>
      <c r="H212" s="106"/>
    </row>
    <row r="213" spans="1:8" ht="13.2">
      <c r="A213" s="299"/>
      <c r="B213" s="299"/>
      <c r="C213" s="299"/>
      <c r="D213" s="299"/>
      <c r="E213" s="299"/>
      <c r="F213" s="106"/>
      <c r="G213" s="106"/>
      <c r="H213" s="106"/>
    </row>
    <row r="214" spans="1:8" ht="13.2">
      <c r="A214" s="299"/>
      <c r="B214" s="299"/>
      <c r="C214" s="299"/>
      <c r="D214" s="299"/>
      <c r="E214" s="299"/>
      <c r="F214" s="106"/>
      <c r="G214" s="106"/>
      <c r="H214" s="106"/>
    </row>
    <row r="215" spans="1:8" ht="13.2">
      <c r="A215" s="299"/>
      <c r="B215" s="299"/>
      <c r="C215" s="299"/>
      <c r="D215" s="299"/>
      <c r="E215" s="299"/>
      <c r="F215" s="106"/>
      <c r="G215" s="106"/>
      <c r="H215" s="106"/>
    </row>
    <row r="216" spans="1:8" ht="13.2">
      <c r="A216" s="299"/>
      <c r="B216" s="299"/>
      <c r="C216" s="299"/>
      <c r="D216" s="299"/>
      <c r="E216" s="299"/>
      <c r="F216" s="106"/>
      <c r="G216" s="106"/>
      <c r="H216" s="106"/>
    </row>
    <row r="217" spans="1:8" ht="13.2">
      <c r="A217" s="299"/>
      <c r="B217" s="299"/>
      <c r="C217" s="299"/>
      <c r="D217" s="299"/>
      <c r="E217" s="299"/>
      <c r="F217" s="106"/>
      <c r="G217" s="106"/>
      <c r="H217" s="106"/>
    </row>
    <row r="218" spans="1:8" ht="13.2">
      <c r="A218" s="299"/>
      <c r="B218" s="299"/>
      <c r="C218" s="299"/>
      <c r="D218" s="299"/>
      <c r="E218" s="299"/>
      <c r="F218" s="106"/>
      <c r="G218" s="106"/>
      <c r="H218" s="106"/>
    </row>
    <row r="219" spans="1:8" ht="13.2">
      <c r="A219" s="299"/>
      <c r="B219" s="299"/>
      <c r="C219" s="299"/>
      <c r="D219" s="299"/>
      <c r="E219" s="299"/>
      <c r="F219" s="106"/>
      <c r="G219" s="106"/>
      <c r="H219" s="106"/>
    </row>
    <row r="220" spans="1:8" ht="13.2">
      <c r="A220" s="299"/>
      <c r="B220" s="299"/>
      <c r="C220" s="299"/>
      <c r="D220" s="299"/>
      <c r="E220" s="299"/>
      <c r="F220" s="106"/>
      <c r="G220" s="106"/>
      <c r="H220" s="106"/>
    </row>
    <row r="221" spans="1:8" ht="13.2">
      <c r="A221" s="299"/>
      <c r="B221" s="299"/>
      <c r="C221" s="299"/>
      <c r="D221" s="299"/>
      <c r="E221" s="299"/>
      <c r="F221" s="106"/>
      <c r="G221" s="106"/>
      <c r="H221" s="106"/>
    </row>
    <row r="222" spans="1:8" ht="13.2">
      <c r="A222" s="299"/>
      <c r="B222" s="299"/>
      <c r="C222" s="299"/>
      <c r="D222" s="299"/>
      <c r="E222" s="299"/>
      <c r="F222" s="106"/>
      <c r="G222" s="106"/>
      <c r="H222" s="106"/>
    </row>
    <row r="223" spans="1:8" ht="13.2">
      <c r="A223" s="299"/>
      <c r="B223" s="299"/>
      <c r="C223" s="299"/>
      <c r="D223" s="299"/>
      <c r="E223" s="299"/>
      <c r="F223" s="106"/>
      <c r="G223" s="106"/>
      <c r="H223" s="106"/>
    </row>
    <row r="224" spans="1:8" ht="13.2">
      <c r="A224" s="299"/>
      <c r="B224" s="299"/>
      <c r="C224" s="299"/>
      <c r="D224" s="299"/>
      <c r="E224" s="299"/>
      <c r="F224" s="106"/>
      <c r="G224" s="106"/>
      <c r="H224" s="106"/>
    </row>
    <row r="225" spans="1:8" ht="13.2">
      <c r="A225" s="299"/>
      <c r="B225" s="299"/>
      <c r="C225" s="299"/>
      <c r="D225" s="299"/>
      <c r="E225" s="299"/>
      <c r="F225" s="106"/>
      <c r="G225" s="106"/>
      <c r="H225" s="106"/>
    </row>
    <row r="226" spans="1:8" ht="13.2">
      <c r="A226" s="299"/>
      <c r="B226" s="299"/>
      <c r="C226" s="299"/>
      <c r="D226" s="299"/>
      <c r="E226" s="299"/>
      <c r="F226" s="106"/>
      <c r="G226" s="106"/>
      <c r="H226" s="106"/>
    </row>
    <row r="227" spans="1:8" ht="13.2">
      <c r="A227" s="299"/>
      <c r="B227" s="299"/>
      <c r="C227" s="299"/>
      <c r="D227" s="299"/>
      <c r="E227" s="299"/>
      <c r="F227" s="106"/>
      <c r="G227" s="106"/>
      <c r="H227" s="106"/>
    </row>
    <row r="228" spans="1:8" ht="13.2">
      <c r="A228" s="299"/>
      <c r="B228" s="299"/>
      <c r="C228" s="299"/>
      <c r="D228" s="299"/>
      <c r="E228" s="299"/>
      <c r="F228" s="106"/>
      <c r="G228" s="106"/>
      <c r="H228" s="106"/>
    </row>
    <row r="229" spans="1:8" ht="13.2">
      <c r="A229" s="299"/>
      <c r="B229" s="299"/>
      <c r="C229" s="299"/>
      <c r="D229" s="299"/>
      <c r="E229" s="299"/>
      <c r="F229" s="106"/>
      <c r="G229" s="106"/>
      <c r="H229" s="106"/>
    </row>
    <row r="230" spans="1:8" ht="13.2">
      <c r="A230" s="299"/>
      <c r="B230" s="299"/>
      <c r="C230" s="299"/>
      <c r="D230" s="299"/>
      <c r="E230" s="299"/>
      <c r="F230" s="106"/>
      <c r="G230" s="106"/>
      <c r="H230" s="106"/>
    </row>
    <row r="231" spans="1:8" ht="13.2">
      <c r="A231" s="299"/>
      <c r="B231" s="299"/>
      <c r="C231" s="299"/>
      <c r="D231" s="299"/>
      <c r="E231" s="299"/>
      <c r="F231" s="106"/>
      <c r="G231" s="106"/>
      <c r="H231" s="106"/>
    </row>
    <row r="232" spans="1:8" ht="13.2">
      <c r="A232" s="299"/>
      <c r="B232" s="299"/>
      <c r="C232" s="299"/>
      <c r="D232" s="299"/>
      <c r="E232" s="299"/>
      <c r="F232" s="106"/>
      <c r="G232" s="106"/>
      <c r="H232" s="106"/>
    </row>
    <row r="233" spans="1:8" ht="13.2">
      <c r="A233" s="299"/>
      <c r="B233" s="299"/>
      <c r="C233" s="299"/>
      <c r="D233" s="299"/>
      <c r="E233" s="299"/>
      <c r="F233" s="106"/>
      <c r="G233" s="106"/>
      <c r="H233" s="106"/>
    </row>
    <row r="234" spans="1:8" ht="13.2">
      <c r="A234" s="299"/>
      <c r="B234" s="299"/>
      <c r="C234" s="299"/>
      <c r="D234" s="299"/>
      <c r="E234" s="299"/>
      <c r="F234" s="106"/>
      <c r="G234" s="106"/>
      <c r="H234" s="106"/>
    </row>
    <row r="235" spans="1:8" ht="13.2">
      <c r="A235" s="299"/>
      <c r="B235" s="299"/>
      <c r="C235" s="299"/>
      <c r="D235" s="299"/>
      <c r="E235" s="299"/>
      <c r="F235" s="106"/>
      <c r="G235" s="106"/>
      <c r="H235" s="106"/>
    </row>
    <row r="236" spans="1:8" ht="13.2">
      <c r="A236" s="299"/>
      <c r="B236" s="299"/>
      <c r="C236" s="299"/>
      <c r="D236" s="299"/>
      <c r="E236" s="299"/>
      <c r="F236" s="106"/>
      <c r="G236" s="106"/>
      <c r="H236" s="106"/>
    </row>
    <row r="237" spans="1:8" ht="13.2">
      <c r="A237" s="299"/>
      <c r="B237" s="299"/>
      <c r="C237" s="299"/>
      <c r="D237" s="299"/>
      <c r="E237" s="299"/>
      <c r="F237" s="106"/>
      <c r="G237" s="106"/>
      <c r="H237" s="106"/>
    </row>
    <row r="238" spans="1:8" ht="13.2">
      <c r="A238" s="299"/>
      <c r="B238" s="299"/>
      <c r="C238" s="299"/>
      <c r="D238" s="299"/>
      <c r="E238" s="299"/>
      <c r="F238" s="106"/>
      <c r="G238" s="106"/>
      <c r="H238" s="106"/>
    </row>
    <row r="239" spans="1:8" ht="13.2">
      <c r="A239" s="299"/>
      <c r="B239" s="299"/>
      <c r="C239" s="299"/>
      <c r="D239" s="299"/>
      <c r="E239" s="299"/>
      <c r="F239" s="106"/>
      <c r="G239" s="106"/>
      <c r="H239" s="106"/>
    </row>
    <row r="240" spans="1:8" ht="13.2">
      <c r="A240" s="299"/>
      <c r="B240" s="299"/>
      <c r="C240" s="299"/>
      <c r="D240" s="299"/>
      <c r="E240" s="299"/>
      <c r="F240" s="106"/>
      <c r="G240" s="106"/>
      <c r="H240" s="106"/>
    </row>
    <row r="241" spans="1:8" ht="13.2">
      <c r="A241" s="299"/>
      <c r="B241" s="299"/>
      <c r="C241" s="299"/>
      <c r="D241" s="299"/>
      <c r="E241" s="299"/>
      <c r="F241" s="106"/>
      <c r="G241" s="106"/>
      <c r="H241" s="106"/>
    </row>
    <row r="242" spans="1:8" ht="13.2">
      <c r="A242" s="299"/>
      <c r="B242" s="299"/>
      <c r="C242" s="299"/>
      <c r="D242" s="299"/>
      <c r="E242" s="299"/>
      <c r="F242" s="106"/>
      <c r="G242" s="106"/>
      <c r="H242" s="106"/>
    </row>
    <row r="243" spans="1:8" ht="13.2">
      <c r="A243" s="299"/>
      <c r="B243" s="299"/>
      <c r="C243" s="299"/>
      <c r="D243" s="299"/>
      <c r="E243" s="299"/>
      <c r="F243" s="106"/>
      <c r="G243" s="106"/>
      <c r="H243" s="106"/>
    </row>
    <row r="244" spans="1:8" ht="13.2">
      <c r="A244" s="299"/>
      <c r="B244" s="299"/>
      <c r="C244" s="299"/>
      <c r="D244" s="299"/>
      <c r="E244" s="299"/>
      <c r="F244" s="106"/>
      <c r="G244" s="106"/>
      <c r="H244" s="106"/>
    </row>
    <row r="245" spans="1:8" ht="13.2">
      <c r="A245" s="299"/>
      <c r="B245" s="299"/>
      <c r="C245" s="299"/>
      <c r="D245" s="299"/>
      <c r="E245" s="299"/>
      <c r="F245" s="106"/>
      <c r="G245" s="106"/>
      <c r="H245" s="106"/>
    </row>
    <row r="246" spans="1:8" ht="13.2">
      <c r="A246" s="299"/>
      <c r="B246" s="299"/>
      <c r="C246" s="299"/>
      <c r="D246" s="299"/>
      <c r="E246" s="299"/>
      <c r="F246" s="106"/>
      <c r="G246" s="106"/>
      <c r="H246" s="106"/>
    </row>
    <row r="247" spans="1:8" ht="13.2">
      <c r="A247" s="299"/>
      <c r="B247" s="299"/>
      <c r="C247" s="299"/>
      <c r="D247" s="299"/>
      <c r="E247" s="299"/>
      <c r="F247" s="106"/>
      <c r="G247" s="106"/>
      <c r="H247" s="106"/>
    </row>
    <row r="248" spans="1:8" ht="13.2">
      <c r="A248" s="299"/>
      <c r="B248" s="299"/>
      <c r="C248" s="299"/>
      <c r="D248" s="299"/>
      <c r="E248" s="299"/>
      <c r="F248" s="106"/>
      <c r="G248" s="106"/>
      <c r="H248" s="106"/>
    </row>
    <row r="249" spans="1:8" ht="13.2">
      <c r="A249" s="299"/>
      <c r="B249" s="299"/>
      <c r="C249" s="299"/>
      <c r="D249" s="299"/>
      <c r="E249" s="299"/>
      <c r="F249" s="106"/>
      <c r="G249" s="106"/>
      <c r="H249" s="106"/>
    </row>
    <row r="250" spans="1:8" ht="13.2">
      <c r="A250" s="299"/>
      <c r="B250" s="299"/>
      <c r="C250" s="299"/>
      <c r="D250" s="299"/>
      <c r="E250" s="299"/>
      <c r="F250" s="106"/>
      <c r="G250" s="106"/>
      <c r="H250" s="106"/>
    </row>
    <row r="251" spans="1:8" ht="13.2">
      <c r="A251" s="299"/>
      <c r="B251" s="299"/>
      <c r="C251" s="299"/>
      <c r="D251" s="299"/>
      <c r="E251" s="299"/>
      <c r="F251" s="106"/>
      <c r="G251" s="106"/>
      <c r="H251" s="106"/>
    </row>
    <row r="252" spans="1:8" ht="13.2">
      <c r="A252" s="299"/>
      <c r="B252" s="299"/>
      <c r="C252" s="299"/>
      <c r="D252" s="299"/>
      <c r="E252" s="299"/>
      <c r="F252" s="106"/>
      <c r="G252" s="106"/>
      <c r="H252" s="106"/>
    </row>
    <row r="253" spans="1:8" ht="13.2">
      <c r="A253" s="299"/>
      <c r="B253" s="299"/>
      <c r="C253" s="299"/>
      <c r="D253" s="299"/>
      <c r="E253" s="299"/>
      <c r="F253" s="106"/>
      <c r="G253" s="106"/>
      <c r="H253" s="106"/>
    </row>
    <row r="254" spans="1:8" ht="13.2">
      <c r="A254" s="299"/>
      <c r="B254" s="299"/>
      <c r="C254" s="299"/>
      <c r="D254" s="299"/>
      <c r="E254" s="299"/>
      <c r="F254" s="106"/>
      <c r="G254" s="106"/>
      <c r="H254" s="106"/>
    </row>
    <row r="255" spans="1:8" ht="13.2">
      <c r="A255" s="299"/>
      <c r="B255" s="299"/>
      <c r="C255" s="299"/>
      <c r="D255" s="299"/>
      <c r="E255" s="299"/>
      <c r="F255" s="106"/>
      <c r="G255" s="106"/>
      <c r="H255" s="106"/>
    </row>
    <row r="256" spans="1:8" ht="13.2">
      <c r="A256" s="299"/>
      <c r="B256" s="299"/>
      <c r="C256" s="299"/>
      <c r="D256" s="299"/>
      <c r="E256" s="299"/>
      <c r="F256" s="106"/>
      <c r="G256" s="106"/>
      <c r="H256" s="106"/>
    </row>
    <row r="257" spans="1:8" ht="13.2">
      <c r="A257" s="299"/>
      <c r="B257" s="299"/>
      <c r="C257" s="299"/>
      <c r="D257" s="299"/>
      <c r="E257" s="299"/>
      <c r="F257" s="106"/>
      <c r="G257" s="106"/>
      <c r="H257" s="106"/>
    </row>
    <row r="258" spans="1:8" ht="13.2">
      <c r="A258" s="299"/>
      <c r="B258" s="299"/>
      <c r="C258" s="299"/>
      <c r="D258" s="299"/>
      <c r="E258" s="299"/>
      <c r="F258" s="106"/>
      <c r="G258" s="106"/>
      <c r="H258" s="106"/>
    </row>
    <row r="259" spans="1:8" ht="13.2">
      <c r="A259" s="299"/>
      <c r="B259" s="299"/>
      <c r="C259" s="299"/>
      <c r="D259" s="299"/>
      <c r="E259" s="299"/>
      <c r="F259" s="106"/>
      <c r="G259" s="106"/>
      <c r="H259" s="106"/>
    </row>
    <row r="260" spans="1:8" ht="13.2">
      <c r="A260" s="299"/>
      <c r="B260" s="299"/>
      <c r="C260" s="299"/>
      <c r="D260" s="299"/>
      <c r="E260" s="299"/>
      <c r="F260" s="106"/>
      <c r="G260" s="106"/>
      <c r="H260" s="106"/>
    </row>
    <row r="261" spans="1:8" ht="13.2">
      <c r="A261" s="299"/>
      <c r="B261" s="299"/>
      <c r="C261" s="299"/>
      <c r="D261" s="299"/>
      <c r="E261" s="299"/>
      <c r="F261" s="106"/>
      <c r="G261" s="106"/>
      <c r="H261" s="106"/>
    </row>
    <row r="262" spans="1:8" ht="13.2">
      <c r="A262" s="299"/>
      <c r="B262" s="299"/>
      <c r="C262" s="299"/>
      <c r="D262" s="299"/>
      <c r="E262" s="299"/>
      <c r="F262" s="106"/>
      <c r="G262" s="106"/>
      <c r="H262" s="106"/>
    </row>
    <row r="263" spans="1:8" ht="13.2">
      <c r="A263" s="299"/>
      <c r="B263" s="299"/>
      <c r="C263" s="299"/>
      <c r="D263" s="299"/>
      <c r="E263" s="299"/>
      <c r="F263" s="106"/>
      <c r="G263" s="106"/>
      <c r="H263" s="106"/>
    </row>
    <row r="264" spans="1:8" ht="13.2">
      <c r="A264" s="299"/>
      <c r="B264" s="299"/>
      <c r="C264" s="299"/>
      <c r="D264" s="299"/>
      <c r="E264" s="299"/>
      <c r="F264" s="106"/>
      <c r="G264" s="106"/>
      <c r="H264" s="106"/>
    </row>
    <row r="265" spans="1:8" ht="13.2">
      <c r="A265" s="299"/>
      <c r="B265" s="299"/>
      <c r="C265" s="299"/>
      <c r="D265" s="299"/>
      <c r="E265" s="299"/>
      <c r="F265" s="106"/>
      <c r="G265" s="106"/>
      <c r="H265" s="106"/>
    </row>
    <row r="266" spans="1:8" ht="13.2">
      <c r="A266" s="299"/>
      <c r="B266" s="299"/>
      <c r="C266" s="299"/>
      <c r="D266" s="299"/>
      <c r="E266" s="299"/>
      <c r="F266" s="106"/>
      <c r="G266" s="106"/>
      <c r="H266" s="106"/>
    </row>
    <row r="267" spans="1:8" ht="13.2">
      <c r="A267" s="299"/>
      <c r="B267" s="299"/>
      <c r="C267" s="299"/>
      <c r="D267" s="299"/>
      <c r="E267" s="299"/>
      <c r="F267" s="106"/>
      <c r="G267" s="106"/>
      <c r="H267" s="106"/>
    </row>
    <row r="268" spans="1:8" ht="13.2">
      <c r="A268" s="299"/>
      <c r="B268" s="299"/>
      <c r="C268" s="299"/>
      <c r="D268" s="299"/>
      <c r="E268" s="299"/>
      <c r="F268" s="106"/>
      <c r="G268" s="106"/>
      <c r="H268" s="106"/>
    </row>
    <row r="269" spans="1:8" ht="13.2">
      <c r="A269" s="299"/>
      <c r="B269" s="299"/>
      <c r="C269" s="299"/>
      <c r="D269" s="299"/>
      <c r="E269" s="299"/>
      <c r="F269" s="106"/>
      <c r="G269" s="106"/>
      <c r="H269" s="106"/>
    </row>
    <row r="270" spans="1:8" ht="13.2">
      <c r="A270" s="299"/>
      <c r="B270" s="299"/>
      <c r="C270" s="299"/>
      <c r="D270" s="299"/>
      <c r="E270" s="299"/>
      <c r="F270" s="106"/>
      <c r="G270" s="106"/>
      <c r="H270" s="106"/>
    </row>
    <row r="271" spans="1:8" ht="13.2">
      <c r="A271" s="299"/>
      <c r="B271" s="299"/>
      <c r="C271" s="299"/>
      <c r="D271" s="299"/>
      <c r="E271" s="299"/>
      <c r="F271" s="106"/>
      <c r="G271" s="106"/>
      <c r="H271" s="106"/>
    </row>
    <row r="272" spans="1:8" ht="13.2">
      <c r="A272" s="299"/>
      <c r="B272" s="299"/>
      <c r="C272" s="299"/>
      <c r="D272" s="299"/>
      <c r="E272" s="299"/>
      <c r="F272" s="106"/>
      <c r="G272" s="106"/>
      <c r="H272" s="106"/>
    </row>
    <row r="273" spans="1:8" ht="13.2">
      <c r="A273" s="299"/>
      <c r="B273" s="299"/>
      <c r="C273" s="299"/>
      <c r="D273" s="299"/>
      <c r="E273" s="299"/>
      <c r="F273" s="106"/>
      <c r="G273" s="106"/>
      <c r="H273" s="106"/>
    </row>
    <row r="274" spans="1:8" ht="13.2">
      <c r="A274" s="299"/>
      <c r="B274" s="299"/>
      <c r="C274" s="299"/>
      <c r="D274" s="299"/>
      <c r="E274" s="299"/>
      <c r="F274" s="106"/>
      <c r="G274" s="106"/>
      <c r="H274" s="106"/>
    </row>
    <row r="275" spans="1:8" ht="13.2">
      <c r="A275" s="299"/>
      <c r="B275" s="299"/>
      <c r="C275" s="299"/>
      <c r="D275" s="299"/>
      <c r="E275" s="299"/>
      <c r="F275" s="106"/>
      <c r="G275" s="106"/>
      <c r="H275" s="106"/>
    </row>
    <row r="276" spans="1:8" ht="13.2">
      <c r="A276" s="299"/>
      <c r="B276" s="299"/>
      <c r="C276" s="299"/>
      <c r="D276" s="299"/>
      <c r="E276" s="299"/>
      <c r="F276" s="106"/>
      <c r="G276" s="106"/>
      <c r="H276" s="106"/>
    </row>
    <row r="277" spans="1:8" ht="13.2">
      <c r="A277" s="299"/>
      <c r="B277" s="299"/>
      <c r="C277" s="299"/>
      <c r="D277" s="299"/>
      <c r="E277" s="299"/>
      <c r="F277" s="106"/>
      <c r="G277" s="106"/>
      <c r="H277" s="106"/>
    </row>
    <row r="278" spans="1:8" ht="13.2">
      <c r="A278" s="299"/>
      <c r="B278" s="299"/>
      <c r="C278" s="299"/>
      <c r="D278" s="299"/>
      <c r="E278" s="299"/>
      <c r="F278" s="106"/>
      <c r="G278" s="106"/>
      <c r="H278" s="106"/>
    </row>
    <row r="279" spans="1:8" ht="13.2">
      <c r="A279" s="299"/>
      <c r="B279" s="299"/>
      <c r="C279" s="299"/>
      <c r="D279" s="299"/>
      <c r="E279" s="299"/>
      <c r="F279" s="106"/>
      <c r="G279" s="106"/>
      <c r="H279" s="106"/>
    </row>
    <row r="280" spans="1:8" ht="13.2">
      <c r="A280" s="299"/>
      <c r="B280" s="299"/>
      <c r="C280" s="299"/>
      <c r="D280" s="299"/>
      <c r="E280" s="299"/>
      <c r="F280" s="106"/>
      <c r="G280" s="106"/>
      <c r="H280" s="106"/>
    </row>
    <row r="281" spans="1:8" ht="13.2">
      <c r="A281" s="299"/>
      <c r="B281" s="299"/>
      <c r="C281" s="299"/>
      <c r="D281" s="299"/>
      <c r="E281" s="299"/>
      <c r="F281" s="106"/>
      <c r="G281" s="106"/>
      <c r="H281" s="106"/>
    </row>
    <row r="282" spans="1:8" ht="13.2">
      <c r="A282" s="299"/>
      <c r="B282" s="299"/>
      <c r="C282" s="299"/>
      <c r="D282" s="299"/>
      <c r="E282" s="299"/>
      <c r="F282" s="106"/>
      <c r="G282" s="106"/>
      <c r="H282" s="106"/>
    </row>
    <row r="283" spans="1:8" ht="13.2">
      <c r="A283" s="299"/>
      <c r="B283" s="299"/>
      <c r="C283" s="299"/>
      <c r="D283" s="299"/>
      <c r="E283" s="299"/>
      <c r="F283" s="106"/>
      <c r="G283" s="106"/>
      <c r="H283" s="106"/>
    </row>
    <row r="284" spans="1:8" ht="13.2">
      <c r="A284" s="299"/>
      <c r="B284" s="299"/>
      <c r="C284" s="299"/>
      <c r="D284" s="299"/>
      <c r="E284" s="299"/>
      <c r="F284" s="106"/>
      <c r="G284" s="106"/>
      <c r="H284" s="106"/>
    </row>
    <row r="285" spans="1:8" ht="13.2">
      <c r="A285" s="299"/>
      <c r="B285" s="299"/>
      <c r="C285" s="299"/>
      <c r="D285" s="299"/>
      <c r="E285" s="299"/>
      <c r="F285" s="106"/>
      <c r="G285" s="106"/>
      <c r="H285" s="106"/>
    </row>
    <row r="286" spans="1:8" ht="13.2">
      <c r="A286" s="299"/>
      <c r="B286" s="299"/>
      <c r="C286" s="299"/>
      <c r="D286" s="299"/>
      <c r="E286" s="299"/>
      <c r="F286" s="106"/>
      <c r="G286" s="106"/>
      <c r="H286" s="106"/>
    </row>
    <row r="287" spans="1:8" ht="13.2">
      <c r="A287" s="299"/>
      <c r="B287" s="299"/>
      <c r="C287" s="299"/>
      <c r="D287" s="299"/>
      <c r="E287" s="299"/>
      <c r="F287" s="106"/>
      <c r="G287" s="106"/>
      <c r="H287" s="106"/>
    </row>
    <row r="288" spans="1:8" ht="13.2">
      <c r="A288" s="299"/>
      <c r="B288" s="299"/>
      <c r="C288" s="299"/>
      <c r="D288" s="299"/>
      <c r="E288" s="299"/>
      <c r="F288" s="106"/>
      <c r="G288" s="106"/>
      <c r="H288" s="106"/>
    </row>
    <row r="289" spans="1:8" ht="13.2">
      <c r="A289" s="299"/>
      <c r="B289" s="299"/>
      <c r="C289" s="299"/>
      <c r="D289" s="299"/>
      <c r="E289" s="299"/>
      <c r="F289" s="106"/>
      <c r="G289" s="106"/>
      <c r="H289" s="106"/>
    </row>
    <row r="290" spans="1:8" ht="13.2">
      <c r="A290" s="299"/>
      <c r="B290" s="299"/>
      <c r="C290" s="299"/>
      <c r="D290" s="299"/>
      <c r="E290" s="299"/>
      <c r="F290" s="106"/>
      <c r="G290" s="106"/>
      <c r="H290" s="106"/>
    </row>
    <row r="291" spans="1:8" ht="13.2">
      <c r="A291" s="299"/>
      <c r="B291" s="299"/>
      <c r="C291" s="299"/>
      <c r="D291" s="299"/>
      <c r="E291" s="299"/>
      <c r="F291" s="106"/>
      <c r="G291" s="106"/>
      <c r="H291" s="106"/>
    </row>
    <row r="292" spans="1:8" ht="13.2">
      <c r="A292" s="299"/>
      <c r="B292" s="299"/>
      <c r="C292" s="299"/>
      <c r="D292" s="299"/>
      <c r="E292" s="299"/>
      <c r="F292" s="106"/>
      <c r="G292" s="106"/>
      <c r="H292" s="106"/>
    </row>
    <row r="293" spans="1:8" ht="13.2">
      <c r="A293" s="299"/>
      <c r="B293" s="299"/>
      <c r="C293" s="299"/>
      <c r="D293" s="299"/>
      <c r="E293" s="299"/>
      <c r="F293" s="106"/>
      <c r="G293" s="106"/>
      <c r="H293" s="106"/>
    </row>
    <row r="294" spans="1:8" ht="13.2">
      <c r="A294" s="299"/>
      <c r="B294" s="299"/>
      <c r="C294" s="299"/>
      <c r="D294" s="299"/>
      <c r="E294" s="299"/>
      <c r="F294" s="106"/>
      <c r="G294" s="106"/>
      <c r="H294" s="106"/>
    </row>
    <row r="295" spans="1:8" ht="13.2">
      <c r="A295" s="299"/>
      <c r="B295" s="299"/>
      <c r="C295" s="299"/>
      <c r="D295" s="299"/>
      <c r="E295" s="299"/>
      <c r="F295" s="106"/>
      <c r="G295" s="106"/>
      <c r="H295" s="106"/>
    </row>
    <row r="296" spans="1:8" ht="13.2">
      <c r="A296" s="299"/>
      <c r="B296" s="299"/>
      <c r="C296" s="299"/>
      <c r="D296" s="299"/>
      <c r="E296" s="299"/>
      <c r="F296" s="106"/>
      <c r="G296" s="106"/>
      <c r="H296" s="106"/>
    </row>
    <row r="297" spans="1:8" ht="13.2">
      <c r="A297" s="299"/>
      <c r="B297" s="299"/>
      <c r="C297" s="299"/>
      <c r="D297" s="299"/>
      <c r="E297" s="299"/>
      <c r="F297" s="106"/>
      <c r="G297" s="106"/>
      <c r="H297" s="106"/>
    </row>
    <row r="298" spans="1:8" ht="13.2">
      <c r="A298" s="299"/>
      <c r="B298" s="299"/>
      <c r="C298" s="299"/>
      <c r="D298" s="299"/>
      <c r="E298" s="299"/>
      <c r="F298" s="106"/>
      <c r="G298" s="106"/>
      <c r="H298" s="106"/>
    </row>
    <row r="299" spans="1:8" ht="13.2">
      <c r="A299" s="299"/>
      <c r="B299" s="299"/>
      <c r="C299" s="299"/>
      <c r="D299" s="299"/>
      <c r="E299" s="299"/>
      <c r="F299" s="106"/>
      <c r="G299" s="106"/>
      <c r="H299" s="106"/>
    </row>
    <row r="300" spans="1:8" ht="13.2">
      <c r="A300" s="299"/>
      <c r="B300" s="299"/>
      <c r="C300" s="299"/>
      <c r="D300" s="299"/>
      <c r="E300" s="299"/>
      <c r="F300" s="106"/>
      <c r="G300" s="106"/>
      <c r="H300" s="106"/>
    </row>
    <row r="301" spans="1:8" ht="13.2">
      <c r="A301" s="299"/>
      <c r="B301" s="299"/>
      <c r="C301" s="299"/>
      <c r="D301" s="299"/>
      <c r="E301" s="299"/>
      <c r="F301" s="106"/>
      <c r="G301" s="106"/>
      <c r="H301" s="106"/>
    </row>
    <row r="302" spans="1:8" ht="13.2">
      <c r="A302" s="299"/>
      <c r="B302" s="299"/>
      <c r="C302" s="299"/>
      <c r="D302" s="299"/>
      <c r="E302" s="299"/>
      <c r="F302" s="106"/>
      <c r="G302" s="106"/>
      <c r="H302" s="106"/>
    </row>
    <row r="303" spans="1:8" ht="13.2">
      <c r="A303" s="299"/>
      <c r="B303" s="299"/>
      <c r="C303" s="299"/>
      <c r="D303" s="299"/>
      <c r="E303" s="299"/>
      <c r="F303" s="106"/>
      <c r="G303" s="106"/>
      <c r="H303" s="106"/>
    </row>
    <row r="304" spans="1:8" ht="13.2">
      <c r="A304" s="299"/>
      <c r="B304" s="299"/>
      <c r="C304" s="299"/>
      <c r="D304" s="299"/>
      <c r="E304" s="299"/>
      <c r="F304" s="106"/>
      <c r="G304" s="106"/>
      <c r="H304" s="106"/>
    </row>
    <row r="305" spans="1:8" ht="13.2">
      <c r="A305" s="299"/>
      <c r="B305" s="299"/>
      <c r="C305" s="299"/>
      <c r="D305" s="299"/>
      <c r="E305" s="299"/>
      <c r="F305" s="106"/>
      <c r="G305" s="106"/>
      <c r="H305" s="106"/>
    </row>
    <row r="306" spans="1:8" ht="13.2">
      <c r="A306" s="299"/>
      <c r="B306" s="299"/>
      <c r="C306" s="299"/>
      <c r="D306" s="299"/>
      <c r="E306" s="299"/>
      <c r="F306" s="106"/>
      <c r="G306" s="106"/>
      <c r="H306" s="106"/>
    </row>
    <row r="307" spans="1:8" ht="13.2">
      <c r="A307" s="299"/>
      <c r="B307" s="299"/>
      <c r="C307" s="299"/>
      <c r="D307" s="299"/>
      <c r="E307" s="299"/>
      <c r="F307" s="106"/>
      <c r="G307" s="106"/>
      <c r="H307" s="106"/>
    </row>
    <row r="308" spans="1:8" ht="13.2">
      <c r="A308" s="299"/>
      <c r="B308" s="299"/>
      <c r="C308" s="299"/>
      <c r="D308" s="299"/>
      <c r="E308" s="299"/>
      <c r="F308" s="106"/>
      <c r="G308" s="106"/>
      <c r="H308" s="106"/>
    </row>
    <row r="309" spans="1:8" ht="13.2">
      <c r="A309" s="299"/>
      <c r="B309" s="299"/>
      <c r="C309" s="299"/>
      <c r="D309" s="299"/>
      <c r="E309" s="299"/>
      <c r="F309" s="106"/>
      <c r="G309" s="106"/>
      <c r="H309" s="106"/>
    </row>
    <row r="310" spans="1:8" ht="13.2">
      <c r="A310" s="299"/>
      <c r="B310" s="299"/>
      <c r="C310" s="299"/>
      <c r="D310" s="299"/>
      <c r="E310" s="299"/>
      <c r="F310" s="106"/>
      <c r="G310" s="106"/>
      <c r="H310" s="106"/>
    </row>
    <row r="311" spans="1:8" ht="13.2">
      <c r="A311" s="299"/>
      <c r="B311" s="299"/>
      <c r="C311" s="299"/>
      <c r="D311" s="299"/>
      <c r="E311" s="299"/>
      <c r="F311" s="106"/>
      <c r="G311" s="106"/>
      <c r="H311" s="106"/>
    </row>
    <row r="312" spans="1:8" ht="13.2">
      <c r="A312" s="299"/>
      <c r="B312" s="299"/>
      <c r="C312" s="299"/>
      <c r="D312" s="299"/>
      <c r="E312" s="299"/>
      <c r="F312" s="106"/>
      <c r="G312" s="106"/>
      <c r="H312" s="106"/>
    </row>
    <row r="313" spans="1:8" ht="13.2">
      <c r="A313" s="299"/>
      <c r="B313" s="299"/>
      <c r="C313" s="299"/>
      <c r="D313" s="299"/>
      <c r="E313" s="299"/>
      <c r="F313" s="106"/>
      <c r="G313" s="106"/>
      <c r="H313" s="106"/>
    </row>
    <row r="314" spans="1:8" ht="13.2">
      <c r="A314" s="299"/>
      <c r="B314" s="299"/>
      <c r="C314" s="299"/>
      <c r="D314" s="299"/>
      <c r="E314" s="299"/>
      <c r="F314" s="106"/>
      <c r="G314" s="106"/>
      <c r="H314" s="106"/>
    </row>
    <row r="315" spans="1:8" ht="13.2">
      <c r="A315" s="299"/>
      <c r="B315" s="299"/>
      <c r="C315" s="299"/>
      <c r="D315" s="299"/>
      <c r="E315" s="299"/>
      <c r="F315" s="106"/>
      <c r="G315" s="106"/>
      <c r="H315" s="106"/>
    </row>
    <row r="316" spans="1:8" ht="13.2">
      <c r="A316" s="299"/>
      <c r="B316" s="299"/>
      <c r="C316" s="299"/>
      <c r="D316" s="299"/>
      <c r="E316" s="299"/>
      <c r="F316" s="106"/>
      <c r="G316" s="106"/>
      <c r="H316" s="106"/>
    </row>
    <row r="317" spans="1:8" ht="13.2">
      <c r="A317" s="299"/>
      <c r="B317" s="299"/>
      <c r="C317" s="299"/>
      <c r="D317" s="299"/>
      <c r="E317" s="299"/>
      <c r="F317" s="106"/>
      <c r="G317" s="106"/>
      <c r="H317" s="106"/>
    </row>
    <row r="318" spans="1:8" ht="13.2">
      <c r="A318" s="299"/>
      <c r="B318" s="299"/>
      <c r="C318" s="299"/>
      <c r="D318" s="299"/>
      <c r="E318" s="299"/>
      <c r="F318" s="106"/>
      <c r="G318" s="106"/>
      <c r="H318" s="106"/>
    </row>
    <row r="319" spans="1:8" ht="13.2">
      <c r="A319" s="299"/>
      <c r="B319" s="299"/>
      <c r="C319" s="299"/>
      <c r="D319" s="299"/>
      <c r="E319" s="299"/>
      <c r="F319" s="106"/>
      <c r="G319" s="106"/>
      <c r="H319" s="106"/>
    </row>
    <row r="320" spans="1:8" ht="13.2">
      <c r="A320" s="299"/>
      <c r="B320" s="299"/>
      <c r="C320" s="299"/>
      <c r="D320" s="299"/>
      <c r="E320" s="299"/>
      <c r="F320" s="106"/>
      <c r="G320" s="106"/>
      <c r="H320" s="106"/>
    </row>
    <row r="321" spans="1:8" ht="13.2">
      <c r="A321" s="299"/>
      <c r="B321" s="299"/>
      <c r="C321" s="299"/>
      <c r="D321" s="299"/>
      <c r="E321" s="299"/>
      <c r="F321" s="106"/>
      <c r="G321" s="106"/>
      <c r="H321" s="106"/>
    </row>
    <row r="322" spans="1:8" ht="13.2">
      <c r="A322" s="299"/>
      <c r="B322" s="299"/>
      <c r="C322" s="299"/>
      <c r="D322" s="299"/>
      <c r="E322" s="299"/>
      <c r="F322" s="106"/>
      <c r="G322" s="106"/>
      <c r="H322" s="106"/>
    </row>
    <row r="323" spans="1:8" ht="13.2">
      <c r="A323" s="299"/>
      <c r="B323" s="299"/>
      <c r="C323" s="299"/>
      <c r="D323" s="299"/>
      <c r="E323" s="299"/>
      <c r="F323" s="106"/>
      <c r="G323" s="106"/>
      <c r="H323" s="106"/>
    </row>
    <row r="324" spans="1:8" ht="13.2">
      <c r="A324" s="299"/>
      <c r="B324" s="299"/>
      <c r="C324" s="299"/>
      <c r="D324" s="299"/>
      <c r="E324" s="299"/>
      <c r="F324" s="106"/>
      <c r="G324" s="106"/>
      <c r="H324" s="106"/>
    </row>
    <row r="325" spans="1:8" ht="13.2">
      <c r="A325" s="299"/>
      <c r="B325" s="299"/>
      <c r="C325" s="299"/>
      <c r="D325" s="299"/>
      <c r="E325" s="299"/>
      <c r="F325" s="106"/>
      <c r="G325" s="106"/>
      <c r="H325" s="106"/>
    </row>
    <row r="326" spans="1:8" ht="13.2">
      <c r="A326" s="299"/>
      <c r="B326" s="299"/>
      <c r="C326" s="299"/>
      <c r="D326" s="299"/>
      <c r="E326" s="299"/>
      <c r="F326" s="106"/>
      <c r="G326" s="106"/>
      <c r="H326" s="106"/>
    </row>
    <row r="327" spans="1:8" ht="13.2">
      <c r="A327" s="299"/>
      <c r="B327" s="299"/>
      <c r="C327" s="299"/>
      <c r="D327" s="299"/>
      <c r="E327" s="299"/>
      <c r="F327" s="106"/>
      <c r="G327" s="106"/>
      <c r="H327" s="106"/>
    </row>
    <row r="328" spans="1:8" ht="13.2">
      <c r="A328" s="299"/>
      <c r="B328" s="299"/>
      <c r="C328" s="299"/>
      <c r="D328" s="299"/>
      <c r="E328" s="299"/>
      <c r="F328" s="106"/>
      <c r="G328" s="106"/>
      <c r="H328" s="106"/>
    </row>
    <row r="329" spans="1:8" ht="13.2">
      <c r="A329" s="299"/>
      <c r="B329" s="299"/>
      <c r="C329" s="299"/>
      <c r="D329" s="299"/>
      <c r="E329" s="299"/>
      <c r="F329" s="106"/>
      <c r="G329" s="106"/>
      <c r="H329" s="106"/>
    </row>
    <row r="330" spans="1:8" ht="13.2">
      <c r="A330" s="299"/>
      <c r="B330" s="299"/>
      <c r="C330" s="299"/>
      <c r="D330" s="299"/>
      <c r="E330" s="299"/>
      <c r="F330" s="106"/>
      <c r="G330" s="106"/>
      <c r="H330" s="106"/>
    </row>
    <row r="331" spans="1:8" ht="13.2">
      <c r="A331" s="299"/>
      <c r="B331" s="299"/>
      <c r="C331" s="299"/>
      <c r="D331" s="299"/>
      <c r="E331" s="299"/>
      <c r="F331" s="106"/>
      <c r="G331" s="106"/>
      <c r="H331" s="106"/>
    </row>
    <row r="332" spans="1:8" ht="13.2">
      <c r="A332" s="299"/>
      <c r="B332" s="299"/>
      <c r="C332" s="299"/>
      <c r="D332" s="299"/>
      <c r="E332" s="299"/>
      <c r="F332" s="106"/>
      <c r="G332" s="106"/>
      <c r="H332" s="106"/>
    </row>
    <row r="333" spans="1:8" ht="13.2">
      <c r="A333" s="299"/>
      <c r="B333" s="299"/>
      <c r="C333" s="299"/>
      <c r="D333" s="299"/>
      <c r="E333" s="299"/>
      <c r="F333" s="106"/>
      <c r="G333" s="106"/>
      <c r="H333" s="106"/>
    </row>
    <row r="334" spans="1:8" ht="13.2">
      <c r="A334" s="299"/>
      <c r="B334" s="299"/>
      <c r="C334" s="299"/>
      <c r="D334" s="299"/>
      <c r="E334" s="299"/>
      <c r="F334" s="106"/>
      <c r="G334" s="106"/>
      <c r="H334" s="106"/>
    </row>
    <row r="335" spans="1:8" ht="13.2">
      <c r="A335" s="299"/>
      <c r="B335" s="299"/>
      <c r="C335" s="299"/>
      <c r="D335" s="299"/>
      <c r="E335" s="299"/>
      <c r="F335" s="106"/>
      <c r="G335" s="106"/>
      <c r="H335" s="106"/>
    </row>
    <row r="336" spans="1:8" ht="13.2">
      <c r="A336" s="299"/>
      <c r="B336" s="299"/>
      <c r="C336" s="299"/>
      <c r="D336" s="299"/>
      <c r="E336" s="299"/>
      <c r="F336" s="106"/>
      <c r="G336" s="106"/>
      <c r="H336" s="106"/>
    </row>
    <row r="337" spans="1:8" ht="13.2">
      <c r="A337" s="299"/>
      <c r="B337" s="299"/>
      <c r="C337" s="299"/>
      <c r="D337" s="299"/>
      <c r="E337" s="299"/>
      <c r="F337" s="106"/>
      <c r="G337" s="106"/>
      <c r="H337" s="106"/>
    </row>
    <row r="338" spans="1:8" ht="13.2">
      <c r="A338" s="299"/>
      <c r="B338" s="299"/>
      <c r="C338" s="299"/>
      <c r="D338" s="299"/>
      <c r="E338" s="299"/>
      <c r="F338" s="106"/>
      <c r="G338" s="106"/>
      <c r="H338" s="106"/>
    </row>
    <row r="339" spans="1:8" ht="13.2">
      <c r="A339" s="299"/>
      <c r="B339" s="299"/>
      <c r="C339" s="299"/>
      <c r="D339" s="299"/>
      <c r="E339" s="299"/>
      <c r="F339" s="106"/>
      <c r="G339" s="106"/>
      <c r="H339" s="106"/>
    </row>
    <row r="340" spans="1:8" ht="13.2">
      <c r="A340" s="299"/>
      <c r="B340" s="299"/>
      <c r="C340" s="299"/>
      <c r="D340" s="299"/>
      <c r="E340" s="299"/>
      <c r="F340" s="106"/>
      <c r="G340" s="106"/>
      <c r="H340" s="106"/>
    </row>
    <row r="341" spans="1:8" ht="13.2">
      <c r="A341" s="299"/>
      <c r="B341" s="299"/>
      <c r="C341" s="299"/>
      <c r="D341" s="299"/>
      <c r="E341" s="299"/>
      <c r="F341" s="106"/>
      <c r="G341" s="106"/>
      <c r="H341" s="106"/>
    </row>
    <row r="342" spans="1:8" ht="13.2">
      <c r="A342" s="299"/>
      <c r="B342" s="299"/>
      <c r="C342" s="299"/>
      <c r="D342" s="299"/>
      <c r="E342" s="299"/>
      <c r="F342" s="106"/>
      <c r="G342" s="106"/>
      <c r="H342" s="106"/>
    </row>
    <row r="343" spans="1:8" ht="13.2">
      <c r="A343" s="299"/>
      <c r="B343" s="299"/>
      <c r="C343" s="299"/>
      <c r="D343" s="299"/>
      <c r="E343" s="299"/>
      <c r="F343" s="106"/>
      <c r="G343" s="106"/>
      <c r="H343" s="106"/>
    </row>
    <row r="344" spans="1:8" ht="13.2">
      <c r="A344" s="299"/>
      <c r="B344" s="299"/>
      <c r="C344" s="299"/>
      <c r="D344" s="299"/>
      <c r="E344" s="299"/>
      <c r="F344" s="106"/>
      <c r="G344" s="106"/>
      <c r="H344" s="106"/>
    </row>
    <row r="345" spans="1:8" ht="13.2">
      <c r="A345" s="299"/>
      <c r="B345" s="299"/>
      <c r="C345" s="299"/>
      <c r="D345" s="299"/>
      <c r="E345" s="299"/>
      <c r="F345" s="106"/>
      <c r="G345" s="106"/>
      <c r="H345" s="106"/>
    </row>
    <row r="346" spans="1:8" ht="13.2">
      <c r="A346" s="299"/>
      <c r="B346" s="299"/>
      <c r="C346" s="299"/>
      <c r="D346" s="299"/>
      <c r="E346" s="299"/>
      <c r="F346" s="106"/>
      <c r="G346" s="106"/>
      <c r="H346" s="106"/>
    </row>
    <row r="347" spans="1:8" ht="13.2">
      <c r="A347" s="299"/>
      <c r="B347" s="299"/>
      <c r="C347" s="299"/>
      <c r="D347" s="299"/>
      <c r="E347" s="299"/>
      <c r="F347" s="106"/>
      <c r="G347" s="106"/>
      <c r="H347" s="106"/>
    </row>
    <row r="348" spans="1:8" ht="13.2">
      <c r="A348" s="299"/>
      <c r="B348" s="299"/>
      <c r="C348" s="299"/>
      <c r="D348" s="299"/>
      <c r="E348" s="299"/>
      <c r="F348" s="106"/>
      <c r="G348" s="106"/>
      <c r="H348" s="106"/>
    </row>
    <row r="349" spans="1:8" ht="13.2">
      <c r="A349" s="299"/>
      <c r="B349" s="299"/>
      <c r="C349" s="299"/>
      <c r="D349" s="299"/>
      <c r="E349" s="299"/>
      <c r="F349" s="106"/>
      <c r="G349" s="106"/>
      <c r="H349" s="106"/>
    </row>
    <row r="350" spans="1:8" ht="13.2">
      <c r="A350" s="299"/>
      <c r="B350" s="299"/>
      <c r="C350" s="299"/>
      <c r="D350" s="299"/>
      <c r="E350" s="299"/>
      <c r="F350" s="106"/>
      <c r="G350" s="106"/>
      <c r="H350" s="106"/>
    </row>
    <row r="351" spans="1:8" ht="13.2">
      <c r="A351" s="299"/>
      <c r="B351" s="299"/>
      <c r="C351" s="299"/>
      <c r="D351" s="299"/>
      <c r="E351" s="299"/>
      <c r="F351" s="106"/>
      <c r="G351" s="106"/>
      <c r="H351" s="106"/>
    </row>
    <row r="352" spans="1:8" ht="13.2">
      <c r="A352" s="299"/>
      <c r="B352" s="299"/>
      <c r="C352" s="299"/>
      <c r="D352" s="299"/>
      <c r="E352" s="299"/>
      <c r="F352" s="106"/>
      <c r="G352" s="106"/>
      <c r="H352" s="106"/>
    </row>
    <row r="353" spans="1:8" ht="13.2">
      <c r="A353" s="299"/>
      <c r="B353" s="299"/>
      <c r="C353" s="299"/>
      <c r="D353" s="299"/>
      <c r="E353" s="299"/>
      <c r="F353" s="106"/>
      <c r="G353" s="106"/>
      <c r="H353" s="106"/>
    </row>
    <row r="354" spans="1:8" ht="13.2">
      <c r="A354" s="299"/>
      <c r="B354" s="299"/>
      <c r="C354" s="299"/>
      <c r="D354" s="299"/>
      <c r="E354" s="299"/>
      <c r="F354" s="106"/>
      <c r="G354" s="106"/>
      <c r="H354" s="106"/>
    </row>
    <row r="355" spans="1:8" ht="13.2">
      <c r="A355" s="299"/>
      <c r="B355" s="299"/>
      <c r="C355" s="299"/>
      <c r="D355" s="299"/>
      <c r="E355" s="299"/>
      <c r="F355" s="106"/>
      <c r="G355" s="106"/>
      <c r="H355" s="106"/>
    </row>
    <row r="356" spans="1:8" ht="13.2">
      <c r="A356" s="299"/>
      <c r="B356" s="299"/>
      <c r="C356" s="299"/>
      <c r="D356" s="299"/>
      <c r="E356" s="299"/>
      <c r="F356" s="106"/>
      <c r="G356" s="106"/>
      <c r="H356" s="106"/>
    </row>
    <row r="357" spans="1:8" ht="13.2">
      <c r="A357" s="299"/>
      <c r="B357" s="299"/>
      <c r="C357" s="299"/>
      <c r="D357" s="299"/>
      <c r="E357" s="299"/>
      <c r="F357" s="106"/>
      <c r="G357" s="106"/>
      <c r="H357" s="106"/>
    </row>
    <row r="358" spans="1:8" ht="13.2">
      <c r="A358" s="299"/>
      <c r="B358" s="299"/>
      <c r="C358" s="299"/>
      <c r="D358" s="299"/>
      <c r="E358" s="299"/>
      <c r="F358" s="106"/>
      <c r="G358" s="106"/>
      <c r="H358" s="106"/>
    </row>
    <row r="359" spans="1:8" ht="13.2">
      <c r="A359" s="299"/>
      <c r="B359" s="299"/>
      <c r="C359" s="299"/>
      <c r="D359" s="299"/>
      <c r="E359" s="299"/>
      <c r="F359" s="106"/>
      <c r="G359" s="106"/>
      <c r="H359" s="106"/>
    </row>
    <row r="360" spans="1:8" ht="13.2">
      <c r="A360" s="299"/>
      <c r="B360" s="299"/>
      <c r="C360" s="299"/>
      <c r="D360" s="299"/>
      <c r="E360" s="299"/>
      <c r="F360" s="106"/>
      <c r="G360" s="106"/>
      <c r="H360" s="106"/>
    </row>
    <row r="361" spans="1:8" ht="13.2">
      <c r="A361" s="299"/>
      <c r="B361" s="299"/>
      <c r="C361" s="299"/>
      <c r="D361" s="299"/>
      <c r="E361" s="299"/>
      <c r="F361" s="106"/>
      <c r="G361" s="106"/>
      <c r="H361" s="106"/>
    </row>
    <row r="362" spans="1:8" ht="13.2">
      <c r="A362" s="299"/>
      <c r="B362" s="299"/>
      <c r="C362" s="299"/>
      <c r="D362" s="299"/>
      <c r="E362" s="299"/>
      <c r="F362" s="106"/>
      <c r="G362" s="106"/>
      <c r="H362" s="106"/>
    </row>
    <row r="363" spans="1:8" ht="13.2">
      <c r="A363" s="299"/>
      <c r="B363" s="299"/>
      <c r="C363" s="299"/>
      <c r="D363" s="299"/>
      <c r="E363" s="299"/>
      <c r="F363" s="106"/>
      <c r="G363" s="106"/>
      <c r="H363" s="106"/>
    </row>
    <row r="364" spans="1:8" ht="13.2">
      <c r="A364" s="299"/>
      <c r="B364" s="299"/>
      <c r="C364" s="299"/>
      <c r="D364" s="299"/>
      <c r="E364" s="299"/>
      <c r="F364" s="106"/>
      <c r="G364" s="106"/>
      <c r="H364" s="106"/>
    </row>
    <row r="365" spans="1:8" ht="13.2">
      <c r="A365" s="299"/>
      <c r="B365" s="299"/>
      <c r="C365" s="299"/>
      <c r="D365" s="299"/>
      <c r="E365" s="299"/>
      <c r="F365" s="106"/>
      <c r="G365" s="106"/>
      <c r="H365" s="106"/>
    </row>
    <row r="366" spans="1:8" ht="13.2">
      <c r="A366" s="299"/>
      <c r="B366" s="299"/>
      <c r="C366" s="299"/>
      <c r="D366" s="299"/>
      <c r="E366" s="299"/>
      <c r="F366" s="106"/>
      <c r="G366" s="106"/>
      <c r="H366" s="106"/>
    </row>
    <row r="367" spans="1:8" ht="13.2">
      <c r="A367" s="299"/>
      <c r="B367" s="299"/>
      <c r="C367" s="299"/>
      <c r="D367" s="299"/>
      <c r="E367" s="299"/>
      <c r="F367" s="106"/>
      <c r="G367" s="106"/>
      <c r="H367" s="106"/>
    </row>
    <row r="368" spans="1:8" ht="13.2">
      <c r="A368" s="299"/>
      <c r="B368" s="299"/>
      <c r="C368" s="299"/>
      <c r="D368" s="299"/>
      <c r="E368" s="299"/>
      <c r="F368" s="106"/>
      <c r="G368" s="106"/>
      <c r="H368" s="106"/>
    </row>
    <row r="369" spans="1:8" ht="13.2">
      <c r="A369" s="299"/>
      <c r="B369" s="299"/>
      <c r="C369" s="299"/>
      <c r="D369" s="299"/>
      <c r="E369" s="299"/>
      <c r="F369" s="106"/>
      <c r="G369" s="106"/>
      <c r="H369" s="106"/>
    </row>
    <row r="370" spans="1:8" ht="13.2">
      <c r="A370" s="299"/>
      <c r="B370" s="299"/>
      <c r="C370" s="299"/>
      <c r="D370" s="299"/>
      <c r="E370" s="299"/>
      <c r="F370" s="106"/>
      <c r="G370" s="106"/>
      <c r="H370" s="106"/>
    </row>
    <row r="371" spans="1:8" ht="13.2">
      <c r="A371" s="299"/>
      <c r="B371" s="299"/>
      <c r="C371" s="299"/>
      <c r="D371" s="299"/>
      <c r="E371" s="299"/>
      <c r="F371" s="106"/>
      <c r="G371" s="106"/>
      <c r="H371" s="106"/>
    </row>
    <row r="372" spans="1:8" ht="13.2">
      <c r="A372" s="299"/>
      <c r="B372" s="299"/>
      <c r="C372" s="299"/>
      <c r="D372" s="299"/>
      <c r="E372" s="299"/>
      <c r="F372" s="106"/>
      <c r="G372" s="106"/>
      <c r="H372" s="106"/>
    </row>
    <row r="373" spans="1:8" ht="13.2">
      <c r="A373" s="299"/>
      <c r="B373" s="299"/>
      <c r="C373" s="299"/>
      <c r="D373" s="299"/>
      <c r="E373" s="299"/>
      <c r="F373" s="106"/>
      <c r="G373" s="106"/>
      <c r="H373" s="106"/>
    </row>
    <row r="374" spans="1:8" ht="13.2">
      <c r="A374" s="299"/>
      <c r="B374" s="299"/>
      <c r="C374" s="299"/>
      <c r="D374" s="299"/>
      <c r="E374" s="299"/>
      <c r="F374" s="106"/>
      <c r="G374" s="106"/>
      <c r="H374" s="106"/>
    </row>
    <row r="375" spans="1:8" ht="13.2">
      <c r="A375" s="299"/>
      <c r="B375" s="299"/>
      <c r="C375" s="299"/>
      <c r="D375" s="299"/>
      <c r="E375" s="299"/>
      <c r="F375" s="106"/>
      <c r="G375" s="106"/>
      <c r="H375" s="106"/>
    </row>
    <row r="376" spans="1:8" ht="13.2">
      <c r="A376" s="299"/>
      <c r="B376" s="299"/>
      <c r="C376" s="299"/>
      <c r="D376" s="299"/>
      <c r="E376" s="299"/>
      <c r="F376" s="106"/>
      <c r="G376" s="106"/>
      <c r="H376" s="106"/>
    </row>
    <row r="377" spans="1:8" ht="13.2">
      <c r="A377" s="299"/>
      <c r="B377" s="299"/>
      <c r="C377" s="299"/>
      <c r="D377" s="299"/>
      <c r="E377" s="299"/>
      <c r="F377" s="106"/>
      <c r="G377" s="106"/>
      <c r="H377" s="106"/>
    </row>
    <row r="378" spans="1:8" ht="13.2">
      <c r="A378" s="299"/>
      <c r="B378" s="299"/>
      <c r="C378" s="299"/>
      <c r="D378" s="299"/>
      <c r="E378" s="299"/>
      <c r="F378" s="106"/>
      <c r="G378" s="106"/>
      <c r="H378" s="106"/>
    </row>
    <row r="379" spans="1:8" ht="13.2">
      <c r="A379" s="299"/>
      <c r="B379" s="299"/>
      <c r="C379" s="299"/>
      <c r="D379" s="299"/>
      <c r="E379" s="299"/>
      <c r="F379" s="106"/>
      <c r="G379" s="106"/>
      <c r="H379" s="106"/>
    </row>
    <row r="380" spans="1:8" ht="13.2">
      <c r="A380" s="299"/>
      <c r="B380" s="299"/>
      <c r="C380" s="299"/>
      <c r="D380" s="299"/>
      <c r="E380" s="299"/>
      <c r="F380" s="106"/>
      <c r="G380" s="106"/>
      <c r="H380" s="106"/>
    </row>
    <row r="381" spans="1:8" ht="13.2">
      <c r="A381" s="299"/>
      <c r="B381" s="299"/>
      <c r="C381" s="299"/>
      <c r="D381" s="299"/>
      <c r="E381" s="299"/>
      <c r="F381" s="106"/>
      <c r="G381" s="106"/>
      <c r="H381" s="106"/>
    </row>
    <row r="382" spans="1:8" ht="13.2">
      <c r="A382" s="299"/>
      <c r="B382" s="299"/>
      <c r="C382" s="299"/>
      <c r="D382" s="299"/>
      <c r="E382" s="299"/>
      <c r="F382" s="106"/>
      <c r="G382" s="106"/>
      <c r="H382" s="106"/>
    </row>
    <row r="383" spans="1:8" ht="13.2">
      <c r="A383" s="299"/>
      <c r="B383" s="299"/>
      <c r="C383" s="299"/>
      <c r="D383" s="299"/>
      <c r="E383" s="299"/>
      <c r="F383" s="106"/>
      <c r="G383" s="106"/>
      <c r="H383" s="106"/>
    </row>
    <row r="384" spans="1:8" ht="13.2">
      <c r="A384" s="299"/>
      <c r="B384" s="299"/>
      <c r="C384" s="299"/>
      <c r="D384" s="299"/>
      <c r="E384" s="299"/>
      <c r="F384" s="106"/>
      <c r="G384" s="106"/>
      <c r="H384" s="106"/>
    </row>
    <row r="385" spans="1:8" ht="13.2">
      <c r="A385" s="299"/>
      <c r="B385" s="299"/>
      <c r="C385" s="299"/>
      <c r="D385" s="299"/>
      <c r="E385" s="299"/>
      <c r="F385" s="106"/>
      <c r="G385" s="106"/>
      <c r="H385" s="106"/>
    </row>
    <row r="386" spans="1:8" ht="13.2">
      <c r="A386" s="299"/>
      <c r="B386" s="299"/>
      <c r="C386" s="299"/>
      <c r="D386" s="299"/>
      <c r="E386" s="299"/>
      <c r="F386" s="106"/>
      <c r="G386" s="106"/>
      <c r="H386" s="106"/>
    </row>
    <row r="387" spans="1:8" ht="13.2">
      <c r="A387" s="299"/>
      <c r="B387" s="299"/>
      <c r="C387" s="299"/>
      <c r="D387" s="299"/>
      <c r="E387" s="299"/>
      <c r="F387" s="106"/>
      <c r="G387" s="106"/>
      <c r="H387" s="106"/>
    </row>
    <row r="388" spans="1:8" ht="13.2">
      <c r="A388" s="299"/>
      <c r="B388" s="299"/>
      <c r="C388" s="299"/>
      <c r="D388" s="299"/>
      <c r="E388" s="299"/>
      <c r="F388" s="106"/>
      <c r="G388" s="106"/>
      <c r="H388" s="106"/>
    </row>
    <row r="389" spans="1:8" ht="13.2">
      <c r="A389" s="299"/>
      <c r="B389" s="299"/>
      <c r="C389" s="299"/>
      <c r="D389" s="299"/>
      <c r="E389" s="299"/>
      <c r="F389" s="106"/>
      <c r="G389" s="106"/>
      <c r="H389" s="106"/>
    </row>
    <row r="390" spans="1:8" ht="13.2">
      <c r="A390" s="299"/>
      <c r="B390" s="299"/>
      <c r="C390" s="299"/>
      <c r="D390" s="299"/>
      <c r="E390" s="299"/>
      <c r="F390" s="106"/>
      <c r="G390" s="106"/>
      <c r="H390" s="106"/>
    </row>
    <row r="391" spans="1:8" ht="13.2">
      <c r="A391" s="299"/>
      <c r="B391" s="299"/>
      <c r="C391" s="299"/>
      <c r="D391" s="299"/>
      <c r="E391" s="299"/>
      <c r="F391" s="106"/>
      <c r="G391" s="106"/>
      <c r="H391" s="106"/>
    </row>
    <row r="392" spans="1:8" ht="15.6">
      <c r="A392" s="300"/>
      <c r="D392" s="302"/>
      <c r="E392" s="303"/>
    </row>
    <row r="393" spans="1:8" ht="13.2">
      <c r="D393" s="302"/>
      <c r="E393" s="304"/>
    </row>
  </sheetData>
  <sheetProtection algorithmName="SHA-512" hashValue="VZqUTfPZQ6UEgomwRdA4ev23r/H4R+KmsX0LpdO783o2bxroeS+HoGkav3GBEUvUr2jkTJK7hax3e2xu7GgIHQ==" saltValue="+UxmtkJcMPEeQXdY2u3PhA==" spinCount="100000" sheet="1" formatCells="0" formatColumns="0" formatRows="0" insertRows="0" insertHyperlinks="0"/>
  <customSheetViews>
    <customSheetView guid="{44A9B407-01D8-4884-B7C4-4543B07C7B59}" hiddenRows="1" hiddenColumns="1">
      <selection activeCell="A56" sqref="A56"/>
      <pageMargins left="0.51181102362204722" right="0.51181102362204722" top="0.98425196850393704" bottom="0.59055118110236227" header="0.59055118110236227" footer="0.59055118110236227"/>
      <printOptions horizontalCentered="1"/>
      <pageSetup paperSize="5" scale="76" orientation="landscape" r:id="rId1"/>
      <headerFooter alignWithMargins="0"/>
    </customSheetView>
  </customSheetViews>
  <mergeCells count="2">
    <mergeCell ref="A9:E9"/>
    <mergeCell ref="A11:E11"/>
  </mergeCells>
  <hyperlinks>
    <hyperlink ref="A1" location="'TABLE OF CONTENTS'!A1" display="TABLE OF CONTENTS"/>
    <hyperlink ref="B1" location="'TABLE OF CONTENTS'!A1" display="NOTES"/>
  </hyperlinks>
  <printOptions horizontalCentered="1"/>
  <pageMargins left="0.51181102362204722" right="0.51181102362204722" top="0.98425196850393704" bottom="0.59055118110236227" header="0.59055118110236227" footer="0.59055118110236227"/>
  <pageSetup paperSize="5" scale="76" orientation="landscape"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E56"/>
  <sheetViews>
    <sheetView zoomScale="75" zoomScaleNormal="75" workbookViewId="0"/>
  </sheetViews>
  <sheetFormatPr defaultColWidth="41.6328125" defaultRowHeight="14.4"/>
  <cols>
    <col min="1" max="1" width="4.08984375" style="324" customWidth="1"/>
    <col min="2" max="2" width="41.6328125" style="324" hidden="1" customWidth="1"/>
    <col min="3" max="3" width="32.08984375" style="325" customWidth="1"/>
    <col min="4" max="16384" width="41.6328125" style="324"/>
  </cols>
  <sheetData>
    <row r="1" spans="1:5" ht="15">
      <c r="A1" s="323"/>
      <c r="D1" s="460"/>
    </row>
    <row r="2" spans="1:5">
      <c r="C2" s="1036" t="s">
        <v>495</v>
      </c>
      <c r="D2" s="1037"/>
      <c r="E2" s="1038"/>
    </row>
    <row r="3" spans="1:5">
      <c r="C3" s="865" t="s">
        <v>492</v>
      </c>
      <c r="D3" s="865" t="s">
        <v>496</v>
      </c>
      <c r="E3" s="865" t="s">
        <v>497</v>
      </c>
    </row>
    <row r="4" spans="1:5">
      <c r="C4" s="866"/>
      <c r="D4" s="866"/>
      <c r="E4" s="867"/>
    </row>
    <row r="5" spans="1:5">
      <c r="C5" s="861" t="s">
        <v>498</v>
      </c>
      <c r="D5" s="862" t="s">
        <v>499</v>
      </c>
      <c r="E5" s="862" t="s">
        <v>507</v>
      </c>
    </row>
    <row r="6" spans="1:5">
      <c r="C6" s="861" t="s">
        <v>493</v>
      </c>
      <c r="D6" s="862" t="s">
        <v>495</v>
      </c>
      <c r="E6" s="867"/>
    </row>
    <row r="7" spans="1:5" ht="28.8">
      <c r="C7" s="868" t="s">
        <v>887</v>
      </c>
      <c r="D7" s="871" t="s">
        <v>803</v>
      </c>
      <c r="E7" s="862" t="s">
        <v>500</v>
      </c>
    </row>
    <row r="8" spans="1:5" ht="28.8">
      <c r="C8" s="864" t="s">
        <v>508</v>
      </c>
      <c r="D8" s="862" t="s">
        <v>509</v>
      </c>
      <c r="E8" s="862" t="s">
        <v>500</v>
      </c>
    </row>
    <row r="9" spans="1:5">
      <c r="C9" s="869">
        <v>40.01</v>
      </c>
      <c r="D9" s="862" t="s">
        <v>610</v>
      </c>
      <c r="E9" s="862"/>
    </row>
    <row r="10" spans="1:5">
      <c r="C10" s="869">
        <v>40.011000000000003</v>
      </c>
      <c r="D10" s="862" t="s">
        <v>7</v>
      </c>
      <c r="E10" s="862"/>
    </row>
    <row r="11" spans="1:5">
      <c r="C11" s="869">
        <v>40.012</v>
      </c>
      <c r="D11" s="862" t="s">
        <v>453</v>
      </c>
      <c r="E11" s="862"/>
    </row>
    <row r="12" spans="1:5">
      <c r="C12" s="869">
        <v>40.020000000000003</v>
      </c>
      <c r="D12" s="862" t="s">
        <v>58</v>
      </c>
      <c r="E12" s="862"/>
    </row>
    <row r="13" spans="1:5">
      <c r="C13" s="869">
        <v>40.021000000000001</v>
      </c>
      <c r="D13" s="862" t="s">
        <v>98</v>
      </c>
      <c r="E13" s="862"/>
    </row>
    <row r="14" spans="1:5">
      <c r="C14" s="869">
        <v>40.021999999999998</v>
      </c>
      <c r="D14" s="862" t="s">
        <v>115</v>
      </c>
      <c r="E14" s="862"/>
    </row>
    <row r="15" spans="1:5">
      <c r="C15" s="869">
        <v>40.023000000000003</v>
      </c>
      <c r="D15" s="862" t="s">
        <v>121</v>
      </c>
      <c r="E15" s="862"/>
    </row>
    <row r="16" spans="1:5">
      <c r="C16" s="869">
        <v>40.03</v>
      </c>
      <c r="D16" s="862" t="s">
        <v>127</v>
      </c>
      <c r="E16" s="862"/>
    </row>
    <row r="17" spans="3:5">
      <c r="C17" s="869">
        <v>40.030999999999999</v>
      </c>
      <c r="D17" s="862" t="s">
        <v>141</v>
      </c>
      <c r="E17" s="862"/>
    </row>
    <row r="18" spans="3:5">
      <c r="C18" s="869">
        <v>40.031999999999996</v>
      </c>
      <c r="D18" s="862" t="s">
        <v>166</v>
      </c>
      <c r="E18" s="862"/>
    </row>
    <row r="19" spans="3:5">
      <c r="C19" s="869">
        <v>40.033000000000001</v>
      </c>
      <c r="D19" s="862" t="s">
        <v>187</v>
      </c>
      <c r="E19" s="862"/>
    </row>
    <row r="20" spans="3:5">
      <c r="C20" s="869">
        <v>40.033999999999999</v>
      </c>
      <c r="D20" s="862" t="s">
        <v>194</v>
      </c>
      <c r="E20" s="862"/>
    </row>
    <row r="21" spans="3:5">
      <c r="C21" s="869">
        <v>40.034999999999997</v>
      </c>
      <c r="D21" s="862" t="s">
        <v>138</v>
      </c>
      <c r="E21" s="862"/>
    </row>
    <row r="22" spans="3:5">
      <c r="C22" s="869">
        <v>40.036000000000001</v>
      </c>
      <c r="D22" s="862" t="s">
        <v>200</v>
      </c>
      <c r="E22" s="862"/>
    </row>
    <row r="23" spans="3:5">
      <c r="C23" s="869">
        <v>40.04</v>
      </c>
      <c r="D23" s="862" t="s">
        <v>658</v>
      </c>
      <c r="E23" s="862"/>
    </row>
    <row r="24" spans="3:5">
      <c r="C24" s="869">
        <v>40.040999999999997</v>
      </c>
      <c r="D24" s="862" t="s">
        <v>655</v>
      </c>
      <c r="E24" s="862"/>
    </row>
    <row r="25" spans="3:5">
      <c r="C25" s="869">
        <v>40.042000000000002</v>
      </c>
      <c r="D25" s="862" t="s">
        <v>656</v>
      </c>
      <c r="E25" s="862"/>
    </row>
    <row r="26" spans="3:5">
      <c r="C26" s="869">
        <v>40.049999999999997</v>
      </c>
      <c r="D26" s="862" t="s">
        <v>202</v>
      </c>
      <c r="E26" s="862"/>
    </row>
    <row r="27" spans="3:5">
      <c r="C27" s="869">
        <v>40.051000000000002</v>
      </c>
      <c r="D27" s="862" t="s">
        <v>207</v>
      </c>
      <c r="E27" s="862"/>
    </row>
    <row r="28" spans="3:5">
      <c r="C28" s="869">
        <v>40.052</v>
      </c>
      <c r="D28" s="862" t="s">
        <v>211</v>
      </c>
      <c r="E28" s="862"/>
    </row>
    <row r="29" spans="3:5">
      <c r="C29" s="869">
        <v>40.06</v>
      </c>
      <c r="D29" s="862" t="s">
        <v>657</v>
      </c>
      <c r="E29" s="862"/>
    </row>
    <row r="30" spans="3:5">
      <c r="C30" s="861" t="s">
        <v>502</v>
      </c>
      <c r="D30" s="862" t="s">
        <v>503</v>
      </c>
      <c r="E30" s="862" t="s">
        <v>501</v>
      </c>
    </row>
    <row r="31" spans="3:5">
      <c r="C31" s="861" t="s">
        <v>504</v>
      </c>
      <c r="D31" s="862" t="s">
        <v>505</v>
      </c>
      <c r="E31" s="862" t="s">
        <v>501</v>
      </c>
    </row>
    <row r="32" spans="3:5">
      <c r="C32" s="861" t="s">
        <v>916</v>
      </c>
      <c r="D32" s="862" t="s">
        <v>506</v>
      </c>
      <c r="E32" s="862" t="s">
        <v>501</v>
      </c>
    </row>
    <row r="33" spans="3:5">
      <c r="C33" s="863" t="s">
        <v>915</v>
      </c>
      <c r="D33" s="862" t="s">
        <v>506</v>
      </c>
      <c r="E33" s="862" t="s">
        <v>501</v>
      </c>
    </row>
    <row r="34" spans="3:5">
      <c r="C34" s="870" t="s">
        <v>431</v>
      </c>
      <c r="D34" s="862"/>
      <c r="E34" s="862"/>
    </row>
    <row r="35" spans="3:5">
      <c r="C35" s="384"/>
      <c r="D35" s="382"/>
      <c r="E35" s="382"/>
    </row>
    <row r="36" spans="3:5">
      <c r="C36" s="384"/>
      <c r="D36" s="382"/>
      <c r="E36" s="382"/>
    </row>
    <row r="37" spans="3:5">
      <c r="C37" s="383"/>
      <c r="D37" s="382"/>
      <c r="E37" s="382"/>
    </row>
    <row r="38" spans="3:5">
      <c r="C38" s="383"/>
      <c r="D38" s="382"/>
      <c r="E38" s="382"/>
    </row>
    <row r="39" spans="3:5">
      <c r="C39" s="383"/>
      <c r="D39" s="382"/>
      <c r="E39" s="382"/>
    </row>
    <row r="40" spans="3:5">
      <c r="C40" s="383"/>
      <c r="D40" s="382"/>
      <c r="E40" s="382"/>
    </row>
    <row r="41" spans="3:5">
      <c r="C41" s="383"/>
      <c r="D41" s="382"/>
      <c r="E41" s="382"/>
    </row>
    <row r="42" spans="3:5">
      <c r="C42" s="327"/>
      <c r="D42" s="326"/>
      <c r="E42" s="326"/>
    </row>
    <row r="45" spans="3:5">
      <c r="C45" s="1039"/>
      <c r="D45" s="1040"/>
      <c r="E45" s="1040"/>
    </row>
    <row r="47" spans="3:5">
      <c r="C47" s="462"/>
    </row>
    <row r="49" spans="3:3">
      <c r="C49" s="462"/>
    </row>
    <row r="50" spans="3:3">
      <c r="C50" s="462"/>
    </row>
    <row r="54" spans="3:3">
      <c r="C54" s="590"/>
    </row>
    <row r="56" spans="3:3">
      <c r="C56" s="590"/>
    </row>
  </sheetData>
  <sheetProtection algorithmName="SHA-512" hashValue="9ZX4pLbosPr4VQpwSd7WjMGdnjZ/2mj8EVo94DZuxYOvaVn9MmjQbmIrqep2Ck2M/rj3KX/L8ZSd1QxOtP6RbQ==" saltValue="Pu0HjPX/9jebv0SX2b7iRA==" spinCount="100000" sheet="1" objects="1" scenarios="1"/>
  <mergeCells count="2">
    <mergeCell ref="C2:E2"/>
    <mergeCell ref="C45:E45"/>
  </mergeCells>
  <hyperlinks>
    <hyperlink ref="C30" location="'CSM Runoff'!A1" display="#'CSM Runoff'!A1"/>
    <hyperlink ref="C31" location="'IFRS 17 Summary'!A1" display="#'IFRS 17 Summary'!A1"/>
    <hyperlink ref="C32" location="'Discount rate Bottom up'!A1" display="#'Discount rate Bottom up'!A1"/>
    <hyperlink ref="C33" location="'Discount rate Top down'!A1" display="#'Discount rate Top down'!A1"/>
    <hyperlink ref="C6" location="'TABLE OF CONTENTS'!A1" display="#'TABLE OF CONTENTS'!A1"/>
    <hyperlink ref="C5" location="COVER!A1" display="#COVER!A1"/>
    <hyperlink ref="C9" location="'40.010'!A1" display="'40.010'!A1"/>
    <hyperlink ref="C10" location="'40.011'!A1" display="'40.011'!A1"/>
    <hyperlink ref="C11" location="'40.012'!C15" display="'40.012'!C15"/>
    <hyperlink ref="C12" location="'40.020'!A1" display="'40.020'!A1"/>
    <hyperlink ref="C13" location="'40.021'!A1" display="'40.021'!A1"/>
    <hyperlink ref="C14" location="'40.022'!A1" display="'40.022'!A1"/>
    <hyperlink ref="C15" location="'40.023'!A1" display="'40.023'!A1"/>
    <hyperlink ref="C16" location="'40.030'!A1" display="'40.030'!A1"/>
    <hyperlink ref="C17" location="'40.031'!A1" display="'40.031'!A1"/>
    <hyperlink ref="C18" location="'40.032'!A1" display="'40.032'!A1"/>
    <hyperlink ref="C7" location="'BALANCE SHEET'!A1" display="BALANCE SHEET"/>
    <hyperlink ref="C19" location="'40.033'!A1" display="'40.033'!A1"/>
    <hyperlink ref="C20" location="'40.034'!A1" display="'40.034'!A1"/>
    <hyperlink ref="C21" location="'40.035'!A1" display="'40.035'!A1"/>
    <hyperlink ref="C22" location="'40.036'!A1" display="'40.036'!A1"/>
    <hyperlink ref="C23" location="'40.040'!A1" display="'40.040'!A1"/>
    <hyperlink ref="C24" location="'40.041'!A1" display="'40.041'!A1"/>
    <hyperlink ref="C25" location="'40.042'!A1" display="'40.042'!A1"/>
    <hyperlink ref="C26" location="'40.050'!A1" display="'40.050'!A1"/>
    <hyperlink ref="C27" location="'40.051'!A1" display="'40.051'!A1"/>
    <hyperlink ref="C28" location="'40.052'!A1" display="'40.052'!A1"/>
    <hyperlink ref="C29" location="'40.060'!A1" display="'40.060'!A1"/>
    <hyperlink ref="C34" location="NOTES!A1" display="Notes"/>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103"/>
  <sheetViews>
    <sheetView workbookViewId="0">
      <selection activeCell="F82" sqref="F82"/>
    </sheetView>
  </sheetViews>
  <sheetFormatPr defaultColWidth="0" defaultRowHeight="15" zeroHeight="1"/>
  <cols>
    <col min="1" max="1" width="16.1796875" style="265" bestFit="1" customWidth="1"/>
    <col min="2" max="2" width="3.54296875" style="265" customWidth="1"/>
    <col min="3" max="3" width="53.08984375" style="265" bestFit="1" customWidth="1"/>
    <col min="4" max="4" width="6.6328125" style="265" customWidth="1"/>
    <col min="5" max="5" width="23.36328125" style="265" customWidth="1"/>
    <col min="6" max="6" width="24.6328125" style="265" customWidth="1"/>
    <col min="7" max="7" width="19.90625" customWidth="1"/>
    <col min="8" max="8" width="10.6328125" hidden="1" customWidth="1"/>
    <col min="9" max="16384" width="1.6328125" hidden="1"/>
  </cols>
  <sheetData>
    <row r="1" spans="1:12" ht="15.6" thickBot="1">
      <c r="A1" s="893" t="s">
        <v>493</v>
      </c>
      <c r="B1" s="712" t="str">
        <f>Cover!$A$14</f>
        <v>Select Name of Insurer/ Financial Holding Company</v>
      </c>
      <c r="C1" s="713"/>
      <c r="D1" s="714"/>
      <c r="E1" s="711"/>
      <c r="F1" s="711"/>
      <c r="G1" s="710"/>
      <c r="H1" s="706"/>
      <c r="I1" s="706"/>
      <c r="J1" s="706"/>
      <c r="K1" s="706"/>
      <c r="L1" s="706"/>
    </row>
    <row r="2" spans="1:12">
      <c r="A2" s="662"/>
      <c r="B2" s="309" t="s">
        <v>354</v>
      </c>
      <c r="C2" s="464"/>
      <c r="D2" s="439"/>
      <c r="E2" s="5"/>
      <c r="F2" s="465"/>
      <c r="G2" s="260"/>
    </row>
    <row r="3" spans="1:12">
      <c r="A3" s="466"/>
      <c r="B3" s="467"/>
      <c r="C3" s="467"/>
      <c r="D3" s="468"/>
      <c r="E3" s="5"/>
      <c r="F3" s="5"/>
      <c r="G3" s="260"/>
    </row>
    <row r="4" spans="1:12">
      <c r="A4" s="439"/>
      <c r="B4" s="5"/>
      <c r="C4" s="5"/>
      <c r="D4" s="5"/>
      <c r="E4" s="5"/>
      <c r="F4" s="5"/>
      <c r="G4" s="260"/>
    </row>
    <row r="5" spans="1:12">
      <c r="A5" s="5"/>
      <c r="B5" s="439"/>
      <c r="C5" s="5"/>
      <c r="D5" s="5"/>
      <c r="E5" s="5"/>
      <c r="F5" s="377"/>
      <c r="G5" s="260"/>
    </row>
    <row r="6" spans="1:12">
      <c r="A6" s="439"/>
      <c r="B6" s="5"/>
      <c r="C6" s="5"/>
      <c r="D6" s="5"/>
      <c r="E6" s="5"/>
      <c r="F6" s="5"/>
      <c r="G6" s="260"/>
    </row>
    <row r="7" spans="1:12">
      <c r="A7" s="439"/>
      <c r="B7" s="5"/>
      <c r="C7" s="5"/>
      <c r="D7" s="5"/>
      <c r="E7" s="5"/>
      <c r="F7" s="709"/>
      <c r="G7" s="260"/>
    </row>
    <row r="8" spans="1:12">
      <c r="A8" s="5"/>
      <c r="B8" s="5"/>
      <c r="C8" s="5"/>
      <c r="D8" s="5"/>
      <c r="E8" s="5"/>
      <c r="F8" s="5"/>
      <c r="G8" s="260"/>
    </row>
    <row r="9" spans="1:12">
      <c r="A9" s="1041" t="s">
        <v>833</v>
      </c>
      <c r="B9" s="1042"/>
      <c r="C9" s="1042"/>
      <c r="D9" s="1042"/>
      <c r="E9" s="1042"/>
      <c r="F9" s="1042"/>
      <c r="G9" s="260"/>
    </row>
    <row r="10" spans="1:12">
      <c r="A10" s="1043" t="str">
        <f>Cover!A7 &amp;" " &amp; Cover!A8</f>
        <v xml:space="preserve">Trinidad &amp; Tobago Long Term and General Insurers </v>
      </c>
      <c r="B10" s="1043"/>
      <c r="C10" s="1043"/>
      <c r="D10" s="1043"/>
      <c r="E10" s="1043"/>
      <c r="F10" s="1043"/>
      <c r="G10" s="260"/>
    </row>
    <row r="11" spans="1:12">
      <c r="A11" s="1043" t="s">
        <v>665</v>
      </c>
      <c r="B11" s="1042"/>
      <c r="C11" s="1042"/>
      <c r="D11" s="1042"/>
      <c r="E11" s="1042"/>
      <c r="F11" s="1042"/>
      <c r="G11" s="260"/>
    </row>
    <row r="12" spans="1:12" ht="11.25" customHeight="1" thickBot="1">
      <c r="A12" s="5"/>
      <c r="B12" s="1043"/>
      <c r="C12" s="1043"/>
      <c r="D12" s="1043"/>
      <c r="E12" s="1043"/>
      <c r="F12" s="5"/>
      <c r="G12" s="260"/>
    </row>
    <row r="13" spans="1:12" ht="15.9" hidden="1" customHeight="1" thickBot="1">
      <c r="A13" s="5"/>
      <c r="B13" s="5"/>
      <c r="C13" s="469"/>
      <c r="D13" s="470"/>
      <c r="E13" s="5"/>
      <c r="F13" s="5"/>
    </row>
    <row r="14" spans="1:12" ht="24.6" thickTop="1">
      <c r="A14" s="471"/>
      <c r="B14" s="472"/>
      <c r="C14" s="473"/>
      <c r="D14" s="474" t="s">
        <v>114</v>
      </c>
      <c r="E14" s="475" t="str">
        <f>IF($F$7="","",YEAR($F$7))</f>
        <v/>
      </c>
      <c r="F14" s="707" t="s">
        <v>664</v>
      </c>
      <c r="G14" s="708" t="s">
        <v>832</v>
      </c>
    </row>
    <row r="15" spans="1:12">
      <c r="A15" s="476"/>
      <c r="B15" s="477"/>
      <c r="C15" s="478"/>
      <c r="D15" s="478"/>
      <c r="E15" s="479" t="s">
        <v>118</v>
      </c>
      <c r="F15" s="673" t="s">
        <v>666</v>
      </c>
      <c r="G15" s="685" t="s">
        <v>2</v>
      </c>
    </row>
    <row r="16" spans="1:12">
      <c r="A16" s="476"/>
      <c r="B16" s="480"/>
      <c r="C16" s="481"/>
      <c r="D16" s="482"/>
      <c r="E16" s="483"/>
      <c r="F16" s="674"/>
      <c r="G16" s="686"/>
    </row>
    <row r="17" spans="1:7">
      <c r="A17" s="484"/>
      <c r="B17" s="485" t="s">
        <v>667</v>
      </c>
      <c r="C17" s="486" t="s">
        <v>466</v>
      </c>
      <c r="D17" s="487"/>
      <c r="E17" s="496"/>
      <c r="F17" s="675"/>
      <c r="G17" s="698">
        <f>E17-F17</f>
        <v>0</v>
      </c>
    </row>
    <row r="18" spans="1:7">
      <c r="A18" s="488"/>
      <c r="B18" s="485" t="s">
        <v>668</v>
      </c>
      <c r="C18" s="489" t="s">
        <v>669</v>
      </c>
      <c r="D18" s="490"/>
      <c r="E18" s="491"/>
      <c r="F18" s="491"/>
      <c r="G18" s="687"/>
    </row>
    <row r="19" spans="1:7">
      <c r="A19" s="484"/>
      <c r="B19" s="485"/>
      <c r="C19" s="492" t="s">
        <v>670</v>
      </c>
      <c r="D19" s="490"/>
      <c r="E19" s="496"/>
      <c r="F19" s="675"/>
      <c r="G19" s="698">
        <f t="shared" ref="G19:G47" si="0">E19-F19</f>
        <v>0</v>
      </c>
    </row>
    <row r="20" spans="1:7">
      <c r="A20" s="484"/>
      <c r="B20" s="485"/>
      <c r="C20" s="489" t="s">
        <v>671</v>
      </c>
      <c r="D20" s="490"/>
      <c r="E20" s="496"/>
      <c r="F20" s="675"/>
      <c r="G20" s="698">
        <f t="shared" si="0"/>
        <v>0</v>
      </c>
    </row>
    <row r="21" spans="1:7">
      <c r="A21" s="484"/>
      <c r="B21" s="485"/>
      <c r="C21" s="489" t="s">
        <v>672</v>
      </c>
      <c r="D21" s="490"/>
      <c r="E21" s="496"/>
      <c r="F21" s="675"/>
      <c r="G21" s="698">
        <f t="shared" si="0"/>
        <v>0</v>
      </c>
    </row>
    <row r="22" spans="1:7">
      <c r="A22" s="484"/>
      <c r="B22" s="485"/>
      <c r="C22" s="489" t="s">
        <v>673</v>
      </c>
      <c r="D22" s="490"/>
      <c r="E22" s="496"/>
      <c r="F22" s="675"/>
      <c r="G22" s="698">
        <f t="shared" si="0"/>
        <v>0</v>
      </c>
    </row>
    <row r="23" spans="1:7" ht="15" customHeight="1">
      <c r="A23" s="484"/>
      <c r="B23" s="485" t="s">
        <v>674</v>
      </c>
      <c r="C23" s="493" t="s">
        <v>675</v>
      </c>
      <c r="D23" s="490"/>
      <c r="E23" s="496"/>
      <c r="F23" s="675"/>
      <c r="G23" s="698">
        <f t="shared" si="0"/>
        <v>0</v>
      </c>
    </row>
    <row r="24" spans="1:7">
      <c r="A24" s="484"/>
      <c r="B24" s="485" t="s">
        <v>676</v>
      </c>
      <c r="C24" s="494" t="s">
        <v>467</v>
      </c>
      <c r="D24" s="490"/>
      <c r="E24" s="496"/>
      <c r="F24" s="675"/>
      <c r="G24" s="698">
        <f t="shared" si="0"/>
        <v>0</v>
      </c>
    </row>
    <row r="25" spans="1:7">
      <c r="A25" s="484"/>
      <c r="B25" s="485" t="s">
        <v>677</v>
      </c>
      <c r="C25" s="495" t="s">
        <v>678</v>
      </c>
      <c r="D25" s="490"/>
      <c r="E25" s="496"/>
      <c r="F25" s="675"/>
      <c r="G25" s="698">
        <f t="shared" si="0"/>
        <v>0</v>
      </c>
    </row>
    <row r="26" spans="1:7">
      <c r="A26" s="484"/>
      <c r="B26" s="485" t="s">
        <v>679</v>
      </c>
      <c r="C26" s="495" t="s">
        <v>548</v>
      </c>
      <c r="D26" s="490"/>
      <c r="E26" s="496"/>
      <c r="F26" s="675"/>
      <c r="G26" s="698">
        <f t="shared" si="0"/>
        <v>0</v>
      </c>
    </row>
    <row r="27" spans="1:7">
      <c r="A27" s="484"/>
      <c r="B27" s="485" t="s">
        <v>680</v>
      </c>
      <c r="C27" s="495" t="s">
        <v>681</v>
      </c>
      <c r="D27" s="490"/>
      <c r="E27" s="496"/>
      <c r="F27" s="675"/>
      <c r="G27" s="698">
        <f t="shared" si="0"/>
        <v>0</v>
      </c>
    </row>
    <row r="28" spans="1:7">
      <c r="A28" s="484"/>
      <c r="B28" s="485" t="s">
        <v>682</v>
      </c>
      <c r="C28" s="494" t="s">
        <v>683</v>
      </c>
      <c r="D28" s="497"/>
      <c r="E28" s="496"/>
      <c r="F28" s="675"/>
      <c r="G28" s="698">
        <f t="shared" si="0"/>
        <v>0</v>
      </c>
    </row>
    <row r="29" spans="1:7">
      <c r="A29" s="488"/>
      <c r="B29" s="485" t="s">
        <v>684</v>
      </c>
      <c r="C29" s="498" t="s">
        <v>685</v>
      </c>
      <c r="D29" s="490"/>
      <c r="E29" s="499"/>
      <c r="F29" s="675"/>
      <c r="G29" s="698">
        <f t="shared" si="0"/>
        <v>0</v>
      </c>
    </row>
    <row r="30" spans="1:7">
      <c r="A30" s="488"/>
      <c r="B30" s="485" t="s">
        <v>686</v>
      </c>
      <c r="C30" s="498" t="s">
        <v>687</v>
      </c>
      <c r="D30" s="490"/>
      <c r="E30" s="499"/>
      <c r="F30" s="675"/>
      <c r="G30" s="698">
        <f t="shared" si="0"/>
        <v>0</v>
      </c>
    </row>
    <row r="31" spans="1:7">
      <c r="A31" s="488"/>
      <c r="B31" s="485" t="s">
        <v>688</v>
      </c>
      <c r="C31" s="498" t="s">
        <v>689</v>
      </c>
      <c r="D31" s="490"/>
      <c r="E31" s="499"/>
      <c r="F31" s="675"/>
      <c r="G31" s="698">
        <f t="shared" si="0"/>
        <v>0</v>
      </c>
    </row>
    <row r="32" spans="1:7">
      <c r="A32" s="488"/>
      <c r="B32" s="485" t="s">
        <v>690</v>
      </c>
      <c r="C32" s="494" t="s">
        <v>51</v>
      </c>
      <c r="D32" s="490"/>
      <c r="E32" s="499"/>
      <c r="F32" s="675"/>
      <c r="G32" s="698">
        <f t="shared" si="0"/>
        <v>0</v>
      </c>
    </row>
    <row r="33" spans="1:7">
      <c r="A33" s="488"/>
      <c r="B33" s="485" t="s">
        <v>691</v>
      </c>
      <c r="C33" s="494" t="s">
        <v>468</v>
      </c>
      <c r="D33" s="490"/>
      <c r="E33" s="499"/>
      <c r="F33" s="675"/>
      <c r="G33" s="698">
        <f t="shared" si="0"/>
        <v>0</v>
      </c>
    </row>
    <row r="34" spans="1:7">
      <c r="A34" s="488"/>
      <c r="B34" s="485" t="s">
        <v>692</v>
      </c>
      <c r="C34" s="494" t="s">
        <v>693</v>
      </c>
      <c r="D34" s="490"/>
      <c r="E34" s="499"/>
      <c r="F34" s="675"/>
      <c r="G34" s="698">
        <f t="shared" si="0"/>
        <v>0</v>
      </c>
    </row>
    <row r="35" spans="1:7">
      <c r="A35" s="488"/>
      <c r="B35" s="485" t="s">
        <v>694</v>
      </c>
      <c r="C35" s="498" t="s">
        <v>469</v>
      </c>
      <c r="D35" s="500"/>
      <c r="E35" s="499"/>
      <c r="F35" s="675"/>
      <c r="G35" s="698">
        <f t="shared" si="0"/>
        <v>0</v>
      </c>
    </row>
    <row r="36" spans="1:7">
      <c r="A36" s="488"/>
      <c r="B36" s="485" t="s">
        <v>695</v>
      </c>
      <c r="C36" s="498" t="s">
        <v>696</v>
      </c>
      <c r="D36" s="501"/>
      <c r="E36" s="499"/>
      <c r="F36" s="675"/>
      <c r="G36" s="698">
        <f t="shared" si="0"/>
        <v>0</v>
      </c>
    </row>
    <row r="37" spans="1:7">
      <c r="A37" s="488"/>
      <c r="B37" s="485" t="s">
        <v>697</v>
      </c>
      <c r="C37" s="502" t="s">
        <v>698</v>
      </c>
      <c r="D37" s="501"/>
      <c r="E37" s="503"/>
      <c r="F37" s="676"/>
      <c r="G37" s="699">
        <f t="shared" si="0"/>
        <v>0</v>
      </c>
    </row>
    <row r="38" spans="1:7">
      <c r="A38" s="488"/>
      <c r="B38" s="485" t="s">
        <v>699</v>
      </c>
      <c r="C38" s="504" t="s">
        <v>700</v>
      </c>
      <c r="D38" s="505"/>
      <c r="E38" s="506">
        <f>SUM(E39:E46)</f>
        <v>0</v>
      </c>
      <c r="F38" s="677">
        <f>SUM(F39:F46)</f>
        <v>0</v>
      </c>
      <c r="G38" s="688">
        <f t="shared" si="0"/>
        <v>0</v>
      </c>
    </row>
    <row r="39" spans="1:7">
      <c r="A39" s="488"/>
      <c r="B39" s="485"/>
      <c r="C39" s="507"/>
      <c r="D39" s="487"/>
      <c r="E39" s="508"/>
      <c r="F39" s="678"/>
      <c r="G39" s="700">
        <f t="shared" si="0"/>
        <v>0</v>
      </c>
    </row>
    <row r="40" spans="1:7">
      <c r="A40" s="488"/>
      <c r="B40" s="485"/>
      <c r="C40" s="509"/>
      <c r="D40" s="490"/>
      <c r="E40" s="496"/>
      <c r="F40" s="675"/>
      <c r="G40" s="698">
        <f t="shared" si="0"/>
        <v>0</v>
      </c>
    </row>
    <row r="41" spans="1:7">
      <c r="A41" s="488"/>
      <c r="B41" s="485"/>
      <c r="C41" s="509"/>
      <c r="D41" s="490"/>
      <c r="E41" s="496"/>
      <c r="F41" s="675"/>
      <c r="G41" s="698">
        <f t="shared" si="0"/>
        <v>0</v>
      </c>
    </row>
    <row r="42" spans="1:7">
      <c r="A42" s="488"/>
      <c r="B42" s="485"/>
      <c r="C42" s="509"/>
      <c r="D42" s="490"/>
      <c r="E42" s="496"/>
      <c r="F42" s="675"/>
      <c r="G42" s="698">
        <f t="shared" si="0"/>
        <v>0</v>
      </c>
    </row>
    <row r="43" spans="1:7">
      <c r="A43" s="488"/>
      <c r="B43" s="485"/>
      <c r="C43" s="509"/>
      <c r="D43" s="490"/>
      <c r="E43" s="496"/>
      <c r="F43" s="675"/>
      <c r="G43" s="698">
        <f t="shared" si="0"/>
        <v>0</v>
      </c>
    </row>
    <row r="44" spans="1:7">
      <c r="A44" s="488"/>
      <c r="B44" s="485"/>
      <c r="C44" s="509"/>
      <c r="D44" s="490"/>
      <c r="E44" s="496"/>
      <c r="F44" s="675"/>
      <c r="G44" s="698">
        <f t="shared" si="0"/>
        <v>0</v>
      </c>
    </row>
    <row r="45" spans="1:7">
      <c r="A45" s="488"/>
      <c r="B45" s="510"/>
      <c r="C45" s="490"/>
      <c r="D45" s="490"/>
      <c r="E45" s="496"/>
      <c r="F45" s="675"/>
      <c r="G45" s="698">
        <f t="shared" si="0"/>
        <v>0</v>
      </c>
    </row>
    <row r="46" spans="1:7">
      <c r="A46" s="488"/>
      <c r="B46" s="511"/>
      <c r="C46" s="507"/>
      <c r="D46" s="490"/>
      <c r="E46" s="512"/>
      <c r="F46" s="679"/>
      <c r="G46" s="701">
        <f t="shared" si="0"/>
        <v>0</v>
      </c>
    </row>
    <row r="47" spans="1:7" ht="15.6" thickBot="1">
      <c r="A47" s="513"/>
      <c r="B47" s="514"/>
      <c r="C47" s="515" t="s">
        <v>473</v>
      </c>
      <c r="D47" s="516"/>
      <c r="E47" s="517">
        <f>SUM(E17:E38)</f>
        <v>0</v>
      </c>
      <c r="F47" s="569">
        <f>SUM(F17:F38)</f>
        <v>0</v>
      </c>
      <c r="G47" s="517">
        <f t="shared" si="0"/>
        <v>0</v>
      </c>
    </row>
    <row r="48" spans="1:7" ht="15.6" thickTop="1">
      <c r="A48" s="5"/>
      <c r="B48" s="570"/>
      <c r="C48" s="571"/>
      <c r="D48" s="571"/>
      <c r="E48" s="571"/>
      <c r="F48" s="571"/>
      <c r="G48" s="689"/>
    </row>
    <row r="49" spans="1:7">
      <c r="A49" s="577"/>
      <c r="B49" s="478"/>
      <c r="C49" s="578" t="s">
        <v>429</v>
      </c>
      <c r="D49" s="579"/>
      <c r="E49" s="580"/>
      <c r="F49" s="680"/>
      <c r="G49" s="690"/>
    </row>
    <row r="50" spans="1:7">
      <c r="A50" s="520"/>
      <c r="B50" s="581"/>
      <c r="C50" s="521" t="s">
        <v>701</v>
      </c>
      <c r="D50" s="522"/>
      <c r="E50" s="523"/>
      <c r="F50" s="681"/>
      <c r="G50" s="699">
        <f>E50-F50</f>
        <v>0</v>
      </c>
    </row>
    <row r="51" spans="1:7">
      <c r="A51" s="520"/>
      <c r="B51" s="582"/>
      <c r="C51" s="524" t="s">
        <v>485</v>
      </c>
      <c r="D51" s="490"/>
      <c r="E51" s="523"/>
      <c r="F51" s="681"/>
      <c r="G51" s="699">
        <f t="shared" ref="G51:G66" si="1">E51-F51</f>
        <v>0</v>
      </c>
    </row>
    <row r="52" spans="1:7">
      <c r="A52" s="520"/>
      <c r="B52" s="582"/>
      <c r="C52" s="524" t="s">
        <v>702</v>
      </c>
      <c r="D52" s="490"/>
      <c r="E52" s="523"/>
      <c r="F52" s="681"/>
      <c r="G52" s="699">
        <f t="shared" si="1"/>
        <v>0</v>
      </c>
    </row>
    <row r="53" spans="1:7">
      <c r="A53" s="520"/>
      <c r="B53" s="582"/>
      <c r="C53" s="524" t="s">
        <v>703</v>
      </c>
      <c r="D53" s="490"/>
      <c r="E53" s="523"/>
      <c r="F53" s="681"/>
      <c r="G53" s="699">
        <f t="shared" si="1"/>
        <v>0</v>
      </c>
    </row>
    <row r="54" spans="1:7">
      <c r="A54" s="525"/>
      <c r="B54" s="582"/>
      <c r="C54" s="526" t="s">
        <v>510</v>
      </c>
      <c r="D54" s="497"/>
      <c r="E54" s="523"/>
      <c r="F54" s="681"/>
      <c r="G54" s="699">
        <f t="shared" si="1"/>
        <v>0</v>
      </c>
    </row>
    <row r="55" spans="1:7">
      <c r="A55" s="520"/>
      <c r="B55" s="582"/>
      <c r="C55" s="528" t="s">
        <v>704</v>
      </c>
      <c r="D55" s="490"/>
      <c r="E55" s="523"/>
      <c r="F55" s="681"/>
      <c r="G55" s="699">
        <f t="shared" si="1"/>
        <v>0</v>
      </c>
    </row>
    <row r="56" spans="1:7">
      <c r="A56" s="520"/>
      <c r="B56" s="582"/>
      <c r="C56" s="528" t="s">
        <v>705</v>
      </c>
      <c r="D56" s="490"/>
      <c r="E56" s="529"/>
      <c r="F56" s="529"/>
      <c r="G56" s="702">
        <f t="shared" si="1"/>
        <v>0</v>
      </c>
    </row>
    <row r="57" spans="1:7">
      <c r="A57" s="520"/>
      <c r="B57" s="582"/>
      <c r="C57" s="528" t="s">
        <v>474</v>
      </c>
      <c r="D57" s="490"/>
      <c r="E57" s="529"/>
      <c r="F57" s="529"/>
      <c r="G57" s="702">
        <f t="shared" si="1"/>
        <v>0</v>
      </c>
    </row>
    <row r="58" spans="1:7">
      <c r="A58" s="520"/>
      <c r="B58" s="582"/>
      <c r="C58" s="528" t="s">
        <v>475</v>
      </c>
      <c r="D58" s="490"/>
      <c r="E58" s="529"/>
      <c r="F58" s="529"/>
      <c r="G58" s="702">
        <f t="shared" si="1"/>
        <v>0</v>
      </c>
    </row>
    <row r="59" spans="1:7">
      <c r="A59" s="525"/>
      <c r="B59" s="582"/>
      <c r="C59" s="530" t="s">
        <v>706</v>
      </c>
      <c r="D59" s="490"/>
      <c r="E59" s="529"/>
      <c r="F59" s="547"/>
      <c r="G59" s="703">
        <f t="shared" si="1"/>
        <v>0</v>
      </c>
    </row>
    <row r="60" spans="1:7">
      <c r="A60" s="525"/>
      <c r="B60" s="582"/>
      <c r="C60" s="531" t="s">
        <v>707</v>
      </c>
      <c r="D60" s="490"/>
      <c r="E60" s="529"/>
      <c r="F60" s="547"/>
      <c r="G60" s="703">
        <f t="shared" si="1"/>
        <v>0</v>
      </c>
    </row>
    <row r="61" spans="1:7">
      <c r="A61" s="520"/>
      <c r="B61" s="582"/>
      <c r="C61" s="531" t="s">
        <v>708</v>
      </c>
      <c r="D61" s="490"/>
      <c r="E61" s="529"/>
      <c r="F61" s="547"/>
      <c r="G61" s="703">
        <f t="shared" si="1"/>
        <v>0</v>
      </c>
    </row>
    <row r="62" spans="1:7">
      <c r="A62" s="520"/>
      <c r="B62" s="582"/>
      <c r="C62" s="532" t="s">
        <v>709</v>
      </c>
      <c r="D62" s="490"/>
      <c r="E62" s="529"/>
      <c r="F62" s="547"/>
      <c r="G62" s="703">
        <f t="shared" si="1"/>
        <v>0</v>
      </c>
    </row>
    <row r="63" spans="1:7">
      <c r="A63" s="520"/>
      <c r="B63" s="582"/>
      <c r="C63" s="533" t="s">
        <v>476</v>
      </c>
      <c r="D63" s="490"/>
      <c r="E63" s="529"/>
      <c r="F63" s="547"/>
      <c r="G63" s="703">
        <f t="shared" si="1"/>
        <v>0</v>
      </c>
    </row>
    <row r="64" spans="1:7">
      <c r="A64" s="520"/>
      <c r="B64" s="582"/>
      <c r="C64" s="526" t="s">
        <v>710</v>
      </c>
      <c r="D64" s="490"/>
      <c r="E64" s="534"/>
      <c r="F64" s="547"/>
      <c r="G64" s="703">
        <f t="shared" si="1"/>
        <v>0</v>
      </c>
    </row>
    <row r="65" spans="1:7">
      <c r="A65" s="520"/>
      <c r="B65" s="582"/>
      <c r="C65" s="528" t="s">
        <v>477</v>
      </c>
      <c r="D65" s="490"/>
      <c r="E65" s="529"/>
      <c r="F65" s="547"/>
      <c r="G65" s="703">
        <f t="shared" si="1"/>
        <v>0</v>
      </c>
    </row>
    <row r="66" spans="1:7">
      <c r="A66" s="520"/>
      <c r="B66" s="582"/>
      <c r="C66" s="524" t="s">
        <v>711</v>
      </c>
      <c r="D66" s="490"/>
      <c r="E66" s="529"/>
      <c r="F66" s="547"/>
      <c r="G66" s="703">
        <f t="shared" si="1"/>
        <v>0</v>
      </c>
    </row>
    <row r="67" spans="1:7">
      <c r="A67" s="520"/>
      <c r="B67" s="582"/>
      <c r="C67" s="528"/>
      <c r="D67" s="490"/>
      <c r="E67" s="527"/>
      <c r="F67" s="556"/>
      <c r="G67" s="691"/>
    </row>
    <row r="68" spans="1:7">
      <c r="A68" s="520"/>
      <c r="B68" s="582"/>
      <c r="C68" s="535"/>
      <c r="D68" s="500"/>
      <c r="E68" s="536"/>
      <c r="F68" s="556"/>
      <c r="G68" s="691"/>
    </row>
    <row r="69" spans="1:7" ht="15.6" thickBot="1">
      <c r="A69" s="537"/>
      <c r="B69" s="570"/>
      <c r="C69" s="538" t="s">
        <v>712</v>
      </c>
      <c r="D69" s="539"/>
      <c r="E69" s="540">
        <f>SUM(E50:E68)</f>
        <v>0</v>
      </c>
      <c r="F69" s="567">
        <f>SUM(F50:F68)</f>
        <v>0</v>
      </c>
      <c r="G69" s="540">
        <f>E69-F69</f>
        <v>0</v>
      </c>
    </row>
    <row r="70" spans="1:7">
      <c r="A70" s="520"/>
      <c r="B70" s="570"/>
      <c r="C70" s="541"/>
      <c r="D70" s="572"/>
      <c r="E70" s="542"/>
      <c r="F70" s="682"/>
      <c r="G70" s="692"/>
    </row>
    <row r="71" spans="1:7">
      <c r="A71" s="520"/>
      <c r="B71" s="570"/>
      <c r="C71" s="543" t="s">
        <v>511</v>
      </c>
      <c r="D71" s="544"/>
      <c r="E71" s="573"/>
      <c r="F71" s="481"/>
      <c r="G71" s="693"/>
    </row>
    <row r="72" spans="1:7">
      <c r="A72" s="520"/>
      <c r="B72" s="570"/>
      <c r="C72" s="545" t="s">
        <v>512</v>
      </c>
      <c r="D72" s="546"/>
      <c r="E72" s="547"/>
      <c r="F72" s="547"/>
      <c r="G72" s="703">
        <f>E72-F72</f>
        <v>0</v>
      </c>
    </row>
    <row r="73" spans="1:7">
      <c r="A73" s="520"/>
      <c r="B73" s="570"/>
      <c r="C73" s="548" t="s">
        <v>713</v>
      </c>
      <c r="D73" s="546"/>
      <c r="E73" s="547"/>
      <c r="F73" s="547"/>
      <c r="G73" s="703">
        <f>E73-F73</f>
        <v>0</v>
      </c>
    </row>
    <row r="74" spans="1:7">
      <c r="A74" s="520"/>
      <c r="B74" s="570"/>
      <c r="C74" s="549"/>
      <c r="D74" s="550"/>
      <c r="E74" s="551"/>
      <c r="F74" s="683"/>
      <c r="G74" s="694"/>
    </row>
    <row r="75" spans="1:7" ht="15.6" thickBot="1">
      <c r="A75" s="537"/>
      <c r="B75" s="570"/>
      <c r="C75" s="552" t="s">
        <v>513</v>
      </c>
      <c r="D75" s="553"/>
      <c r="E75" s="554">
        <f>SUM(E72:E73)</f>
        <v>0</v>
      </c>
      <c r="F75" s="554">
        <f>SUM(F72:F73)</f>
        <v>0</v>
      </c>
      <c r="G75" s="695">
        <f>E75-F75</f>
        <v>0</v>
      </c>
    </row>
    <row r="76" spans="1:7">
      <c r="A76" s="520"/>
      <c r="B76" s="581"/>
      <c r="C76" s="555"/>
      <c r="D76" s="574"/>
      <c r="E76" s="536"/>
      <c r="F76" s="684"/>
      <c r="G76" s="696"/>
    </row>
    <row r="77" spans="1:7">
      <c r="A77" s="520"/>
      <c r="B77" s="582"/>
      <c r="C77" s="541" t="s">
        <v>479</v>
      </c>
      <c r="D77" s="575"/>
      <c r="E77" s="556"/>
      <c r="F77" s="556"/>
      <c r="G77" s="691"/>
    </row>
    <row r="78" spans="1:7">
      <c r="A78" s="557"/>
      <c r="B78" s="582"/>
      <c r="C78" s="558" t="s">
        <v>514</v>
      </c>
      <c r="D78" s="559"/>
      <c r="E78" s="547"/>
      <c r="F78" s="529"/>
      <c r="G78" s="704">
        <f>E78-F78</f>
        <v>0</v>
      </c>
    </row>
    <row r="79" spans="1:7">
      <c r="A79" s="557"/>
      <c r="B79" s="582"/>
      <c r="C79" s="558" t="s">
        <v>515</v>
      </c>
      <c r="D79" s="559"/>
      <c r="E79" s="547"/>
      <c r="F79" s="529"/>
      <c r="G79" s="704">
        <f t="shared" ref="G79:G82" si="2">E79-F79</f>
        <v>0</v>
      </c>
    </row>
    <row r="80" spans="1:7">
      <c r="A80" s="557"/>
      <c r="B80" s="582"/>
      <c r="C80" s="558" t="s">
        <v>714</v>
      </c>
      <c r="D80" s="560"/>
      <c r="E80" s="547"/>
      <c r="F80" s="529"/>
      <c r="G80" s="704">
        <f t="shared" si="2"/>
        <v>0</v>
      </c>
    </row>
    <row r="81" spans="1:10">
      <c r="A81" s="557"/>
      <c r="B81" s="582"/>
      <c r="C81" s="558" t="s">
        <v>481</v>
      </c>
      <c r="D81" s="561"/>
      <c r="E81" s="547"/>
      <c r="F81" s="529"/>
      <c r="G81" s="704">
        <f t="shared" si="2"/>
        <v>0</v>
      </c>
    </row>
    <row r="82" spans="1:10">
      <c r="A82" s="557"/>
      <c r="B82" s="582"/>
      <c r="C82" s="562" t="s">
        <v>806</v>
      </c>
      <c r="D82" s="563"/>
      <c r="E82" s="547"/>
      <c r="F82" s="529"/>
      <c r="G82" s="704">
        <f t="shared" si="2"/>
        <v>0</v>
      </c>
    </row>
    <row r="83" spans="1:10">
      <c r="A83" s="564"/>
      <c r="B83" s="582"/>
      <c r="C83" s="565"/>
      <c r="D83" s="576"/>
      <c r="E83" s="566"/>
      <c r="F83" s="556"/>
      <c r="G83" s="691"/>
    </row>
    <row r="84" spans="1:10" ht="15.6" thickBot="1">
      <c r="A84" s="537"/>
      <c r="B84" s="582"/>
      <c r="C84" s="583" t="s">
        <v>480</v>
      </c>
      <c r="D84" s="539"/>
      <c r="E84" s="567">
        <f>SUM(E78:E82)</f>
        <v>0</v>
      </c>
      <c r="F84" s="567">
        <f>SUM(F78:F82)</f>
        <v>0</v>
      </c>
      <c r="G84" s="540">
        <f>E84-F84</f>
        <v>0</v>
      </c>
    </row>
    <row r="85" spans="1:10">
      <c r="A85" s="520"/>
      <c r="B85" s="582"/>
      <c r="C85" s="584" t="s">
        <v>715</v>
      </c>
      <c r="D85" s="572"/>
      <c r="E85" s="1175"/>
      <c r="F85" s="1175"/>
      <c r="G85" s="705">
        <f t="shared" ref="G85:G86" si="3">E85-F85</f>
        <v>0</v>
      </c>
    </row>
    <row r="86" spans="1:10" ht="15.6" thickBot="1">
      <c r="A86" s="568"/>
      <c r="B86" s="585"/>
      <c r="C86" s="514" t="s">
        <v>482</v>
      </c>
      <c r="D86" s="516"/>
      <c r="E86" s="569">
        <f>E69+E75+E84+E85</f>
        <v>0</v>
      </c>
      <c r="F86" s="569">
        <f>F69+F75+F84+F85</f>
        <v>0</v>
      </c>
      <c r="G86" s="697">
        <f t="shared" si="3"/>
        <v>0</v>
      </c>
    </row>
    <row r="87" spans="1:10" ht="15.6" thickTop="1">
      <c r="A87" s="5"/>
      <c r="B87" s="5"/>
      <c r="C87" s="5"/>
      <c r="D87" s="377"/>
      <c r="E87" s="5"/>
      <c r="F87" s="5"/>
      <c r="G87" s="653"/>
    </row>
    <row r="88" spans="1:10">
      <c r="A88" s="5"/>
      <c r="B88" s="5"/>
      <c r="C88" s="5"/>
      <c r="D88" s="377"/>
      <c r="E88" s="5"/>
      <c r="F88" s="5"/>
      <c r="G88" s="653"/>
    </row>
    <row r="89" spans="1:10">
      <c r="A89" s="5"/>
      <c r="B89" s="640"/>
      <c r="C89" s="639"/>
      <c r="D89" s="377"/>
      <c r="E89" s="5"/>
      <c r="F89" s="5"/>
      <c r="G89" s="653"/>
    </row>
    <row r="90" spans="1:10">
      <c r="A90" s="5"/>
      <c r="B90" s="648" t="s">
        <v>893</v>
      </c>
      <c r="C90" s="439"/>
      <c r="D90" s="440"/>
      <c r="E90" s="439"/>
      <c r="F90" s="439"/>
      <c r="G90" s="439"/>
    </row>
    <row r="91" spans="1:10">
      <c r="A91" s="5"/>
      <c r="B91" s="5"/>
      <c r="C91" s="5"/>
      <c r="D91" s="5"/>
      <c r="E91" s="5"/>
      <c r="F91" s="518"/>
      <c r="G91" s="518"/>
    </row>
    <row r="92" spans="1:10" ht="15" customHeight="1">
      <c r="A92" s="5"/>
      <c r="B92" s="5"/>
      <c r="C92" s="5"/>
      <c r="D92" s="5"/>
      <c r="E92" s="5"/>
      <c r="F92" s="518"/>
      <c r="G92" s="518"/>
    </row>
    <row r="94" spans="1:10" ht="20.100000000000001" hidden="1" customHeight="1">
      <c r="H94" s="519"/>
      <c r="I94" s="519"/>
      <c r="J94" s="519"/>
    </row>
    <row r="95" spans="1:10" ht="1.35" hidden="1" customHeight="1"/>
    <row r="97" ht="22.35" hidden="1" customHeight="1"/>
    <row r="103" ht="0.6" hidden="1" customHeight="1"/>
  </sheetData>
  <sheetProtection algorithmName="SHA-512" hashValue="Yu7IH/W6d0iEiWgERvC0lGTQDVYnzmbV1zbwe89mQHSyZM/X1ZbjvAvf+zTJuPxmRB2ftl8sFgupN2Vqefs9ww==" saltValue="qwxlOgBg9MUIZhEUrZlkNQ==" spinCount="100000" sheet="1" objects="1" scenarios="1"/>
  <mergeCells count="4">
    <mergeCell ref="A9:F9"/>
    <mergeCell ref="A11:F11"/>
    <mergeCell ref="B12:E12"/>
    <mergeCell ref="A10:F10"/>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E84:F86 E69:F69 E75:F75 E47:F47">
      <formula1>50000000000</formula1>
    </dataValidation>
  </dataValidations>
  <hyperlinks>
    <hyperlink ref="A1" location="'TABLE OF CONTENTS'!A1" display="TABLE OF CONTENTS"/>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7"/>
  </sheetPr>
  <dimension ref="A1:H78"/>
  <sheetViews>
    <sheetView zoomScale="90" zoomScaleNormal="90" workbookViewId="0"/>
  </sheetViews>
  <sheetFormatPr defaultColWidth="0" defaultRowHeight="15" zeroHeight="1"/>
  <cols>
    <col min="1" max="1" width="57.6328125" style="4" customWidth="1"/>
    <col min="2" max="2" width="14.6328125" style="4" customWidth="1"/>
    <col min="3" max="3" width="7.6328125" style="4" customWidth="1"/>
    <col min="4" max="4" width="24.6328125" style="4" customWidth="1"/>
    <col min="5" max="5" width="3.36328125" style="4" customWidth="1"/>
    <col min="6" max="8" width="0" style="4" hidden="1" customWidth="1"/>
    <col min="9" max="16384" width="8.6328125" style="4" hidden="1"/>
  </cols>
  <sheetData>
    <row r="1" spans="1:5">
      <c r="A1" s="374" t="s">
        <v>493</v>
      </c>
      <c r="B1" s="305"/>
      <c r="C1" s="892">
        <v>40.01</v>
      </c>
      <c r="D1" s="305"/>
      <c r="E1" s="436"/>
    </row>
    <row r="2" spans="1:5">
      <c r="A2" s="437"/>
      <c r="B2" s="5"/>
      <c r="C2" s="436"/>
      <c r="D2" s="297" t="s">
        <v>383</v>
      </c>
      <c r="E2" s="436"/>
    </row>
    <row r="3" spans="1:5">
      <c r="A3" s="438" t="str">
        <f>Cover!$A$14</f>
        <v>Select Name of Insurer/ Financial Holding Company</v>
      </c>
      <c r="B3" s="5"/>
      <c r="C3" s="5"/>
      <c r="D3" s="436"/>
      <c r="E3" s="436"/>
    </row>
    <row r="4" spans="1:5">
      <c r="A4" s="437" t="s">
        <v>354</v>
      </c>
      <c r="B4" s="5"/>
      <c r="C4" s="436"/>
      <c r="D4" s="436"/>
      <c r="E4" s="436"/>
    </row>
    <row r="5" spans="1:5">
      <c r="A5" s="437"/>
      <c r="B5" s="5"/>
      <c r="C5" s="436"/>
      <c r="D5" s="436"/>
      <c r="E5" s="436"/>
    </row>
    <row r="6" spans="1:5">
      <c r="A6" s="437" t="s">
        <v>1</v>
      </c>
      <c r="B6" s="5"/>
      <c r="C6" s="436"/>
      <c r="D6" s="436"/>
      <c r="E6" s="436"/>
    </row>
    <row r="7" spans="1:5">
      <c r="A7" s="439" t="s">
        <v>355</v>
      </c>
      <c r="B7" s="440"/>
      <c r="C7" s="436"/>
      <c r="D7" s="6">
        <f>Cover!$A$23</f>
        <v>45291</v>
      </c>
      <c r="E7" s="436"/>
    </row>
    <row r="8" spans="1:5">
      <c r="A8" s="441"/>
      <c r="B8" s="5"/>
      <c r="C8" s="5"/>
      <c r="D8" s="436"/>
      <c r="E8" s="436"/>
    </row>
    <row r="9" spans="1:5" ht="15.6">
      <c r="A9" s="1041" t="s">
        <v>0</v>
      </c>
      <c r="B9" s="1044"/>
      <c r="C9" s="1044"/>
      <c r="D9" s="1044"/>
      <c r="E9" s="436"/>
    </row>
    <row r="10" spans="1:5" ht="15.6">
      <c r="A10" s="442"/>
      <c r="B10" s="436"/>
      <c r="C10" s="436"/>
      <c r="D10" s="436"/>
      <c r="E10" s="436"/>
    </row>
    <row r="11" spans="1:5" ht="17.399999999999999">
      <c r="A11" s="1045" t="s">
        <v>1</v>
      </c>
      <c r="B11" s="1045"/>
      <c r="C11" s="1045"/>
      <c r="D11" s="1045"/>
      <c r="E11" s="436"/>
    </row>
    <row r="12" spans="1:5">
      <c r="A12" s="436"/>
      <c r="B12" s="436"/>
      <c r="C12" s="436"/>
      <c r="D12" s="436"/>
      <c r="E12" s="436"/>
    </row>
    <row r="13" spans="1:5" ht="15.6">
      <c r="A13" s="1046" t="s">
        <v>610</v>
      </c>
      <c r="B13" s="1046"/>
      <c r="C13" s="1046"/>
      <c r="D13" s="1046"/>
      <c r="E13" s="436"/>
    </row>
    <row r="14" spans="1:5" s="444" customFormat="1" ht="37.35" customHeight="1">
      <c r="A14" s="443"/>
      <c r="B14" s="443"/>
      <c r="C14" s="443"/>
      <c r="D14" s="463" t="s">
        <v>663</v>
      </c>
      <c r="E14" s="443"/>
    </row>
    <row r="15" spans="1:5">
      <c r="A15" s="436"/>
      <c r="B15" s="429" t="s">
        <v>611</v>
      </c>
      <c r="C15" s="429" t="s">
        <v>612</v>
      </c>
      <c r="D15" s="429" t="s">
        <v>2</v>
      </c>
      <c r="E15" s="436"/>
    </row>
    <row r="16" spans="1:5">
      <c r="A16" s="716" t="s">
        <v>613</v>
      </c>
      <c r="B16" s="717"/>
      <c r="C16" s="718"/>
      <c r="D16" s="719"/>
      <c r="E16" s="436"/>
    </row>
    <row r="17" spans="1:5">
      <c r="A17" s="716" t="s">
        <v>614</v>
      </c>
      <c r="B17" s="717"/>
      <c r="C17" s="718"/>
      <c r="D17" s="719"/>
      <c r="E17" s="436"/>
    </row>
    <row r="18" spans="1:5">
      <c r="A18" s="720" t="s">
        <v>615</v>
      </c>
      <c r="B18" s="721" t="s">
        <v>616</v>
      </c>
      <c r="C18" s="718">
        <v>1</v>
      </c>
      <c r="D18" s="722">
        <f>+'40.020'!G138</f>
        <v>0</v>
      </c>
      <c r="E18" s="436"/>
    </row>
    <row r="19" spans="1:5">
      <c r="A19" s="720" t="s">
        <v>617</v>
      </c>
      <c r="B19" s="721" t="s">
        <v>618</v>
      </c>
      <c r="C19" s="718">
        <v>2</v>
      </c>
      <c r="D19" s="722">
        <f>+'40.021'!G52</f>
        <v>0</v>
      </c>
      <c r="E19" s="436"/>
    </row>
    <row r="20" spans="1:5">
      <c r="A20" s="720" t="s">
        <v>619</v>
      </c>
      <c r="B20" s="721" t="s">
        <v>620</v>
      </c>
      <c r="C20" s="718">
        <v>3</v>
      </c>
      <c r="D20" s="722">
        <f>+'40.022'!D23</f>
        <v>0</v>
      </c>
      <c r="E20" s="436"/>
    </row>
    <row r="21" spans="1:5">
      <c r="A21" s="720" t="s">
        <v>621</v>
      </c>
      <c r="B21" s="721" t="s">
        <v>622</v>
      </c>
      <c r="C21" s="718">
        <v>4</v>
      </c>
      <c r="D21" s="722">
        <f>'40.023'!J40</f>
        <v>0</v>
      </c>
      <c r="E21" s="436"/>
    </row>
    <row r="22" spans="1:5">
      <c r="A22" s="723" t="s">
        <v>623</v>
      </c>
      <c r="B22" s="717"/>
      <c r="C22" s="718"/>
      <c r="D22" s="724"/>
      <c r="E22" s="436"/>
    </row>
    <row r="23" spans="1:5">
      <c r="A23" s="720" t="s">
        <v>624</v>
      </c>
      <c r="B23" s="721" t="s">
        <v>625</v>
      </c>
      <c r="C23" s="718">
        <v>5</v>
      </c>
      <c r="D23" s="722">
        <f>'40.030'!O28</f>
        <v>0</v>
      </c>
      <c r="E23" s="436"/>
    </row>
    <row r="24" spans="1:5">
      <c r="A24" s="720" t="s">
        <v>626</v>
      </c>
      <c r="B24" s="721" t="s">
        <v>627</v>
      </c>
      <c r="C24" s="718">
        <v>6</v>
      </c>
      <c r="D24" s="722">
        <f>+'40.031'!M53</f>
        <v>0</v>
      </c>
      <c r="E24" s="436"/>
    </row>
    <row r="25" spans="1:5">
      <c r="A25" s="720" t="s">
        <v>628</v>
      </c>
      <c r="B25" s="721" t="s">
        <v>629</v>
      </c>
      <c r="C25" s="718">
        <v>7</v>
      </c>
      <c r="D25" s="722">
        <f>+'40.032'!H53</f>
        <v>0</v>
      </c>
      <c r="E25" s="436"/>
    </row>
    <row r="26" spans="1:5">
      <c r="A26" s="720" t="s">
        <v>630</v>
      </c>
      <c r="B26" s="721" t="s">
        <v>631</v>
      </c>
      <c r="C26" s="718">
        <v>8</v>
      </c>
      <c r="D26" s="722">
        <f>+'40.033'!G20</f>
        <v>0</v>
      </c>
      <c r="E26" s="436"/>
    </row>
    <row r="27" spans="1:5">
      <c r="A27" s="720" t="s">
        <v>632</v>
      </c>
      <c r="B27" s="721" t="s">
        <v>633</v>
      </c>
      <c r="C27" s="718">
        <v>9</v>
      </c>
      <c r="D27" s="722">
        <f>+'40.034'!D20</f>
        <v>0</v>
      </c>
      <c r="E27" s="436"/>
    </row>
    <row r="28" spans="1:5">
      <c r="A28" s="720" t="s">
        <v>634</v>
      </c>
      <c r="B28" s="721" t="s">
        <v>635</v>
      </c>
      <c r="C28" s="718">
        <v>10</v>
      </c>
      <c r="D28" s="722">
        <f>'40.035'!D17</f>
        <v>0</v>
      </c>
      <c r="E28" s="436"/>
    </row>
    <row r="29" spans="1:5">
      <c r="A29" s="720" t="s">
        <v>636</v>
      </c>
      <c r="B29" s="721" t="s">
        <v>637</v>
      </c>
      <c r="C29" s="718">
        <v>11</v>
      </c>
      <c r="D29" s="722">
        <f>+'40.036'!D19</f>
        <v>0</v>
      </c>
      <c r="E29" s="436"/>
    </row>
    <row r="30" spans="1:5">
      <c r="A30" s="723" t="s">
        <v>638</v>
      </c>
      <c r="B30" s="718"/>
      <c r="C30" s="718"/>
      <c r="D30" s="724"/>
      <c r="E30" s="436"/>
    </row>
    <row r="31" spans="1:5">
      <c r="A31" s="725" t="s">
        <v>639</v>
      </c>
      <c r="B31" s="721" t="s">
        <v>640</v>
      </c>
      <c r="C31" s="718">
        <v>12</v>
      </c>
      <c r="D31" s="722">
        <f>'40.040'!D24</f>
        <v>0</v>
      </c>
      <c r="E31" s="436"/>
    </row>
    <row r="32" spans="1:5">
      <c r="A32" s="725" t="s">
        <v>641</v>
      </c>
      <c r="B32" s="721" t="s">
        <v>642</v>
      </c>
      <c r="C32" s="718">
        <v>13</v>
      </c>
      <c r="D32" s="722">
        <f>'40.041'!E24</f>
        <v>0</v>
      </c>
      <c r="E32" s="436"/>
    </row>
    <row r="33" spans="1:5">
      <c r="A33" s="720" t="s">
        <v>643</v>
      </c>
      <c r="B33" s="721" t="s">
        <v>644</v>
      </c>
      <c r="C33" s="718">
        <v>14</v>
      </c>
      <c r="D33" s="722">
        <f>'40.042'!B33</f>
        <v>0</v>
      </c>
      <c r="E33" s="436"/>
    </row>
    <row r="34" spans="1:5">
      <c r="A34" s="716" t="s">
        <v>645</v>
      </c>
      <c r="B34" s="718" t="s">
        <v>646</v>
      </c>
      <c r="C34" s="718" t="s">
        <v>3</v>
      </c>
      <c r="D34" s="726">
        <f>SUM(D18:D33)</f>
        <v>0</v>
      </c>
      <c r="E34" s="436"/>
    </row>
    <row r="35" spans="1:5">
      <c r="A35" s="727" t="s">
        <v>4</v>
      </c>
      <c r="B35" s="721" t="s">
        <v>647</v>
      </c>
      <c r="C35" s="718" t="s">
        <v>5</v>
      </c>
      <c r="D35" s="722">
        <f>+'40.011'!D93</f>
        <v>0</v>
      </c>
      <c r="E35" s="436"/>
    </row>
    <row r="36" spans="1:5">
      <c r="A36" s="728" t="s">
        <v>799</v>
      </c>
      <c r="B36" s="721"/>
      <c r="C36" s="729" t="s">
        <v>648</v>
      </c>
      <c r="D36" s="730">
        <f>'40.031'!AE65+'40.031'!AW65</f>
        <v>0</v>
      </c>
      <c r="E36" s="436"/>
    </row>
    <row r="37" spans="1:5" ht="22.8">
      <c r="A37" s="731" t="s">
        <v>649</v>
      </c>
      <c r="B37" s="732" t="str">
        <f>"B + B2 / A"</f>
        <v>B + B2 / A</v>
      </c>
      <c r="C37" s="733"/>
      <c r="D37" s="734" t="str">
        <f>IFERROR((+D35+D36)/D34,"")</f>
        <v/>
      </c>
      <c r="E37" s="436"/>
    </row>
    <row r="38" spans="1:5">
      <c r="A38" s="719"/>
      <c r="B38" s="1047"/>
      <c r="C38" s="1048"/>
      <c r="D38" s="719"/>
      <c r="E38" s="436"/>
    </row>
    <row r="39" spans="1:5">
      <c r="A39" s="735" t="s">
        <v>650</v>
      </c>
      <c r="B39" s="736" t="s">
        <v>647</v>
      </c>
      <c r="C39" s="718" t="s">
        <v>6</v>
      </c>
      <c r="D39" s="737">
        <f>+'40.011'!D38</f>
        <v>0</v>
      </c>
      <c r="E39" s="436"/>
    </row>
    <row r="40" spans="1:5" ht="22.8">
      <c r="A40" s="731" t="s">
        <v>651</v>
      </c>
      <c r="B40" s="738" t="str">
        <f>"C + 70% of B2 / A "</f>
        <v xml:space="preserve">C + 70% of B2 / A </v>
      </c>
      <c r="C40" s="718"/>
      <c r="D40" s="734" t="str">
        <f>IFERROR((+D39+0.7*D36)/D34,"")</f>
        <v/>
      </c>
      <c r="E40" s="436"/>
    </row>
    <row r="41" spans="1:5" ht="22.8">
      <c r="A41" s="637"/>
      <c r="B41" s="638"/>
      <c r="C41" s="89"/>
      <c r="D41" s="89"/>
      <c r="E41" s="89"/>
    </row>
    <row r="42" spans="1:5" hidden="1"/>
    <row r="43" spans="1:5" hidden="1"/>
    <row r="44" spans="1:5" hidden="1"/>
    <row r="45" spans="1:5" hidden="1"/>
    <row r="46" spans="1:5" hidden="1"/>
    <row r="47" spans="1:5" hidden="1"/>
    <row r="48" spans="1:5"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sheetData>
  <sheetProtection algorithmName="SHA-512" hashValue="qIzxXLQrNRRzseFI6BhrWHtbH1vAqKULz732Rwxe2Dw0z4DmPohMYyOUUIZaw7KxWrWBSsgDad2wdA6Z/60EFw==" saltValue="yQ63+6D06LCZtfZRR83w8Q==" spinCount="100000" sheet="1" objects="1" scenarios="1"/>
  <mergeCells count="4">
    <mergeCell ref="A9:D9"/>
    <mergeCell ref="A11:D11"/>
    <mergeCell ref="A13:D13"/>
    <mergeCell ref="B38:C38"/>
  </mergeCells>
  <conditionalFormatting sqref="D34">
    <cfRule type="expression" dxfId="4" priority="3" stopIfTrue="1">
      <formula>ISERROR($D$22)</formula>
    </cfRule>
  </conditionalFormatting>
  <conditionalFormatting sqref="D37">
    <cfRule type="expression" dxfId="3" priority="4" stopIfTrue="1">
      <formula>ISERROR($D$25)</formula>
    </cfRule>
  </conditionalFormatting>
  <conditionalFormatting sqref="D40:D41">
    <cfRule type="expression" dxfId="2" priority="2" stopIfTrue="1">
      <formula>ISERROR($D$25)</formula>
    </cfRule>
  </conditionalFormatting>
  <conditionalFormatting sqref="D36">
    <cfRule type="expression" dxfId="1" priority="1" stopIfTrue="1">
      <formula>ISERROR($D$22)</formula>
    </cfRule>
  </conditionalFormatting>
  <hyperlinks>
    <hyperlink ref="B1:D1" location="'40.010'!A1" display="'40.010'!A1"/>
    <hyperlink ref="A18" location="'40.020'!A1" display="Default Risk"/>
    <hyperlink ref="A19" location="'40.021'!A1" display="Investment Volatility Risk"/>
    <hyperlink ref="A20" location="'40.022'!A1" display="Off Balance Sheet Risk"/>
    <hyperlink ref="A21" location="'40.023'!A1" display="Foreign Currency Mismatch Risk"/>
    <hyperlink ref="A23" location="'40.030'!A1" display="Asset Liability Mismatch Risk"/>
    <hyperlink ref="A24" location="'40.031'!A1" display="Mortality Risk"/>
    <hyperlink ref="A25" location="'40.032'!A1" display="Morbidity Risk"/>
    <hyperlink ref="A26" location="'40.033'!A1" display="Lapse Risk"/>
    <hyperlink ref="A27" location="'40.034'!A1" display="Interest Margin Pricing Risk"/>
    <hyperlink ref="A28" location="'40.035'!A1" display="Liquidity and Operational Risk"/>
    <hyperlink ref="A29" location="'40.036'!A1" display="Guarantee Risk"/>
    <hyperlink ref="A31" location="'40.040'!A1" display="Premium Adequacy"/>
    <hyperlink ref="A32" location="'40.041'!A1" display="Outstanding Claims "/>
    <hyperlink ref="A33" location="'40.042'!A1" display="Catastrophe Risk"/>
    <hyperlink ref="A35" location="'40.011'!A1" display="Total Regulatory Capital Available"/>
    <hyperlink ref="A1" location="'TABLE OF CONTENTS'!A1" display="TABLE OF CONTENTS"/>
  </hyperlinks>
  <printOptions horizontalCentered="1"/>
  <pageMargins left="0.51181102362204722" right="0.51181102362204722" top="0.98425196850393704" bottom="0.59055118110236227" header="0.59055118110236227" footer="0.59055118110236227"/>
  <pageSetup paperSize="5" scale="7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7"/>
  </sheetPr>
  <dimension ref="A1:H108"/>
  <sheetViews>
    <sheetView topLeftCell="A10" zoomScale="80" zoomScaleNormal="80" workbookViewId="0">
      <selection activeCell="D23" sqref="D23"/>
    </sheetView>
  </sheetViews>
  <sheetFormatPr defaultColWidth="0" defaultRowHeight="13.2" zeroHeight="1"/>
  <cols>
    <col min="1" max="1" width="62.90625" style="75" customWidth="1"/>
    <col min="2" max="2" width="5.90625" style="900" bestFit="1" customWidth="1"/>
    <col min="3" max="3" width="2.08984375" style="900" bestFit="1" customWidth="1"/>
    <col min="4" max="4" width="21.08984375" style="75" customWidth="1"/>
    <col min="5" max="5" width="34.6328125" style="75" customWidth="1"/>
    <col min="6" max="6" width="8.6328125" style="75" customWidth="1"/>
    <col min="7" max="8" width="0" style="75" hidden="1" customWidth="1"/>
    <col min="9" max="16384" width="8.6328125" style="75" hidden="1"/>
  </cols>
  <sheetData>
    <row r="1" spans="1:6">
      <c r="A1" s="374" t="s">
        <v>493</v>
      </c>
      <c r="B1" s="895"/>
      <c r="C1" s="895"/>
      <c r="D1" s="892">
        <v>40.011000000000003</v>
      </c>
      <c r="E1" s="76"/>
      <c r="F1" s="76"/>
    </row>
    <row r="2" spans="1:6">
      <c r="A2" s="76"/>
      <c r="B2" s="112"/>
      <c r="C2" s="894"/>
      <c r="D2" s="297"/>
      <c r="E2" s="297" t="s">
        <v>383</v>
      </c>
      <c r="F2" s="76"/>
    </row>
    <row r="3" spans="1:6">
      <c r="A3" s="79" t="str">
        <f>Cover!$A$14</f>
        <v>Select Name of Insurer/ Financial Holding Company</v>
      </c>
      <c r="B3" s="112"/>
      <c r="C3" s="112"/>
      <c r="D3" s="76"/>
      <c r="E3" s="76"/>
      <c r="F3" s="76"/>
    </row>
    <row r="4" spans="1:6">
      <c r="A4" s="80" t="s">
        <v>354</v>
      </c>
      <c r="B4" s="112"/>
      <c r="C4" s="112"/>
      <c r="D4" s="76"/>
      <c r="E4" s="76"/>
      <c r="F4" s="76"/>
    </row>
    <row r="5" spans="1:6">
      <c r="A5" s="80"/>
      <c r="B5" s="112"/>
      <c r="C5" s="112"/>
      <c r="D5" s="76"/>
      <c r="E5" s="76"/>
      <c r="F5" s="76"/>
    </row>
    <row r="6" spans="1:6">
      <c r="A6" s="80" t="s">
        <v>1</v>
      </c>
      <c r="B6" s="112"/>
      <c r="C6" s="112"/>
      <c r="D6" s="76"/>
      <c r="E6" s="76"/>
      <c r="F6" s="76"/>
    </row>
    <row r="7" spans="1:6">
      <c r="A7" s="81" t="s">
        <v>355</v>
      </c>
      <c r="B7" s="859"/>
      <c r="C7" s="112"/>
      <c r="D7" s="76"/>
      <c r="E7" s="6">
        <f>Cover!$A$23</f>
        <v>45291</v>
      </c>
      <c r="F7" s="76"/>
    </row>
    <row r="8" spans="1:6">
      <c r="A8" s="82"/>
      <c r="B8" s="112"/>
      <c r="C8" s="112"/>
      <c r="D8" s="76"/>
      <c r="E8" s="76"/>
      <c r="F8" s="76"/>
    </row>
    <row r="9" spans="1:6">
      <c r="A9" s="1053" t="s">
        <v>0</v>
      </c>
      <c r="B9" s="1054"/>
      <c r="C9" s="1054"/>
      <c r="D9" s="1054"/>
      <c r="E9" s="76"/>
      <c r="F9" s="76"/>
    </row>
    <row r="10" spans="1:6">
      <c r="A10" s="83"/>
      <c r="B10" s="112"/>
      <c r="C10" s="112"/>
      <c r="D10" s="76"/>
      <c r="E10" s="76"/>
      <c r="F10" s="76"/>
    </row>
    <row r="11" spans="1:6" ht="43.35" customHeight="1">
      <c r="A11" s="1054" t="s">
        <v>7</v>
      </c>
      <c r="B11" s="1054"/>
      <c r="C11" s="1054"/>
      <c r="D11" s="463" t="s">
        <v>663</v>
      </c>
      <c r="E11" s="312" t="s">
        <v>451</v>
      </c>
      <c r="F11" s="76"/>
    </row>
    <row r="12" spans="1:6" ht="13.8">
      <c r="A12" s="76"/>
      <c r="B12" s="112"/>
      <c r="C12" s="112"/>
      <c r="D12" s="7" t="s">
        <v>2</v>
      </c>
      <c r="E12" s="311"/>
      <c r="F12" s="76"/>
    </row>
    <row r="13" spans="1:6" ht="13.8">
      <c r="A13" s="7" t="s">
        <v>8</v>
      </c>
      <c r="B13" s="860"/>
      <c r="C13" s="860"/>
      <c r="D13" s="7"/>
      <c r="E13" s="311"/>
      <c r="F13" s="76"/>
    </row>
    <row r="14" spans="1:6" ht="13.8">
      <c r="A14" s="3" t="s">
        <v>9</v>
      </c>
      <c r="B14" s="896"/>
      <c r="C14" s="896"/>
      <c r="D14" s="313">
        <f>'BALANCE SHEET'!E78+'BALANCE SHEET'!E79</f>
        <v>0</v>
      </c>
      <c r="E14" s="310"/>
      <c r="F14" s="76"/>
    </row>
    <row r="15" spans="1:6" ht="15.6">
      <c r="A15" s="183" t="s">
        <v>804</v>
      </c>
      <c r="B15" s="896"/>
      <c r="C15" s="896"/>
      <c r="D15" s="313">
        <f>'40.012'!D26</f>
        <v>0</v>
      </c>
      <c r="E15" s="310"/>
      <c r="F15" s="76"/>
    </row>
    <row r="16" spans="1:6" ht="13.8">
      <c r="A16" s="3" t="s">
        <v>925</v>
      </c>
      <c r="B16" s="896"/>
      <c r="C16" s="896"/>
      <c r="D16" s="15">
        <f>SUM(D17:D18)</f>
        <v>0</v>
      </c>
      <c r="E16" s="310"/>
      <c r="F16" s="76"/>
    </row>
    <row r="17" spans="1:6" ht="15.6">
      <c r="A17" s="10" t="s">
        <v>491</v>
      </c>
      <c r="B17" s="901"/>
      <c r="C17" s="896"/>
      <c r="D17" s="14"/>
      <c r="E17" s="310"/>
      <c r="F17" s="76"/>
    </row>
    <row r="18" spans="1:6" ht="13.8">
      <c r="A18" s="10" t="s">
        <v>10</v>
      </c>
      <c r="B18" s="901"/>
      <c r="C18" s="896"/>
      <c r="D18" s="14"/>
      <c r="E18" s="310"/>
      <c r="F18" s="76"/>
    </row>
    <row r="19" spans="1:6" ht="13.8">
      <c r="A19" s="970" t="s">
        <v>717</v>
      </c>
      <c r="B19" s="901"/>
      <c r="C19" s="896"/>
      <c r="D19" s="14"/>
      <c r="E19" s="310"/>
      <c r="F19" s="76"/>
    </row>
    <row r="20" spans="1:6" ht="13.8">
      <c r="A20" s="421" t="s">
        <v>807</v>
      </c>
      <c r="B20" s="897"/>
      <c r="C20" s="897"/>
      <c r="D20" s="641">
        <f>'BALANCE SHEET'!E82</f>
        <v>0</v>
      </c>
      <c r="E20" s="310"/>
      <c r="F20" s="76"/>
    </row>
    <row r="21" spans="1:6" ht="15.6">
      <c r="A21" s="422" t="s">
        <v>834</v>
      </c>
      <c r="B21" s="896"/>
      <c r="C21" s="896"/>
      <c r="D21" s="17">
        <f>'40.050'!H33</f>
        <v>0</v>
      </c>
      <c r="E21" s="310"/>
      <c r="F21" s="76"/>
    </row>
    <row r="22" spans="1:6" ht="13.8">
      <c r="A22" s="719" t="s">
        <v>805</v>
      </c>
      <c r="B22" s="896"/>
      <c r="C22" s="896"/>
      <c r="D22" s="14"/>
      <c r="E22" s="310"/>
      <c r="F22" s="76"/>
    </row>
    <row r="23" spans="1:6" ht="13.8">
      <c r="A23" s="903" t="s">
        <v>11</v>
      </c>
      <c r="B23" s="902"/>
      <c r="C23" s="896" t="s">
        <v>3</v>
      </c>
      <c r="D23" s="19">
        <f>SUM(D14:D22)-D16</f>
        <v>0</v>
      </c>
      <c r="E23" s="310"/>
      <c r="F23" s="76"/>
    </row>
    <row r="24" spans="1:6" ht="13.8">
      <c r="A24" s="716"/>
      <c r="B24" s="860"/>
      <c r="C24" s="896"/>
      <c r="D24" s="20"/>
      <c r="E24" s="311"/>
      <c r="F24" s="76"/>
    </row>
    <row r="25" spans="1:6" ht="13.8">
      <c r="A25" s="8" t="s">
        <v>12</v>
      </c>
      <c r="B25" s="860"/>
      <c r="C25" s="896"/>
      <c r="D25" s="16"/>
      <c r="E25" s="311"/>
      <c r="F25" s="76"/>
    </row>
    <row r="26" spans="1:6" ht="15.6">
      <c r="A26" s="10" t="s">
        <v>389</v>
      </c>
      <c r="B26" s="896"/>
      <c r="C26" s="896"/>
      <c r="D26" s="21"/>
      <c r="E26" s="310"/>
      <c r="F26" s="76"/>
    </row>
    <row r="27" spans="1:6" ht="15.6">
      <c r="A27" s="10" t="s">
        <v>390</v>
      </c>
      <c r="B27" s="896"/>
      <c r="C27" s="896"/>
      <c r="D27" s="21"/>
      <c r="E27" s="310"/>
      <c r="F27" s="76"/>
    </row>
    <row r="28" spans="1:6" ht="26.4">
      <c r="A28" s="197" t="s">
        <v>458</v>
      </c>
      <c r="B28" s="896"/>
      <c r="C28" s="896"/>
      <c r="D28" s="14"/>
      <c r="E28" s="310"/>
      <c r="F28" s="76"/>
    </row>
    <row r="29" spans="1:6" ht="13.8">
      <c r="A29" s="422" t="s">
        <v>889</v>
      </c>
      <c r="B29" s="896"/>
      <c r="C29" s="896"/>
      <c r="D29" s="14"/>
      <c r="E29" s="310"/>
      <c r="F29" s="76"/>
    </row>
    <row r="30" spans="1:6" ht="26.4">
      <c r="A30" s="197" t="s">
        <v>607</v>
      </c>
      <c r="B30" s="896"/>
      <c r="C30" s="896"/>
      <c r="D30" s="14">
        <f>'40.050'!H57</f>
        <v>0</v>
      </c>
      <c r="E30" s="310"/>
      <c r="F30" s="76"/>
    </row>
    <row r="31" spans="1:6" ht="13.8">
      <c r="A31" s="422" t="s">
        <v>608</v>
      </c>
      <c r="B31" s="897"/>
      <c r="C31" s="897"/>
      <c r="D31" s="14"/>
      <c r="E31" s="310"/>
      <c r="F31" s="76"/>
    </row>
    <row r="32" spans="1:6" ht="13.8">
      <c r="A32" s="10" t="s">
        <v>13</v>
      </c>
      <c r="B32" s="896"/>
      <c r="C32" s="896"/>
      <c r="D32" s="15">
        <f>'40.060'!E37</f>
        <v>0</v>
      </c>
      <c r="E32" s="310"/>
      <c r="F32" s="76"/>
    </row>
    <row r="33" spans="1:6" ht="13.8">
      <c r="A33" s="8" t="s">
        <v>14</v>
      </c>
      <c r="B33" s="860"/>
      <c r="C33" s="896" t="s">
        <v>15</v>
      </c>
      <c r="D33" s="22">
        <f>D23-SUM(D26:D32)</f>
        <v>0</v>
      </c>
      <c r="E33" s="310"/>
      <c r="F33" s="76"/>
    </row>
    <row r="34" spans="1:6" ht="13.8">
      <c r="A34" s="8"/>
      <c r="B34" s="860"/>
      <c r="C34" s="896"/>
      <c r="D34" s="16"/>
      <c r="E34" s="311"/>
      <c r="F34" s="76"/>
    </row>
    <row r="35" spans="1:6" ht="26.4">
      <c r="A35" s="23" t="s">
        <v>16</v>
      </c>
      <c r="B35" s="860"/>
      <c r="C35" s="896" t="s">
        <v>5</v>
      </c>
      <c r="D35" s="15">
        <f>+IF(D36="",0,MIN(D36,D37))</f>
        <v>0</v>
      </c>
      <c r="E35" s="310"/>
      <c r="F35" s="76"/>
    </row>
    <row r="36" spans="1:6" ht="13.8">
      <c r="A36" s="10" t="s">
        <v>17</v>
      </c>
      <c r="B36" s="896"/>
      <c r="C36" s="896"/>
      <c r="D36" s="21">
        <v>0</v>
      </c>
      <c r="E36" s="310"/>
      <c r="F36" s="76"/>
    </row>
    <row r="37" spans="1:6" ht="26.4">
      <c r="A37" s="197" t="s">
        <v>18</v>
      </c>
      <c r="B37" s="896"/>
      <c r="C37" s="896"/>
      <c r="D37" s="15">
        <f>MAX(0.33*D33,0)</f>
        <v>0</v>
      </c>
      <c r="E37" s="310"/>
      <c r="F37" s="76"/>
    </row>
    <row r="38" spans="1:6" ht="13.8">
      <c r="A38" s="8" t="s">
        <v>19</v>
      </c>
      <c r="B38" s="860"/>
      <c r="C38" s="896" t="s">
        <v>6</v>
      </c>
      <c r="D38" s="22">
        <f>D23+D35-SUM(D26:D32)</f>
        <v>0</v>
      </c>
      <c r="E38" s="310"/>
      <c r="F38" s="76"/>
    </row>
    <row r="39" spans="1:6" ht="13.8">
      <c r="A39" s="24"/>
      <c r="B39" s="898"/>
      <c r="C39" s="898"/>
      <c r="D39" s="25"/>
      <c r="E39" s="311"/>
      <c r="F39" s="76"/>
    </row>
    <row r="40" spans="1:6" ht="13.8">
      <c r="A40" s="1055" t="s">
        <v>20</v>
      </c>
      <c r="B40" s="1055"/>
      <c r="C40" s="1055"/>
      <c r="D40" s="1055"/>
      <c r="E40" s="311"/>
      <c r="F40" s="76"/>
    </row>
    <row r="41" spans="1:6" ht="13.8">
      <c r="A41" s="3"/>
      <c r="B41" s="896"/>
      <c r="C41" s="896"/>
      <c r="D41" s="3"/>
      <c r="E41" s="311"/>
      <c r="F41" s="76"/>
    </row>
    <row r="42" spans="1:6" ht="13.8">
      <c r="A42" s="8" t="s">
        <v>21</v>
      </c>
      <c r="B42" s="860"/>
      <c r="C42" s="896"/>
      <c r="D42" s="3"/>
      <c r="E42" s="311"/>
      <c r="F42" s="76"/>
    </row>
    <row r="43" spans="1:6" ht="13.8">
      <c r="A43" s="10" t="s">
        <v>22</v>
      </c>
      <c r="B43" s="896"/>
      <c r="C43" s="896"/>
      <c r="D43" s="15">
        <f>D36-D35</f>
        <v>0</v>
      </c>
      <c r="E43" s="310"/>
      <c r="F43" s="76"/>
    </row>
    <row r="44" spans="1:6" ht="13.8">
      <c r="A44" s="10" t="s">
        <v>23</v>
      </c>
      <c r="B44" s="896"/>
      <c r="C44" s="896"/>
      <c r="D44" s="21"/>
      <c r="E44" s="310"/>
      <c r="F44" s="76"/>
    </row>
    <row r="45" spans="1:6" ht="13.8">
      <c r="A45" s="10" t="s">
        <v>24</v>
      </c>
      <c r="B45" s="896"/>
      <c r="C45" s="896"/>
      <c r="D45" s="21"/>
      <c r="E45" s="310"/>
      <c r="F45" s="76"/>
    </row>
    <row r="46" spans="1:6" ht="26.4">
      <c r="A46" s="197" t="s">
        <v>25</v>
      </c>
      <c r="B46" s="896"/>
      <c r="C46" s="896"/>
      <c r="D46" s="15">
        <f>SUM(D47:D49)</f>
        <v>0</v>
      </c>
      <c r="E46" s="310"/>
      <c r="F46" s="76"/>
    </row>
    <row r="47" spans="1:6" ht="13.8">
      <c r="A47" s="26" t="s">
        <v>26</v>
      </c>
      <c r="B47" s="896"/>
      <c r="C47" s="896"/>
      <c r="D47" s="21"/>
      <c r="E47" s="310"/>
      <c r="F47" s="76"/>
    </row>
    <row r="48" spans="1:6" ht="13.8">
      <c r="A48" s="26" t="s">
        <v>27</v>
      </c>
      <c r="B48" s="896"/>
      <c r="C48" s="896"/>
      <c r="D48" s="21"/>
      <c r="E48" s="310"/>
      <c r="F48" s="76"/>
    </row>
    <row r="49" spans="1:6" ht="13.8">
      <c r="A49" s="26" t="s">
        <v>28</v>
      </c>
      <c r="B49" s="896"/>
      <c r="C49" s="896"/>
      <c r="D49" s="21"/>
      <c r="E49" s="310"/>
      <c r="F49" s="76"/>
    </row>
    <row r="50" spans="1:6" ht="15.6">
      <c r="A50" s="10" t="s">
        <v>391</v>
      </c>
      <c r="B50" s="901"/>
      <c r="C50" s="896"/>
      <c r="D50" s="17">
        <f>+IF(D51="",0,MIN(D51,D52))</f>
        <v>0</v>
      </c>
      <c r="E50" s="310"/>
      <c r="F50" s="76"/>
    </row>
    <row r="51" spans="1:6" ht="15.6">
      <c r="A51" s="26" t="s">
        <v>392</v>
      </c>
      <c r="B51" s="896"/>
      <c r="C51" s="896"/>
      <c r="D51" s="21">
        <v>0</v>
      </c>
      <c r="E51" s="310"/>
      <c r="F51" s="76"/>
    </row>
    <row r="52" spans="1:6" ht="13.8">
      <c r="A52" s="26" t="s">
        <v>29</v>
      </c>
      <c r="B52" s="896"/>
      <c r="C52" s="896"/>
      <c r="D52" s="15">
        <f>0.2*D38</f>
        <v>0</v>
      </c>
      <c r="E52" s="310"/>
      <c r="F52" s="76"/>
    </row>
    <row r="53" spans="1:6" ht="13.8">
      <c r="A53" s="3" t="s">
        <v>30</v>
      </c>
      <c r="B53" s="896"/>
      <c r="C53" s="896"/>
      <c r="D53" s="21">
        <v>0</v>
      </c>
      <c r="E53" s="310"/>
      <c r="F53" s="76"/>
    </row>
    <row r="54" spans="1:6" ht="13.8">
      <c r="A54" s="8" t="s">
        <v>31</v>
      </c>
      <c r="B54" s="860"/>
      <c r="C54" s="896" t="s">
        <v>32</v>
      </c>
      <c r="D54" s="19">
        <f>D43+D44+D45+D46+D50+D53</f>
        <v>0</v>
      </c>
      <c r="E54" s="310"/>
      <c r="F54" s="76"/>
    </row>
    <row r="55" spans="1:6" ht="13.8">
      <c r="A55" s="3"/>
      <c r="B55" s="896"/>
      <c r="C55" s="896"/>
      <c r="D55" s="3"/>
      <c r="E55" s="311"/>
      <c r="F55" s="76"/>
    </row>
    <row r="56" spans="1:6" ht="13.8">
      <c r="A56" s="8" t="s">
        <v>33</v>
      </c>
      <c r="B56" s="860"/>
      <c r="C56" s="896"/>
      <c r="D56" s="3"/>
      <c r="E56" s="311"/>
      <c r="F56" s="76"/>
    </row>
    <row r="57" spans="1:6" ht="13.8">
      <c r="A57" s="3" t="s">
        <v>34</v>
      </c>
      <c r="B57" s="896"/>
      <c r="C57" s="896"/>
      <c r="D57" s="21">
        <v>0</v>
      </c>
      <c r="E57" s="310"/>
      <c r="F57" s="76"/>
    </row>
    <row r="58" spans="1:6" ht="13.8">
      <c r="A58" s="3" t="s">
        <v>35</v>
      </c>
      <c r="B58" s="896"/>
      <c r="C58" s="896"/>
      <c r="D58" s="21">
        <v>0</v>
      </c>
      <c r="E58" s="310"/>
      <c r="F58" s="76"/>
    </row>
    <row r="59" spans="1:6" ht="13.8">
      <c r="A59" s="3" t="s">
        <v>30</v>
      </c>
      <c r="B59" s="896"/>
      <c r="C59" s="896"/>
      <c r="D59" s="21">
        <v>0</v>
      </c>
      <c r="E59" s="310"/>
      <c r="F59" s="76"/>
    </row>
    <row r="60" spans="1:6" ht="13.8">
      <c r="A60" s="8" t="s">
        <v>36</v>
      </c>
      <c r="B60" s="860"/>
      <c r="C60" s="896" t="s">
        <v>37</v>
      </c>
      <c r="D60" s="17">
        <f>SUM(D57:D59)</f>
        <v>0</v>
      </c>
      <c r="E60" s="310"/>
      <c r="F60" s="76"/>
    </row>
    <row r="61" spans="1:6" ht="13.8">
      <c r="A61" s="3" t="s">
        <v>38</v>
      </c>
      <c r="B61" s="896"/>
      <c r="C61" s="896" t="s">
        <v>39</v>
      </c>
      <c r="D61" s="15">
        <f>0.5*D38</f>
        <v>0</v>
      </c>
      <c r="E61" s="310"/>
      <c r="F61" s="76"/>
    </row>
    <row r="62" spans="1:6" ht="13.8">
      <c r="A62" s="8" t="s">
        <v>837</v>
      </c>
      <c r="B62" s="860"/>
      <c r="C62" s="896" t="s">
        <v>40</v>
      </c>
      <c r="D62" s="19">
        <f>MAX(MIN(D61,D60),0)</f>
        <v>0</v>
      </c>
      <c r="E62" s="310"/>
      <c r="F62" s="76"/>
    </row>
    <row r="63" spans="1:6" ht="13.8">
      <c r="A63" s="8"/>
      <c r="B63" s="860"/>
      <c r="C63" s="896"/>
      <c r="D63" s="3"/>
      <c r="E63" s="311"/>
      <c r="F63" s="76"/>
    </row>
    <row r="64" spans="1:6" ht="13.8">
      <c r="A64" s="8" t="s">
        <v>41</v>
      </c>
      <c r="B64" s="860"/>
      <c r="C64" s="896"/>
      <c r="D64" s="3"/>
      <c r="E64" s="311"/>
      <c r="F64" s="76"/>
    </row>
    <row r="65" spans="1:6" ht="26.4">
      <c r="A65" s="197" t="s">
        <v>42</v>
      </c>
      <c r="B65" s="896"/>
      <c r="C65" s="896"/>
      <c r="D65" s="17">
        <f>D28*0.75</f>
        <v>0</v>
      </c>
      <c r="E65" s="310"/>
      <c r="F65" s="76"/>
    </row>
    <row r="66" spans="1:6" ht="13.8">
      <c r="A66" s="422" t="s">
        <v>726</v>
      </c>
      <c r="B66" s="896"/>
      <c r="C66" s="896"/>
      <c r="D66" s="17">
        <f>D29</f>
        <v>0</v>
      </c>
      <c r="E66" s="310"/>
      <c r="F66" s="76"/>
    </row>
    <row r="67" spans="1:6" ht="13.8">
      <c r="A67" s="10" t="s">
        <v>43</v>
      </c>
      <c r="B67" s="896"/>
      <c r="C67" s="896"/>
      <c r="D67" s="20"/>
      <c r="E67" s="311"/>
      <c r="F67" s="76"/>
    </row>
    <row r="68" spans="1:6" ht="13.8">
      <c r="A68" s="45"/>
      <c r="B68" s="896"/>
      <c r="C68" s="896"/>
      <c r="D68" s="27"/>
      <c r="E68" s="310"/>
      <c r="F68" s="76"/>
    </row>
    <row r="69" spans="1:6" ht="13.8">
      <c r="A69" s="45"/>
      <c r="B69" s="896"/>
      <c r="C69" s="896"/>
      <c r="D69" s="27"/>
      <c r="E69" s="310"/>
      <c r="F69" s="76"/>
    </row>
    <row r="70" spans="1:6" ht="13.8">
      <c r="A70" s="45"/>
      <c r="B70" s="896"/>
      <c r="C70" s="896"/>
      <c r="D70" s="27"/>
      <c r="E70" s="310"/>
      <c r="F70" s="76"/>
    </row>
    <row r="71" spans="1:6" ht="13.8">
      <c r="A71" s="45"/>
      <c r="B71" s="896"/>
      <c r="C71" s="896"/>
      <c r="D71" s="27"/>
      <c r="E71" s="310"/>
      <c r="F71" s="76"/>
    </row>
    <row r="72" spans="1:6" ht="13.8">
      <c r="A72" s="8" t="s">
        <v>44</v>
      </c>
      <c r="B72" s="860"/>
      <c r="C72" s="896" t="s">
        <v>45</v>
      </c>
      <c r="D72" s="22">
        <f>SUM(D65:D71)</f>
        <v>0</v>
      </c>
      <c r="E72" s="310"/>
      <c r="F72" s="76"/>
    </row>
    <row r="73" spans="1:6" ht="13.8">
      <c r="A73" s="8" t="s">
        <v>245</v>
      </c>
      <c r="B73" s="896" t="s">
        <v>46</v>
      </c>
      <c r="C73" s="896" t="s">
        <v>47</v>
      </c>
      <c r="D73" s="22">
        <f>+D72+D62+D54</f>
        <v>0</v>
      </c>
      <c r="E73" s="310"/>
      <c r="F73" s="76"/>
    </row>
    <row r="74" spans="1:6" ht="13.8">
      <c r="A74" s="8" t="s">
        <v>838</v>
      </c>
      <c r="B74" s="860"/>
      <c r="C74" s="896" t="s">
        <v>48</v>
      </c>
      <c r="D74" s="15">
        <f>MAX(MIN(D73,D38),0)</f>
        <v>0</v>
      </c>
      <c r="E74" s="310"/>
      <c r="F74" s="76"/>
    </row>
    <row r="75" spans="1:6" ht="13.8">
      <c r="A75" s="8" t="s">
        <v>246</v>
      </c>
      <c r="B75" s="896" t="s">
        <v>49</v>
      </c>
      <c r="C75" s="896" t="s">
        <v>50</v>
      </c>
      <c r="D75" s="22">
        <f>+D74+D38</f>
        <v>0</v>
      </c>
      <c r="E75" s="310"/>
      <c r="F75" s="76"/>
    </row>
    <row r="76" spans="1:6" ht="13.8">
      <c r="A76" s="8"/>
      <c r="B76" s="860"/>
      <c r="C76" s="896"/>
      <c r="D76" s="3"/>
      <c r="E76" s="311"/>
      <c r="F76" s="76"/>
    </row>
    <row r="77" spans="1:6" ht="15.6">
      <c r="A77" s="8" t="s">
        <v>393</v>
      </c>
      <c r="B77" s="860"/>
      <c r="C77" s="896"/>
      <c r="D77" s="16"/>
      <c r="E77" s="311"/>
      <c r="F77" s="76"/>
    </row>
    <row r="78" spans="1:6" ht="26.4">
      <c r="A78" s="197" t="s">
        <v>261</v>
      </c>
      <c r="B78" s="896"/>
      <c r="C78" s="896"/>
      <c r="D78" s="21"/>
      <c r="E78" s="310"/>
      <c r="F78" s="76"/>
    </row>
    <row r="79" spans="1:6" ht="13.8">
      <c r="A79" s="10" t="s">
        <v>51</v>
      </c>
      <c r="B79" s="896"/>
      <c r="C79" s="896"/>
      <c r="D79" s="21"/>
      <c r="E79" s="310"/>
      <c r="F79" s="76"/>
    </row>
    <row r="80" spans="1:6" ht="15.6">
      <c r="A80" s="10" t="s">
        <v>394</v>
      </c>
      <c r="B80" s="896"/>
      <c r="C80" s="896"/>
      <c r="D80" s="21"/>
      <c r="E80" s="310"/>
      <c r="F80" s="76"/>
    </row>
    <row r="81" spans="1:6" ht="15.6">
      <c r="A81" s="10" t="s">
        <v>817</v>
      </c>
      <c r="B81" s="896"/>
      <c r="C81" s="896"/>
      <c r="D81" s="21"/>
      <c r="E81" s="310"/>
      <c r="F81" s="76"/>
    </row>
    <row r="82" spans="1:6" ht="26.4">
      <c r="A82" s="197" t="s">
        <v>294</v>
      </c>
      <c r="B82" s="896"/>
      <c r="C82" s="896"/>
      <c r="D82" s="21"/>
      <c r="E82" s="310"/>
      <c r="F82" s="76"/>
    </row>
    <row r="83" spans="1:6" ht="13.8">
      <c r="A83" s="10" t="s">
        <v>443</v>
      </c>
      <c r="B83" s="896"/>
      <c r="C83" s="896"/>
      <c r="D83" s="21"/>
      <c r="E83" s="310"/>
      <c r="F83" s="76"/>
    </row>
    <row r="84" spans="1:6" ht="13.8">
      <c r="A84" s="10" t="s">
        <v>273</v>
      </c>
      <c r="B84" s="896"/>
      <c r="C84" s="896"/>
      <c r="D84" s="21"/>
      <c r="E84" s="310"/>
      <c r="F84" s="76"/>
    </row>
    <row r="85" spans="1:6" ht="13.8">
      <c r="A85" s="10" t="s">
        <v>274</v>
      </c>
      <c r="B85" s="896"/>
      <c r="C85" s="896"/>
      <c r="D85" s="21"/>
      <c r="E85" s="310"/>
      <c r="F85" s="76"/>
    </row>
    <row r="86" spans="1:6" ht="13.8">
      <c r="A86" s="10" t="s">
        <v>52</v>
      </c>
      <c r="B86" s="896"/>
      <c r="C86" s="896"/>
      <c r="D86" s="21"/>
      <c r="E86" s="310"/>
      <c r="F86" s="76"/>
    </row>
    <row r="87" spans="1:6" ht="13.8">
      <c r="A87" s="10" t="s">
        <v>43</v>
      </c>
      <c r="B87" s="896"/>
      <c r="C87" s="896"/>
      <c r="D87" s="16"/>
      <c r="E87" s="311"/>
      <c r="F87" s="76"/>
    </row>
    <row r="88" spans="1:6" ht="13.8">
      <c r="A88" s="45"/>
      <c r="B88" s="896"/>
      <c r="C88" s="896"/>
      <c r="D88" s="21"/>
      <c r="E88" s="310"/>
      <c r="F88" s="76"/>
    </row>
    <row r="89" spans="1:6" ht="13.8">
      <c r="A89" s="45"/>
      <c r="B89" s="896"/>
      <c r="C89" s="896"/>
      <c r="D89" s="21"/>
      <c r="E89" s="310"/>
      <c r="F89" s="76"/>
    </row>
    <row r="90" spans="1:6" ht="13.8">
      <c r="A90" s="45"/>
      <c r="B90" s="896"/>
      <c r="C90" s="896"/>
      <c r="D90" s="21"/>
      <c r="E90" s="310"/>
      <c r="F90" s="76"/>
    </row>
    <row r="91" spans="1:6" ht="13.8">
      <c r="A91" s="45"/>
      <c r="B91" s="896"/>
      <c r="C91" s="896"/>
      <c r="D91" s="21"/>
      <c r="E91" s="310"/>
      <c r="F91" s="76"/>
    </row>
    <row r="92" spans="1:6" ht="13.8">
      <c r="A92" s="8" t="s">
        <v>53</v>
      </c>
      <c r="B92" s="860"/>
      <c r="C92" s="896" t="s">
        <v>54</v>
      </c>
      <c r="D92" s="22">
        <f>SUM(D78:D91)</f>
        <v>0</v>
      </c>
      <c r="E92" s="310"/>
      <c r="F92" s="76"/>
    </row>
    <row r="93" spans="1:6" ht="13.8">
      <c r="A93" s="8" t="s">
        <v>4</v>
      </c>
      <c r="B93" s="896" t="s">
        <v>55</v>
      </c>
      <c r="C93" s="896" t="s">
        <v>56</v>
      </c>
      <c r="D93" s="48">
        <f>+D75-D92</f>
        <v>0</v>
      </c>
      <c r="E93" s="310"/>
      <c r="F93" s="76"/>
    </row>
    <row r="94" spans="1:6">
      <c r="A94" s="76"/>
      <c r="B94" s="112"/>
      <c r="C94" s="112"/>
      <c r="D94" s="76"/>
      <c r="E94" s="76"/>
      <c r="F94" s="76"/>
    </row>
    <row r="95" spans="1:6">
      <c r="A95" s="76" t="s">
        <v>57</v>
      </c>
      <c r="B95" s="112"/>
      <c r="C95" s="112"/>
      <c r="D95" s="76"/>
      <c r="E95" s="76"/>
      <c r="F95" s="76"/>
    </row>
    <row r="96" spans="1:6">
      <c r="A96" s="1051" t="s">
        <v>605</v>
      </c>
      <c r="B96" s="1051"/>
      <c r="C96" s="1051"/>
      <c r="D96" s="1051"/>
      <c r="E96" s="76"/>
      <c r="F96" s="76"/>
    </row>
    <row r="97" spans="1:6" ht="28.5" customHeight="1">
      <c r="A97" s="1052" t="s">
        <v>835</v>
      </c>
      <c r="B97" s="1052"/>
      <c r="C97" s="1052"/>
      <c r="D97" s="1052"/>
      <c r="E97" s="76"/>
      <c r="F97" s="76"/>
    </row>
    <row r="98" spans="1:6">
      <c r="A98" s="1051" t="s">
        <v>386</v>
      </c>
      <c r="B98" s="1051"/>
      <c r="C98" s="1051"/>
      <c r="D98" s="1051"/>
      <c r="E98" s="76"/>
      <c r="F98" s="76"/>
    </row>
    <row r="99" spans="1:6" ht="26.4" customHeight="1">
      <c r="A99" s="1051" t="s">
        <v>420</v>
      </c>
      <c r="B99" s="1051"/>
      <c r="C99" s="1051"/>
      <c r="D99" s="1051"/>
      <c r="E99" s="76"/>
      <c r="F99" s="76"/>
    </row>
    <row r="100" spans="1:6">
      <c r="A100" s="1051" t="s">
        <v>421</v>
      </c>
      <c r="B100" s="1051"/>
      <c r="C100" s="1051"/>
      <c r="D100" s="1051"/>
      <c r="E100" s="76"/>
      <c r="F100" s="76"/>
    </row>
    <row r="101" spans="1:6" ht="15.6">
      <c r="A101" s="1056" t="s">
        <v>387</v>
      </c>
      <c r="B101" s="1056"/>
      <c r="C101" s="1056"/>
      <c r="D101" s="1056"/>
      <c r="E101" s="76"/>
      <c r="F101" s="76"/>
    </row>
    <row r="102" spans="1:6" ht="15.6">
      <c r="A102" s="1056" t="s">
        <v>388</v>
      </c>
      <c r="B102" s="1056"/>
      <c r="C102" s="1056"/>
      <c r="D102" s="1056"/>
      <c r="E102" s="76"/>
      <c r="F102" s="76"/>
    </row>
    <row r="103" spans="1:6" ht="27.6" customHeight="1">
      <c r="A103" s="1052" t="s">
        <v>836</v>
      </c>
      <c r="B103" s="1052"/>
      <c r="C103" s="1052"/>
      <c r="D103" s="1052"/>
      <c r="E103" s="76"/>
      <c r="F103" s="76"/>
    </row>
    <row r="104" spans="1:6" ht="52.5" customHeight="1">
      <c r="A104" s="1050" t="s">
        <v>888</v>
      </c>
      <c r="B104" s="1050"/>
      <c r="C104" s="1050"/>
      <c r="D104" s="1050"/>
      <c r="E104" s="76"/>
      <c r="F104" s="76"/>
    </row>
    <row r="105" spans="1:6" ht="27" customHeight="1">
      <c r="A105" s="1049"/>
      <c r="B105" s="1049"/>
      <c r="C105" s="1049"/>
      <c r="D105" s="1049"/>
      <c r="E105" s="273"/>
      <c r="F105" s="76"/>
    </row>
    <row r="106" spans="1:6">
      <c r="A106" s="76"/>
      <c r="B106" s="899"/>
      <c r="C106" s="899"/>
      <c r="D106" s="76"/>
      <c r="E106" s="1" t="s">
        <v>456</v>
      </c>
      <c r="F106" s="76"/>
    </row>
    <row r="107" spans="1:6" hidden="1"/>
    <row r="108" spans="1:6" hidden="1"/>
  </sheetData>
  <sheetProtection algorithmName="SHA-512" hashValue="OCrBucgF4XVpxM5NvRrHJMhQI2JsUy0N9aAhBOe90MXtWhDfhM71IXp97MewUCcOFfw0wMT7fEOuRBiWAjJCkg==" saltValue="P/LODRDnUtePddyGyMWj6g==" spinCount="100000" sheet="1" objects="1" scenarios="1"/>
  <customSheetViews>
    <customSheetView guid="{44A9B407-01D8-4884-B7C4-4543B07C7B59}" hiddenRows="1">
      <selection activeCell="A4" sqref="A4"/>
      <rowBreaks count="1" manualBreakCount="1">
        <brk id="74" max="16383" man="1"/>
      </rowBreaks>
      <pageMargins left="0.51181102362204722" right="0.51181102362204722" top="0.98425196850393704" bottom="0.59055118110236227" header="0.59055118110236227" footer="0.59055118110236227"/>
      <printOptions horizontalCentered="1"/>
      <pageSetup paperSize="5" scale="71" orientation="portrait" r:id="rId1"/>
      <headerFooter alignWithMargins="0"/>
    </customSheetView>
  </customSheetViews>
  <mergeCells count="13">
    <mergeCell ref="A105:D105"/>
    <mergeCell ref="A104:D104"/>
    <mergeCell ref="A98:D98"/>
    <mergeCell ref="A97:D97"/>
    <mergeCell ref="A9:D9"/>
    <mergeCell ref="A11:C11"/>
    <mergeCell ref="A40:D40"/>
    <mergeCell ref="A96:D96"/>
    <mergeCell ref="A99:D99"/>
    <mergeCell ref="A100:D100"/>
    <mergeCell ref="A101:D101"/>
    <mergeCell ref="A102:D102"/>
    <mergeCell ref="A103:D103"/>
  </mergeCells>
  <conditionalFormatting sqref="D78:D91">
    <cfRule type="cellIs" dxfId="0" priority="7" stopIfTrue="1" operator="lessThan">
      <formula>0</formula>
    </cfRule>
  </conditionalFormatting>
  <hyperlinks>
    <hyperlink ref="D1" location="'40.010'!A1" display="'40.010'!A1"/>
    <hyperlink ref="A1" location="'TABLE OF CONTENTS'!A1" display="TABLE OF CONTENTS"/>
  </hyperlinks>
  <printOptions horizontalCentered="1"/>
  <pageMargins left="0.51181102362204722" right="0.51181102362204722" top="0.98425196850393704" bottom="0.59055118110236227" header="0.59055118110236227" footer="0.59055118110236227"/>
  <pageSetup paperSize="5" scale="71" orientation="portrait" r:id="rId2"/>
  <headerFooter alignWithMargins="0"/>
  <rowBreaks count="1" manualBreakCount="1">
    <brk id="7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FFFF00"/>
  </sheetPr>
  <dimension ref="A1:H35"/>
  <sheetViews>
    <sheetView zoomScale="75" zoomScaleNormal="75" workbookViewId="0">
      <selection activeCell="E20" sqref="E20"/>
    </sheetView>
  </sheetViews>
  <sheetFormatPr defaultColWidth="0" defaultRowHeight="13.35" customHeight="1" zeroHeight="1"/>
  <cols>
    <col min="1" max="1" width="87.6328125" style="75" customWidth="1"/>
    <col min="2" max="2" width="6.6328125" style="75" customWidth="1"/>
    <col min="3" max="3" width="3.6328125" style="75" customWidth="1"/>
    <col min="4" max="4" width="16.6328125" style="75" customWidth="1"/>
    <col min="5" max="5" width="34.6328125" style="75" customWidth="1"/>
    <col min="6" max="6" width="8.6328125" style="75" customWidth="1"/>
    <col min="7" max="8" width="0" style="75" hidden="1" customWidth="1"/>
    <col min="9" max="16384" width="8.6328125" style="75" hidden="1"/>
  </cols>
  <sheetData>
    <row r="1" spans="1:6" ht="13.2">
      <c r="A1" s="374" t="s">
        <v>493</v>
      </c>
      <c r="B1" s="305"/>
      <c r="C1" s="305"/>
      <c r="D1" s="375">
        <v>40.012</v>
      </c>
      <c r="E1" s="76"/>
      <c r="F1" s="76"/>
    </row>
    <row r="2" spans="1:6" s="76" customFormat="1" ht="13.2">
      <c r="A2" s="1054"/>
      <c r="B2" s="1054"/>
      <c r="C2" s="1054"/>
      <c r="D2" s="1054"/>
      <c r="E2" s="297" t="s">
        <v>383</v>
      </c>
    </row>
    <row r="3" spans="1:6" s="76" customFormat="1" ht="13.2">
      <c r="A3" s="79" t="str">
        <f>Cover!$A$14</f>
        <v>Select Name of Insurer/ Financial Holding Company</v>
      </c>
      <c r="E3" s="297"/>
    </row>
    <row r="4" spans="1:6" s="76" customFormat="1" ht="13.2">
      <c r="A4" s="80" t="s">
        <v>354</v>
      </c>
    </row>
    <row r="5" spans="1:6" s="76" customFormat="1" ht="13.2">
      <c r="A5" s="80"/>
    </row>
    <row r="6" spans="1:6" s="76" customFormat="1" ht="13.2">
      <c r="A6" s="80" t="s">
        <v>1</v>
      </c>
    </row>
    <row r="7" spans="1:6" s="76" customFormat="1" ht="13.2">
      <c r="A7" s="81" t="s">
        <v>355</v>
      </c>
      <c r="B7" s="78"/>
      <c r="E7" s="6">
        <f>Cover!$A$23</f>
        <v>45291</v>
      </c>
    </row>
    <row r="8" spans="1:6" s="76" customFormat="1" ht="13.2">
      <c r="A8" s="82"/>
    </row>
    <row r="9" spans="1:6" s="76" customFormat="1" ht="13.2">
      <c r="A9" s="1053" t="s">
        <v>0</v>
      </c>
      <c r="B9" s="1054"/>
      <c r="C9" s="1054"/>
      <c r="D9" s="1054"/>
    </row>
    <row r="10" spans="1:6" s="76" customFormat="1" ht="13.2">
      <c r="A10" s="83"/>
    </row>
    <row r="11" spans="1:6" s="76" customFormat="1" ht="57" customHeight="1">
      <c r="A11" s="1054"/>
      <c r="B11" s="1054"/>
      <c r="C11" s="1054"/>
      <c r="D11" s="904" t="s">
        <v>663</v>
      </c>
      <c r="E11" s="905" t="s">
        <v>451</v>
      </c>
    </row>
    <row r="12" spans="1:6" s="76" customFormat="1" ht="13.8">
      <c r="D12" s="316" t="s">
        <v>2</v>
      </c>
      <c r="E12" s="317"/>
    </row>
    <row r="13" spans="1:6" s="76" customFormat="1" ht="13.8">
      <c r="A13" s="7" t="s">
        <v>453</v>
      </c>
      <c r="B13" s="7"/>
      <c r="C13" s="7"/>
      <c r="D13" s="7"/>
      <c r="E13" s="318"/>
    </row>
    <row r="14" spans="1:6" s="76" customFormat="1" ht="13.8">
      <c r="A14" s="3"/>
      <c r="B14" s="3"/>
      <c r="C14" s="3"/>
      <c r="D14" s="7"/>
      <c r="E14" s="318"/>
    </row>
    <row r="15" spans="1:6" s="76" customFormat="1" ht="15.6">
      <c r="A15" s="308" t="s">
        <v>454</v>
      </c>
      <c r="B15" s="3"/>
      <c r="C15" s="3"/>
      <c r="D15" s="313">
        <f>'BALANCE SHEET'!E80</f>
        <v>0</v>
      </c>
      <c r="E15" s="319"/>
    </row>
    <row r="16" spans="1:6" s="76" customFormat="1" ht="13.8">
      <c r="A16" s="8"/>
      <c r="B16" s="8"/>
      <c r="C16" s="18"/>
      <c r="D16" s="20"/>
      <c r="E16" s="318"/>
    </row>
    <row r="17" spans="1:5" s="76" customFormat="1" ht="13.8">
      <c r="A17" s="8" t="s">
        <v>457</v>
      </c>
      <c r="B17" s="8"/>
      <c r="C17" s="18"/>
      <c r="D17" s="16"/>
      <c r="E17" s="318"/>
    </row>
    <row r="18" spans="1:5" s="76" customFormat="1" ht="13.8">
      <c r="A18" s="3" t="s">
        <v>459</v>
      </c>
      <c r="B18" s="3"/>
      <c r="C18" s="3"/>
      <c r="D18" s="15">
        <f>D19+D20</f>
        <v>0</v>
      </c>
      <c r="E18" s="319"/>
    </row>
    <row r="19" spans="1:5" s="76" customFormat="1" ht="13.8">
      <c r="A19" s="10" t="s">
        <v>462</v>
      </c>
      <c r="B19" s="16"/>
      <c r="C19" s="3"/>
      <c r="D19" s="14"/>
      <c r="E19" s="319"/>
    </row>
    <row r="20" spans="1:5" s="76" customFormat="1" ht="13.8">
      <c r="A20" s="10" t="s">
        <v>460</v>
      </c>
      <c r="B20" s="16"/>
      <c r="C20" s="3"/>
      <c r="D20" s="14"/>
      <c r="E20" s="319"/>
    </row>
    <row r="21" spans="1:5" s="76" customFormat="1" ht="13.8">
      <c r="A21" s="8" t="s">
        <v>12</v>
      </c>
      <c r="B21" s="16"/>
      <c r="C21" s="3"/>
      <c r="D21" s="16"/>
      <c r="E21" s="318"/>
    </row>
    <row r="22" spans="1:5" s="76" customFormat="1" ht="13.8">
      <c r="A22" s="3" t="s">
        <v>461</v>
      </c>
      <c r="B22" s="16"/>
      <c r="C22" s="3"/>
      <c r="D22" s="15">
        <f>D23+D24</f>
        <v>0</v>
      </c>
      <c r="E22" s="319"/>
    </row>
    <row r="23" spans="1:5" s="76" customFormat="1" ht="13.8">
      <c r="A23" s="10" t="s">
        <v>463</v>
      </c>
      <c r="B23" s="16"/>
      <c r="C23" s="3"/>
      <c r="D23" s="14"/>
      <c r="E23" s="319"/>
    </row>
    <row r="24" spans="1:5" s="76" customFormat="1" ht="13.8">
      <c r="A24" s="10" t="s">
        <v>464</v>
      </c>
      <c r="B24" s="10"/>
      <c r="C24" s="18"/>
      <c r="D24" s="21"/>
      <c r="E24" s="319"/>
    </row>
    <row r="25" spans="1:5" s="76" customFormat="1" ht="13.8">
      <c r="A25" s="10"/>
      <c r="B25" s="10"/>
      <c r="C25" s="18"/>
      <c r="D25" s="16"/>
      <c r="E25" s="318"/>
    </row>
    <row r="26" spans="1:5" s="76" customFormat="1" ht="15.6">
      <c r="A26" s="8" t="s">
        <v>455</v>
      </c>
      <c r="B26" s="8"/>
      <c r="C26" s="18"/>
      <c r="D26" s="15">
        <f>D15+D18-D22</f>
        <v>0</v>
      </c>
      <c r="E26" s="319"/>
    </row>
    <row r="27" spans="1:5" s="76" customFormat="1" ht="13.8">
      <c r="A27" s="8"/>
      <c r="B27" s="8"/>
      <c r="C27" s="18"/>
      <c r="D27" s="16"/>
      <c r="E27" s="318"/>
    </row>
    <row r="28" spans="1:5" s="76" customFormat="1" ht="13.2"/>
    <row r="29" spans="1:5" s="76" customFormat="1" ht="13.2">
      <c r="A29" s="76" t="s">
        <v>57</v>
      </c>
    </row>
    <row r="30" spans="1:5" s="76" customFormat="1" ht="13.2">
      <c r="A30" s="1057" t="s">
        <v>606</v>
      </c>
      <c r="B30" s="1057"/>
      <c r="C30" s="1057"/>
      <c r="D30" s="1057"/>
    </row>
    <row r="31" spans="1:5" s="76" customFormat="1" ht="13.2">
      <c r="A31" s="1057"/>
      <c r="B31" s="1057"/>
      <c r="C31" s="1057"/>
      <c r="D31" s="1057"/>
    </row>
    <row r="32" spans="1:5" s="76" customFormat="1" ht="13.2">
      <c r="A32" s="201"/>
      <c r="B32" s="274"/>
      <c r="C32" s="274"/>
      <c r="E32" s="273"/>
    </row>
    <row r="33" spans="2:5" s="76" customFormat="1" ht="13.2">
      <c r="B33" s="274"/>
      <c r="C33" s="274"/>
      <c r="E33" s="1" t="s">
        <v>384</v>
      </c>
    </row>
    <row r="34" spans="2:5" ht="13.2" hidden="1"/>
    <row r="35" spans="2:5" ht="13.2" hidden="1"/>
  </sheetData>
  <sheetProtection algorithmName="SHA-512" hashValue="Y7GaregRe8S0zRpZT4nbkEIpFdQLEe7ELdtFgWC5GHX6guSyPjO9N1opun55Vizn7vTbmLt0wCrzhjtAMc3xgQ==" saltValue="d9XJP6JqX5psdxfoHPTlyw==" spinCount="100000" sheet="1" objects="1" scenarios="1"/>
  <customSheetViews>
    <customSheetView guid="{44A9B407-01D8-4884-B7C4-4543B07C7B59}" hiddenRows="1" topLeftCell="A2">
      <selection activeCell="D2" sqref="D2"/>
      <pageMargins left="0.51181102362204722" right="0.51181102362204722" top="0.98425196850393704" bottom="0.59055118110236227" header="0.59055118110236227" footer="0.59055118110236227"/>
      <printOptions horizontalCentered="1"/>
      <pageSetup paperSize="5" scale="71" orientation="portrait" r:id="rId1"/>
      <headerFooter alignWithMargins="0"/>
    </customSheetView>
  </customSheetViews>
  <mergeCells count="5">
    <mergeCell ref="A31:D31"/>
    <mergeCell ref="A9:D9"/>
    <mergeCell ref="A11:C11"/>
    <mergeCell ref="A30:D30"/>
    <mergeCell ref="A2:D2"/>
  </mergeCells>
  <hyperlinks>
    <hyperlink ref="B1:D1" location="'40.010'!A1" display="'40.010'!A1"/>
    <hyperlink ref="A1" location="'TABLE OF CONTENTS'!A1" display="TABLE OF CONTENTS"/>
  </hyperlinks>
  <printOptions horizontalCentered="1"/>
  <pageMargins left="0.51181102362204722" right="0.51181102362204722" top="0.98425196850393704" bottom="0.59055118110236227" header="0.59055118110236227" footer="0.59055118110236227"/>
  <pageSetup paperSize="5" scale="71"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7"/>
  </sheetPr>
  <dimension ref="A1:J155"/>
  <sheetViews>
    <sheetView topLeftCell="A97" zoomScaleNormal="100" workbookViewId="0">
      <selection activeCell="A126" sqref="A126"/>
    </sheetView>
  </sheetViews>
  <sheetFormatPr defaultColWidth="0" defaultRowHeight="13.2" zeroHeight="1"/>
  <cols>
    <col min="1" max="1" width="69.6328125" style="75" customWidth="1"/>
    <col min="2" max="2" width="8.6328125" style="75" customWidth="1"/>
    <col min="3" max="4" width="12.6328125" style="75" customWidth="1"/>
    <col min="5" max="5" width="2.6328125" style="75" customWidth="1"/>
    <col min="6" max="7" width="12.6328125" style="75" customWidth="1"/>
    <col min="8" max="8" width="8.6328125" style="75" hidden="1" customWidth="1"/>
    <col min="9" max="9" width="10.36328125" style="75" hidden="1" customWidth="1"/>
    <col min="10" max="10" width="0" style="75" hidden="1" customWidth="1"/>
    <col min="11" max="16384" width="8.6328125" style="75" hidden="1"/>
  </cols>
  <sheetData>
    <row r="1" spans="1:10" ht="15">
      <c r="A1" s="374" t="s">
        <v>493</v>
      </c>
      <c r="B1" s="375" t="s">
        <v>616</v>
      </c>
      <c r="C1" s="260"/>
      <c r="D1" s="260"/>
      <c r="E1" s="260"/>
      <c r="F1" s="260"/>
      <c r="G1" s="260"/>
    </row>
    <row r="2" spans="1:10">
      <c r="A2" s="76"/>
      <c r="B2" s="76"/>
      <c r="C2" s="76"/>
      <c r="D2" s="76"/>
      <c r="E2" s="78"/>
      <c r="F2" s="77"/>
      <c r="G2" s="297" t="s">
        <v>383</v>
      </c>
    </row>
    <row r="3" spans="1:10">
      <c r="A3" s="79" t="str">
        <f>Cover!$A$14</f>
        <v>Select Name of Insurer/ Financial Holding Company</v>
      </c>
      <c r="B3" s="76"/>
      <c r="C3" s="76"/>
      <c r="D3" s="76"/>
      <c r="E3" s="76"/>
      <c r="F3" s="76"/>
      <c r="G3" s="76"/>
      <c r="J3" s="76"/>
    </row>
    <row r="4" spans="1:10">
      <c r="A4" s="80" t="s">
        <v>354</v>
      </c>
      <c r="B4" s="76"/>
      <c r="C4" s="76"/>
      <c r="D4" s="76"/>
      <c r="E4" s="76"/>
      <c r="F4" s="76"/>
      <c r="G4" s="76"/>
    </row>
    <row r="5" spans="1:10">
      <c r="A5" s="80"/>
      <c r="B5" s="76"/>
      <c r="C5" s="76"/>
      <c r="D5" s="76"/>
      <c r="E5" s="76"/>
      <c r="F5" s="76"/>
      <c r="G5" s="76"/>
    </row>
    <row r="6" spans="1:10">
      <c r="A6" s="80" t="s">
        <v>1</v>
      </c>
      <c r="B6" s="76"/>
      <c r="C6" s="76"/>
      <c r="D6" s="76"/>
      <c r="E6" s="76"/>
      <c r="F6" s="76"/>
      <c r="G6" s="76"/>
    </row>
    <row r="7" spans="1:10">
      <c r="A7" s="81" t="s">
        <v>355</v>
      </c>
      <c r="B7" s="78"/>
      <c r="C7" s="76"/>
      <c r="D7" s="76"/>
      <c r="E7" s="76"/>
      <c r="F7" s="6">
        <f>Cover!$A$23</f>
        <v>45291</v>
      </c>
      <c r="G7" s="76"/>
    </row>
    <row r="8" spans="1:10">
      <c r="A8" s="82"/>
      <c r="B8" s="76"/>
      <c r="C8" s="76"/>
      <c r="D8" s="76"/>
      <c r="E8" s="76"/>
      <c r="F8" s="76"/>
      <c r="G8" s="76"/>
    </row>
    <row r="9" spans="1:10">
      <c r="A9" s="1053" t="s">
        <v>0</v>
      </c>
      <c r="B9" s="1071"/>
      <c r="C9" s="1071"/>
      <c r="D9" s="1071"/>
      <c r="E9" s="1071"/>
      <c r="F9" s="1071"/>
      <c r="G9" s="76"/>
    </row>
    <row r="10" spans="1:10">
      <c r="A10" s="1054"/>
      <c r="B10" s="1054"/>
      <c r="C10" s="1054"/>
      <c r="D10" s="1054"/>
      <c r="E10" s="1054"/>
      <c r="F10" s="1054"/>
      <c r="G10" s="76"/>
    </row>
    <row r="11" spans="1:10">
      <c r="A11" s="1054" t="s">
        <v>58</v>
      </c>
      <c r="B11" s="1054"/>
      <c r="C11" s="1054"/>
      <c r="D11" s="1054"/>
      <c r="E11" s="1054"/>
      <c r="F11" s="1054"/>
      <c r="G11" s="76"/>
    </row>
    <row r="12" spans="1:10" ht="29.25" customHeight="1">
      <c r="A12" s="76"/>
      <c r="B12" s="76"/>
      <c r="C12" s="1072" t="s">
        <v>59</v>
      </c>
      <c r="D12" s="1073"/>
      <c r="E12" s="216"/>
      <c r="F12" s="1074" t="s">
        <v>318</v>
      </c>
      <c r="G12" s="1075"/>
    </row>
    <row r="13" spans="1:10" ht="39.6">
      <c r="A13" s="1068" t="s">
        <v>248</v>
      </c>
      <c r="B13" s="50" t="s">
        <v>61</v>
      </c>
      <c r="C13" s="51" t="s">
        <v>117</v>
      </c>
      <c r="D13" s="51" t="s">
        <v>334</v>
      </c>
      <c r="E13" s="52"/>
      <c r="F13" s="51" t="s">
        <v>117</v>
      </c>
      <c r="G13" s="51" t="s">
        <v>335</v>
      </c>
    </row>
    <row r="14" spans="1:10">
      <c r="A14" s="1069"/>
      <c r="B14" s="7" t="s">
        <v>3</v>
      </c>
      <c r="C14" s="53" t="s">
        <v>5</v>
      </c>
      <c r="D14" s="53" t="s">
        <v>6</v>
      </c>
      <c r="E14" s="54"/>
      <c r="F14" s="53" t="s">
        <v>32</v>
      </c>
      <c r="G14" s="53" t="s">
        <v>37</v>
      </c>
    </row>
    <row r="15" spans="1:10">
      <c r="A15" s="1070"/>
      <c r="B15" s="50"/>
      <c r="C15" s="51" t="s">
        <v>2</v>
      </c>
      <c r="D15" s="51"/>
      <c r="E15" s="52"/>
      <c r="F15" s="51" t="s">
        <v>2</v>
      </c>
      <c r="G15" s="51"/>
    </row>
    <row r="16" spans="1:10">
      <c r="A16" s="55" t="s">
        <v>320</v>
      </c>
      <c r="B16" s="56"/>
      <c r="C16" s="43"/>
      <c r="D16" s="43"/>
      <c r="E16" s="54"/>
      <c r="F16" s="43"/>
      <c r="G16" s="43"/>
    </row>
    <row r="17" spans="1:8">
      <c r="A17" s="2" t="s">
        <v>62</v>
      </c>
      <c r="B17" s="411">
        <v>2.5000000000000001E-3</v>
      </c>
      <c r="C17" s="57"/>
      <c r="D17" s="38">
        <f>+C17*B17</f>
        <v>0</v>
      </c>
      <c r="E17" s="54"/>
      <c r="F17" s="58"/>
      <c r="G17" s="38">
        <f>+B17*F17</f>
        <v>0</v>
      </c>
      <c r="H17" s="413"/>
    </row>
    <row r="18" spans="1:8" ht="15.6">
      <c r="A18" s="59" t="s">
        <v>249</v>
      </c>
      <c r="B18" s="411">
        <v>2.5000000000000001E-3</v>
      </c>
      <c r="C18" s="57"/>
      <c r="D18" s="38">
        <f t="shared" ref="D18:D21" si="0">+C18*B18</f>
        <v>0</v>
      </c>
      <c r="E18" s="54"/>
      <c r="F18" s="58"/>
      <c r="G18" s="38">
        <f t="shared" ref="G18:G21" si="1">+B18*F18</f>
        <v>0</v>
      </c>
      <c r="H18" s="414"/>
    </row>
    <row r="19" spans="1:8">
      <c r="A19" s="59" t="s">
        <v>63</v>
      </c>
      <c r="B19" s="411">
        <v>0.02</v>
      </c>
      <c r="C19" s="57"/>
      <c r="D19" s="38">
        <f t="shared" si="0"/>
        <v>0</v>
      </c>
      <c r="E19" s="54"/>
      <c r="F19" s="58"/>
      <c r="G19" s="38">
        <f t="shared" si="1"/>
        <v>0</v>
      </c>
      <c r="H19" s="414"/>
    </row>
    <row r="20" spans="1:8">
      <c r="A20" s="59" t="s">
        <v>64</v>
      </c>
      <c r="B20" s="411">
        <v>0.15</v>
      </c>
      <c r="C20" s="58"/>
      <c r="D20" s="38">
        <f t="shared" si="0"/>
        <v>0</v>
      </c>
      <c r="E20" s="54"/>
      <c r="F20" s="58"/>
      <c r="G20" s="38">
        <f t="shared" si="1"/>
        <v>0</v>
      </c>
      <c r="H20" s="413"/>
    </row>
    <row r="21" spans="1:8">
      <c r="A21" s="59" t="s">
        <v>295</v>
      </c>
      <c r="B21" s="411">
        <v>0</v>
      </c>
      <c r="C21" s="58"/>
      <c r="D21" s="38">
        <f t="shared" si="0"/>
        <v>0</v>
      </c>
      <c r="E21" s="54"/>
      <c r="F21" s="58"/>
      <c r="G21" s="38">
        <f t="shared" si="1"/>
        <v>0</v>
      </c>
      <c r="H21" s="413"/>
    </row>
    <row r="22" spans="1:8">
      <c r="A22" s="55" t="s">
        <v>321</v>
      </c>
      <c r="B22" s="56"/>
      <c r="C22" s="60">
        <f>SUM(C17:C21)</f>
        <v>0</v>
      </c>
      <c r="D22" s="60">
        <f>SUM(D17:D21)</f>
        <v>0</v>
      </c>
      <c r="E22" s="61"/>
      <c r="F22" s="60">
        <f>SUM(F17:F21)</f>
        <v>0</v>
      </c>
      <c r="G22" s="60">
        <f>SUM(G17:G21)</f>
        <v>0</v>
      </c>
    </row>
    <row r="23" spans="1:8">
      <c r="A23" s="1059"/>
      <c r="B23" s="1060"/>
      <c r="C23" s="1060"/>
      <c r="D23" s="1061"/>
      <c r="E23" s="54"/>
      <c r="F23" s="1062"/>
      <c r="G23" s="1063"/>
    </row>
    <row r="24" spans="1:8" ht="15.6">
      <c r="A24" s="55" t="s">
        <v>250</v>
      </c>
      <c r="B24" s="56"/>
      <c r="C24" s="43"/>
      <c r="D24" s="43"/>
      <c r="E24" s="54"/>
      <c r="F24" s="43"/>
      <c r="G24" s="43"/>
    </row>
    <row r="25" spans="1:8" ht="39.6">
      <c r="A25" s="2" t="s">
        <v>323</v>
      </c>
      <c r="B25" s="56"/>
      <c r="C25" s="43"/>
      <c r="D25" s="43"/>
      <c r="E25" s="54"/>
      <c r="F25" s="43"/>
      <c r="G25" s="43"/>
    </row>
    <row r="26" spans="1:8">
      <c r="A26" s="10" t="s">
        <v>262</v>
      </c>
      <c r="B26" s="411">
        <v>0</v>
      </c>
      <c r="C26" s="57"/>
      <c r="D26" s="38">
        <f>+C26*B26</f>
        <v>0</v>
      </c>
      <c r="E26" s="54"/>
      <c r="F26" s="57"/>
      <c r="G26" s="38">
        <f t="shared" ref="G26:G35" si="2">+B26*F26</f>
        <v>0</v>
      </c>
      <c r="H26" s="413"/>
    </row>
    <row r="27" spans="1:8">
      <c r="A27" s="10" t="s">
        <v>319</v>
      </c>
      <c r="B27" s="411">
        <v>0</v>
      </c>
      <c r="C27" s="57"/>
      <c r="D27" s="38">
        <f t="shared" ref="D27:D35" si="3">+C27*B27</f>
        <v>0</v>
      </c>
      <c r="E27" s="54"/>
      <c r="F27" s="57"/>
      <c r="G27" s="38">
        <f t="shared" si="2"/>
        <v>0</v>
      </c>
      <c r="H27" s="413"/>
    </row>
    <row r="28" spans="1:8">
      <c r="A28" s="10" t="s">
        <v>65</v>
      </c>
      <c r="B28" s="411">
        <v>5.0000000000000001E-3</v>
      </c>
      <c r="C28" s="57"/>
      <c r="D28" s="38">
        <f t="shared" si="3"/>
        <v>0</v>
      </c>
      <c r="E28" s="54"/>
      <c r="F28" s="58"/>
      <c r="G28" s="38">
        <f t="shared" si="2"/>
        <v>0</v>
      </c>
      <c r="H28" s="413"/>
    </row>
    <row r="29" spans="1:8">
      <c r="A29" s="10" t="s">
        <v>66</v>
      </c>
      <c r="B29" s="411">
        <v>0.01</v>
      </c>
      <c r="C29" s="58"/>
      <c r="D29" s="38">
        <f t="shared" si="3"/>
        <v>0</v>
      </c>
      <c r="E29" s="54"/>
      <c r="F29" s="58"/>
      <c r="G29" s="38">
        <f t="shared" si="2"/>
        <v>0</v>
      </c>
      <c r="H29" s="413"/>
    </row>
    <row r="30" spans="1:8">
      <c r="A30" s="10" t="s">
        <v>67</v>
      </c>
      <c r="B30" s="411">
        <v>0.03</v>
      </c>
      <c r="C30" s="58"/>
      <c r="D30" s="38">
        <f t="shared" si="3"/>
        <v>0</v>
      </c>
      <c r="E30" s="54"/>
      <c r="F30" s="58"/>
      <c r="G30" s="38">
        <f t="shared" si="2"/>
        <v>0</v>
      </c>
      <c r="H30" s="413"/>
    </row>
    <row r="31" spans="1:8">
      <c r="A31" s="10" t="s">
        <v>68</v>
      </c>
      <c r="B31" s="411">
        <v>0.05</v>
      </c>
      <c r="C31" s="58"/>
      <c r="D31" s="38">
        <f t="shared" si="3"/>
        <v>0</v>
      </c>
      <c r="E31" s="54"/>
      <c r="F31" s="58"/>
      <c r="G31" s="38">
        <f t="shared" si="2"/>
        <v>0</v>
      </c>
      <c r="H31" s="413"/>
    </row>
    <row r="32" spans="1:8">
      <c r="A32" s="10" t="s">
        <v>69</v>
      </c>
      <c r="B32" s="411">
        <v>0.1</v>
      </c>
      <c r="C32" s="58"/>
      <c r="D32" s="38">
        <f t="shared" si="3"/>
        <v>0</v>
      </c>
      <c r="E32" s="54"/>
      <c r="F32" s="58"/>
      <c r="G32" s="38">
        <f t="shared" si="2"/>
        <v>0</v>
      </c>
      <c r="H32" s="413"/>
    </row>
    <row r="33" spans="1:8">
      <c r="A33" s="10" t="s">
        <v>70</v>
      </c>
      <c r="B33" s="411">
        <v>0.15</v>
      </c>
      <c r="C33" s="58"/>
      <c r="D33" s="38">
        <f t="shared" si="3"/>
        <v>0</v>
      </c>
      <c r="E33" s="54"/>
      <c r="F33" s="58"/>
      <c r="G33" s="38">
        <f t="shared" si="2"/>
        <v>0</v>
      </c>
      <c r="H33" s="413"/>
    </row>
    <row r="34" spans="1:8">
      <c r="A34" s="10" t="s">
        <v>264</v>
      </c>
      <c r="B34" s="411">
        <v>0.1</v>
      </c>
      <c r="C34" s="58"/>
      <c r="D34" s="38">
        <f t="shared" si="3"/>
        <v>0</v>
      </c>
      <c r="E34" s="54"/>
      <c r="F34" s="58"/>
      <c r="G34" s="38">
        <f t="shared" si="2"/>
        <v>0</v>
      </c>
      <c r="H34" s="413"/>
    </row>
    <row r="35" spans="1:8">
      <c r="A35" s="10" t="s">
        <v>71</v>
      </c>
      <c r="B35" s="411">
        <v>0.15</v>
      </c>
      <c r="C35" s="58"/>
      <c r="D35" s="38">
        <f t="shared" si="3"/>
        <v>0</v>
      </c>
      <c r="E35" s="54"/>
      <c r="F35" s="58"/>
      <c r="G35" s="38">
        <f t="shared" si="2"/>
        <v>0</v>
      </c>
      <c r="H35" s="413"/>
    </row>
    <row r="36" spans="1:8" ht="15.6">
      <c r="A36" s="10" t="s">
        <v>263</v>
      </c>
      <c r="B36" s="411">
        <v>0.1</v>
      </c>
      <c r="C36" s="38">
        <f>+'40.051'!D164</f>
        <v>0</v>
      </c>
      <c r="D36" s="38">
        <f>+C36*B36</f>
        <v>0</v>
      </c>
      <c r="E36" s="54"/>
      <c r="F36" s="38">
        <f>+'40.051'!F164</f>
        <v>0</v>
      </c>
      <c r="G36" s="38">
        <f>+B36*F36</f>
        <v>0</v>
      </c>
      <c r="H36" s="413"/>
    </row>
    <row r="37" spans="1:8">
      <c r="A37" s="8" t="s">
        <v>72</v>
      </c>
      <c r="B37" s="56"/>
      <c r="C37" s="60">
        <f>SUM(C26:C36)</f>
        <v>0</v>
      </c>
      <c r="D37" s="60">
        <f>SUM(D26:D36)</f>
        <v>0</v>
      </c>
      <c r="E37" s="54"/>
      <c r="F37" s="60">
        <f>SUM(F26:F36)</f>
        <v>0</v>
      </c>
      <c r="G37" s="60">
        <f>SUM(G26:G36)</f>
        <v>0</v>
      </c>
    </row>
    <row r="38" spans="1:8">
      <c r="A38" s="10"/>
      <c r="B38" s="56"/>
      <c r="C38" s="43"/>
      <c r="D38" s="43"/>
      <c r="E38" s="54"/>
      <c r="F38" s="43"/>
      <c r="G38" s="43"/>
    </row>
    <row r="39" spans="1:8" ht="15.6">
      <c r="A39" s="8" t="s">
        <v>251</v>
      </c>
      <c r="B39" s="56"/>
      <c r="C39" s="43"/>
      <c r="D39" s="43"/>
      <c r="E39" s="62"/>
      <c r="F39" s="43"/>
      <c r="G39" s="43"/>
    </row>
    <row r="40" spans="1:8">
      <c r="A40" s="10" t="s">
        <v>73</v>
      </c>
      <c r="B40" s="56"/>
      <c r="C40" s="58"/>
      <c r="D40" s="38">
        <f>+C40*B40</f>
        <v>0</v>
      </c>
      <c r="E40" s="54"/>
      <c r="F40" s="58"/>
      <c r="G40" s="38">
        <f>+B40*F40</f>
        <v>0</v>
      </c>
    </row>
    <row r="41" spans="1:8">
      <c r="A41" s="63"/>
      <c r="B41" s="64"/>
      <c r="C41" s="58"/>
      <c r="D41" s="38">
        <f>+C41*B41</f>
        <v>0</v>
      </c>
      <c r="E41" s="54"/>
      <c r="F41" s="58"/>
      <c r="G41" s="38">
        <f>+B41*F41</f>
        <v>0</v>
      </c>
    </row>
    <row r="42" spans="1:8">
      <c r="A42" s="63"/>
      <c r="B42" s="64"/>
      <c r="C42" s="58"/>
      <c r="D42" s="38">
        <f>+C42*B42</f>
        <v>0</v>
      </c>
      <c r="E42" s="54"/>
      <c r="F42" s="58"/>
      <c r="G42" s="38">
        <f>+B42*F42</f>
        <v>0</v>
      </c>
    </row>
    <row r="43" spans="1:8">
      <c r="A43" s="63"/>
      <c r="B43" s="64"/>
      <c r="C43" s="57"/>
      <c r="D43" s="38">
        <f>+C43*B43</f>
        <v>0</v>
      </c>
      <c r="E43" s="54"/>
      <c r="F43" s="58"/>
      <c r="G43" s="38">
        <f>+B43*F43</f>
        <v>0</v>
      </c>
    </row>
    <row r="44" spans="1:8">
      <c r="A44" s="8" t="s">
        <v>74</v>
      </c>
      <c r="B44" s="56"/>
      <c r="C44" s="60">
        <f>SUM(C40:C43)</f>
        <v>0</v>
      </c>
      <c r="D44" s="60">
        <f>SUM(D40:D43)</f>
        <v>0</v>
      </c>
      <c r="E44" s="54"/>
      <c r="F44" s="60">
        <f>SUM(F40:F43)</f>
        <v>0</v>
      </c>
      <c r="G44" s="60">
        <f>SUM(G40:G43)</f>
        <v>0</v>
      </c>
    </row>
    <row r="45" spans="1:8">
      <c r="A45" s="1059"/>
      <c r="B45" s="1060"/>
      <c r="C45" s="1060"/>
      <c r="D45" s="1061"/>
      <c r="E45" s="65"/>
      <c r="F45" s="43"/>
      <c r="G45" s="43"/>
    </row>
    <row r="46" spans="1:8">
      <c r="A46" s="8" t="s">
        <v>266</v>
      </c>
      <c r="B46" s="56"/>
      <c r="C46" s="60">
        <f>+C37+C44</f>
        <v>0</v>
      </c>
      <c r="D46" s="60">
        <f>+D37+D44</f>
        <v>0</v>
      </c>
      <c r="E46" s="61"/>
      <c r="F46" s="60">
        <f>+F37+F44</f>
        <v>0</v>
      </c>
      <c r="G46" s="60">
        <f>+G37+G44</f>
        <v>0</v>
      </c>
    </row>
    <row r="47" spans="1:8">
      <c r="A47" s="8"/>
      <c r="B47" s="66"/>
      <c r="C47" s="43"/>
      <c r="D47" s="43"/>
      <c r="E47" s="54"/>
      <c r="F47" s="43"/>
      <c r="G47" s="43"/>
    </row>
    <row r="48" spans="1:8" ht="15.6">
      <c r="A48" s="8" t="s">
        <v>265</v>
      </c>
      <c r="B48" s="66"/>
      <c r="C48" s="43"/>
      <c r="D48" s="43"/>
      <c r="E48" s="54"/>
      <c r="F48" s="43"/>
      <c r="G48" s="43"/>
    </row>
    <row r="49" spans="1:8">
      <c r="A49" s="10" t="s">
        <v>65</v>
      </c>
      <c r="B49" s="411">
        <v>5.0000000000000001E-3</v>
      </c>
      <c r="C49" s="57"/>
      <c r="D49" s="38">
        <f t="shared" ref="D49:D55" si="4">+C49*B49</f>
        <v>0</v>
      </c>
      <c r="E49" s="54"/>
      <c r="F49" s="57"/>
      <c r="G49" s="38">
        <f t="shared" ref="G49:G56" si="5">+B49*F49</f>
        <v>0</v>
      </c>
      <c r="H49" s="413"/>
    </row>
    <row r="50" spans="1:8">
      <c r="A50" s="10" t="s">
        <v>66</v>
      </c>
      <c r="B50" s="411">
        <v>0.02</v>
      </c>
      <c r="C50" s="57"/>
      <c r="D50" s="38">
        <f t="shared" si="4"/>
        <v>0</v>
      </c>
      <c r="E50" s="54"/>
      <c r="F50" s="57"/>
      <c r="G50" s="38">
        <f t="shared" si="5"/>
        <v>0</v>
      </c>
      <c r="H50" s="413"/>
    </row>
    <row r="51" spans="1:8">
      <c r="A51" s="10" t="s">
        <v>67</v>
      </c>
      <c r="B51" s="411">
        <v>0.03</v>
      </c>
      <c r="C51" s="57"/>
      <c r="D51" s="38">
        <f t="shared" si="4"/>
        <v>0</v>
      </c>
      <c r="E51" s="54"/>
      <c r="F51" s="57"/>
      <c r="G51" s="38">
        <f t="shared" si="5"/>
        <v>0</v>
      </c>
      <c r="H51" s="413"/>
    </row>
    <row r="52" spans="1:8">
      <c r="A52" s="10" t="s">
        <v>68</v>
      </c>
      <c r="B52" s="411">
        <v>0.1</v>
      </c>
      <c r="C52" s="57"/>
      <c r="D52" s="38">
        <f t="shared" si="4"/>
        <v>0</v>
      </c>
      <c r="E52" s="54"/>
      <c r="F52" s="57"/>
      <c r="G52" s="38">
        <f t="shared" si="5"/>
        <v>0</v>
      </c>
      <c r="H52" s="413"/>
    </row>
    <row r="53" spans="1:8">
      <c r="A53" s="10" t="s">
        <v>69</v>
      </c>
      <c r="B53" s="411">
        <v>0.15</v>
      </c>
      <c r="C53" s="57"/>
      <c r="D53" s="38">
        <f t="shared" si="4"/>
        <v>0</v>
      </c>
      <c r="E53" s="54"/>
      <c r="F53" s="57"/>
      <c r="G53" s="38">
        <f t="shared" si="5"/>
        <v>0</v>
      </c>
      <c r="H53" s="413"/>
    </row>
    <row r="54" spans="1:8">
      <c r="A54" s="10" t="s">
        <v>70</v>
      </c>
      <c r="B54" s="411">
        <v>0.2</v>
      </c>
      <c r="C54" s="57"/>
      <c r="D54" s="38">
        <f t="shared" si="4"/>
        <v>0</v>
      </c>
      <c r="E54" s="54"/>
      <c r="F54" s="57"/>
      <c r="G54" s="38">
        <f t="shared" si="5"/>
        <v>0</v>
      </c>
      <c r="H54" s="413"/>
    </row>
    <row r="55" spans="1:8">
      <c r="A55" s="10" t="s">
        <v>75</v>
      </c>
      <c r="B55" s="411">
        <v>0.02</v>
      </c>
      <c r="C55" s="57"/>
      <c r="D55" s="38">
        <f t="shared" si="4"/>
        <v>0</v>
      </c>
      <c r="E55" s="54"/>
      <c r="F55" s="57"/>
      <c r="G55" s="38">
        <f t="shared" si="5"/>
        <v>0</v>
      </c>
      <c r="H55" s="413"/>
    </row>
    <row r="56" spans="1:8">
      <c r="A56" s="10" t="s">
        <v>76</v>
      </c>
      <c r="B56" s="411">
        <v>0.2</v>
      </c>
      <c r="C56" s="57"/>
      <c r="D56" s="38">
        <f>+C56*B56</f>
        <v>0</v>
      </c>
      <c r="E56" s="54"/>
      <c r="F56" s="57"/>
      <c r="G56" s="38">
        <f t="shared" si="5"/>
        <v>0</v>
      </c>
      <c r="H56" s="413"/>
    </row>
    <row r="57" spans="1:8">
      <c r="A57" s="8" t="s">
        <v>77</v>
      </c>
      <c r="B57" s="56"/>
      <c r="C57" s="60">
        <f>SUM(C49:C56)</f>
        <v>0</v>
      </c>
      <c r="D57" s="60">
        <f>SUM(D49:D56)</f>
        <v>0</v>
      </c>
      <c r="E57" s="61"/>
      <c r="F57" s="60">
        <f>SUM(F49:F56)</f>
        <v>0</v>
      </c>
      <c r="G57" s="60">
        <f>SUM(G49:G56)</f>
        <v>0</v>
      </c>
    </row>
    <row r="58" spans="1:8">
      <c r="A58" s="8"/>
      <c r="B58" s="66"/>
      <c r="C58" s="43"/>
      <c r="D58" s="43"/>
      <c r="E58" s="54"/>
      <c r="F58" s="43"/>
      <c r="G58" s="43"/>
    </row>
    <row r="59" spans="1:8">
      <c r="A59" s="8" t="s">
        <v>78</v>
      </c>
      <c r="B59" s="66"/>
      <c r="C59" s="43"/>
      <c r="D59" s="43"/>
      <c r="E59" s="54"/>
      <c r="F59" s="43"/>
      <c r="G59" s="43"/>
    </row>
    <row r="60" spans="1:8" ht="15.6">
      <c r="A60" s="10" t="s">
        <v>252</v>
      </c>
      <c r="B60" s="66"/>
      <c r="C60" s="43"/>
      <c r="D60" s="43"/>
      <c r="E60" s="54"/>
      <c r="F60" s="43"/>
      <c r="G60" s="43"/>
    </row>
    <row r="61" spans="1:8">
      <c r="A61" s="68"/>
      <c r="B61" s="69"/>
      <c r="C61" s="57"/>
      <c r="D61" s="38">
        <f>+C61*B61</f>
        <v>0</v>
      </c>
      <c r="E61" s="54"/>
      <c r="F61" s="57"/>
      <c r="G61" s="38">
        <f>+B61*F61</f>
        <v>0</v>
      </c>
    </row>
    <row r="62" spans="1:8">
      <c r="A62" s="45"/>
      <c r="B62" s="69"/>
      <c r="C62" s="57"/>
      <c r="D62" s="38">
        <f>+C62*B62</f>
        <v>0</v>
      </c>
      <c r="E62" s="54"/>
      <c r="F62" s="57"/>
      <c r="G62" s="38">
        <f>+B62*F62</f>
        <v>0</v>
      </c>
    </row>
    <row r="63" spans="1:8">
      <c r="A63" s="8" t="s">
        <v>79</v>
      </c>
      <c r="B63" s="56"/>
      <c r="C63" s="60">
        <f>SUM(C61:C62)</f>
        <v>0</v>
      </c>
      <c r="D63" s="60">
        <f>SUM(D61:D62)</f>
        <v>0</v>
      </c>
      <c r="E63" s="54"/>
      <c r="F63" s="60">
        <f>SUM(F61:F62)</f>
        <v>0</v>
      </c>
      <c r="G63" s="60">
        <f>SUM(G61:G62)</f>
        <v>0</v>
      </c>
    </row>
    <row r="64" spans="1:8">
      <c r="A64" s="8"/>
      <c r="B64" s="56"/>
      <c r="C64" s="43"/>
      <c r="D64" s="43"/>
      <c r="E64" s="54"/>
      <c r="F64" s="43"/>
      <c r="G64" s="43"/>
    </row>
    <row r="65" spans="1:8">
      <c r="A65" s="8" t="s">
        <v>270</v>
      </c>
      <c r="B65" s="56"/>
      <c r="C65" s="43"/>
      <c r="D65" s="43"/>
      <c r="E65" s="54"/>
      <c r="F65" s="43"/>
      <c r="G65" s="43"/>
    </row>
    <row r="66" spans="1:8">
      <c r="A66" s="8" t="s">
        <v>271</v>
      </c>
      <c r="B66" s="56"/>
      <c r="C66" s="43"/>
      <c r="D66" s="43"/>
      <c r="E66" s="54"/>
      <c r="F66" s="43"/>
      <c r="G66" s="43"/>
    </row>
    <row r="67" spans="1:8">
      <c r="A67" s="10" t="s">
        <v>272</v>
      </c>
      <c r="B67" s="56"/>
      <c r="C67" s="43"/>
      <c r="D67" s="43"/>
      <c r="E67" s="61"/>
      <c r="F67" s="43"/>
      <c r="G67" s="43"/>
    </row>
    <row r="68" spans="1:8">
      <c r="A68" s="207"/>
      <c r="B68" s="64"/>
      <c r="C68" s="57"/>
      <c r="D68" s="38">
        <f t="shared" ref="D68:D85" si="6">+C68*B68</f>
        <v>0</v>
      </c>
      <c r="E68" s="61"/>
      <c r="F68" s="57"/>
      <c r="G68" s="38">
        <f t="shared" ref="G68:G85" si="7">+B68*F68</f>
        <v>0</v>
      </c>
    </row>
    <row r="69" spans="1:8">
      <c r="A69" s="207"/>
      <c r="B69" s="64"/>
      <c r="C69" s="57"/>
      <c r="D69" s="38">
        <f t="shared" si="6"/>
        <v>0</v>
      </c>
      <c r="E69" s="61"/>
      <c r="F69" s="57"/>
      <c r="G69" s="38">
        <f t="shared" si="7"/>
        <v>0</v>
      </c>
    </row>
    <row r="70" spans="1:8">
      <c r="A70" s="207"/>
      <c r="B70" s="64"/>
      <c r="C70" s="57"/>
      <c r="D70" s="38">
        <f t="shared" si="6"/>
        <v>0</v>
      </c>
      <c r="E70" s="61"/>
      <c r="F70" s="57"/>
      <c r="G70" s="38">
        <f t="shared" si="7"/>
        <v>0</v>
      </c>
    </row>
    <row r="71" spans="1:8" ht="14.25" customHeight="1">
      <c r="A71" s="197" t="s">
        <v>324</v>
      </c>
      <c r="B71" s="56"/>
      <c r="C71" s="43"/>
      <c r="D71" s="43"/>
      <c r="E71" s="198"/>
      <c r="F71" s="43"/>
      <c r="G71" s="43"/>
    </row>
    <row r="72" spans="1:8" ht="14.25" customHeight="1">
      <c r="A72" s="206" t="s">
        <v>107</v>
      </c>
      <c r="B72" s="411">
        <v>0.1</v>
      </c>
      <c r="C72" s="57"/>
      <c r="D72" s="38">
        <f t="shared" si="6"/>
        <v>0</v>
      </c>
      <c r="E72" s="198"/>
      <c r="F72" s="57"/>
      <c r="G72" s="38">
        <f t="shared" si="7"/>
        <v>0</v>
      </c>
      <c r="H72" s="64"/>
    </row>
    <row r="73" spans="1:8" ht="14.25" customHeight="1">
      <c r="A73" s="206" t="s">
        <v>108</v>
      </c>
      <c r="B73" s="411">
        <v>0.05</v>
      </c>
      <c r="C73" s="57"/>
      <c r="D73" s="38">
        <f t="shared" si="6"/>
        <v>0</v>
      </c>
      <c r="E73" s="198"/>
      <c r="F73" s="57"/>
      <c r="G73" s="38">
        <f t="shared" si="7"/>
        <v>0</v>
      </c>
      <c r="H73" s="64"/>
    </row>
    <row r="74" spans="1:8" ht="14.25" customHeight="1">
      <c r="A74" s="206" t="s">
        <v>109</v>
      </c>
      <c r="B74" s="411">
        <v>0.35</v>
      </c>
      <c r="C74" s="57"/>
      <c r="D74" s="38">
        <f t="shared" si="6"/>
        <v>0</v>
      </c>
      <c r="E74" s="198"/>
      <c r="F74" s="57"/>
      <c r="G74" s="38">
        <f t="shared" si="7"/>
        <v>0</v>
      </c>
      <c r="H74" s="64"/>
    </row>
    <row r="75" spans="1:8" ht="14.25" customHeight="1">
      <c r="A75" s="206" t="s">
        <v>28</v>
      </c>
      <c r="B75" s="411">
        <v>0.15</v>
      </c>
      <c r="C75" s="57"/>
      <c r="D75" s="38">
        <f t="shared" si="6"/>
        <v>0</v>
      </c>
      <c r="E75" s="198"/>
      <c r="F75" s="57"/>
      <c r="G75" s="38">
        <f t="shared" si="7"/>
        <v>0</v>
      </c>
      <c r="H75" s="64"/>
    </row>
    <row r="76" spans="1:8" ht="15.6">
      <c r="A76" s="197" t="s">
        <v>293</v>
      </c>
      <c r="B76" s="411">
        <v>0</v>
      </c>
      <c r="C76" s="43"/>
      <c r="D76" s="43"/>
      <c r="E76" s="54"/>
      <c r="F76" s="43"/>
      <c r="G76" s="43"/>
      <c r="H76" s="413"/>
    </row>
    <row r="77" spans="1:8">
      <c r="A77" s="206" t="s">
        <v>65</v>
      </c>
      <c r="B77" s="411">
        <v>5.0000000000000001E-3</v>
      </c>
      <c r="C77" s="57"/>
      <c r="D77" s="38">
        <f t="shared" si="6"/>
        <v>0</v>
      </c>
      <c r="E77" s="54"/>
      <c r="F77" s="57"/>
      <c r="G77" s="38">
        <f t="shared" si="7"/>
        <v>0</v>
      </c>
      <c r="H77" s="64"/>
    </row>
    <row r="78" spans="1:8">
      <c r="A78" s="206" t="s">
        <v>66</v>
      </c>
      <c r="B78" s="411">
        <v>0.01</v>
      </c>
      <c r="C78" s="57"/>
      <c r="D78" s="38">
        <f t="shared" si="6"/>
        <v>0</v>
      </c>
      <c r="E78" s="54"/>
      <c r="F78" s="57"/>
      <c r="G78" s="38">
        <f t="shared" si="7"/>
        <v>0</v>
      </c>
      <c r="H78" s="64"/>
    </row>
    <row r="79" spans="1:8">
      <c r="A79" s="206" t="s">
        <v>67</v>
      </c>
      <c r="B79" s="411">
        <v>0.03</v>
      </c>
      <c r="C79" s="57"/>
      <c r="D79" s="38">
        <f t="shared" si="6"/>
        <v>0</v>
      </c>
      <c r="E79" s="54"/>
      <c r="F79" s="57"/>
      <c r="G79" s="38">
        <f t="shared" si="7"/>
        <v>0</v>
      </c>
      <c r="H79" s="64"/>
    </row>
    <row r="80" spans="1:8">
      <c r="A80" s="206" t="s">
        <v>68</v>
      </c>
      <c r="B80" s="411">
        <v>0.05</v>
      </c>
      <c r="C80" s="57"/>
      <c r="D80" s="38">
        <f t="shared" si="6"/>
        <v>0</v>
      </c>
      <c r="E80" s="54"/>
      <c r="F80" s="57"/>
      <c r="G80" s="38">
        <f t="shared" si="7"/>
        <v>0</v>
      </c>
      <c r="H80" s="64"/>
    </row>
    <row r="81" spans="1:8">
      <c r="A81" s="206" t="s">
        <v>69</v>
      </c>
      <c r="B81" s="411">
        <v>0.1</v>
      </c>
      <c r="C81" s="57"/>
      <c r="D81" s="38">
        <f t="shared" si="6"/>
        <v>0</v>
      </c>
      <c r="E81" s="54"/>
      <c r="F81" s="57"/>
      <c r="G81" s="38">
        <f t="shared" si="7"/>
        <v>0</v>
      </c>
      <c r="H81" s="64"/>
    </row>
    <row r="82" spans="1:8">
      <c r="A82" s="206" t="s">
        <v>70</v>
      </c>
      <c r="B82" s="411">
        <v>0.15</v>
      </c>
      <c r="C82" s="57"/>
      <c r="D82" s="38">
        <f t="shared" si="6"/>
        <v>0</v>
      </c>
      <c r="E82" s="54"/>
      <c r="F82" s="57"/>
      <c r="G82" s="38">
        <f t="shared" si="7"/>
        <v>0</v>
      </c>
      <c r="H82" s="64"/>
    </row>
    <row r="83" spans="1:8">
      <c r="A83" s="206" t="s">
        <v>264</v>
      </c>
      <c r="B83" s="411">
        <v>0.1</v>
      </c>
      <c r="C83" s="57"/>
      <c r="D83" s="38">
        <f t="shared" si="6"/>
        <v>0</v>
      </c>
      <c r="E83" s="54"/>
      <c r="F83" s="57"/>
      <c r="G83" s="38">
        <f t="shared" si="7"/>
        <v>0</v>
      </c>
      <c r="H83" s="64"/>
    </row>
    <row r="84" spans="1:8">
      <c r="A84" s="206" t="s">
        <v>71</v>
      </c>
      <c r="B84" s="411">
        <v>0.15</v>
      </c>
      <c r="C84" s="57"/>
      <c r="D84" s="38">
        <f t="shared" si="6"/>
        <v>0</v>
      </c>
      <c r="E84" s="54"/>
      <c r="F84" s="57"/>
      <c r="G84" s="38">
        <f t="shared" si="7"/>
        <v>0</v>
      </c>
      <c r="H84" s="64"/>
    </row>
    <row r="85" spans="1:8">
      <c r="A85" s="10" t="s">
        <v>292</v>
      </c>
      <c r="B85" s="411">
        <v>0.2</v>
      </c>
      <c r="C85" s="58"/>
      <c r="D85" s="38">
        <f t="shared" si="6"/>
        <v>0</v>
      </c>
      <c r="E85" s="54"/>
      <c r="F85" s="57"/>
      <c r="G85" s="38">
        <f t="shared" si="7"/>
        <v>0</v>
      </c>
      <c r="H85" s="413"/>
    </row>
    <row r="86" spans="1:8">
      <c r="A86" s="8" t="s">
        <v>80</v>
      </c>
      <c r="B86" s="56"/>
      <c r="C86" s="60">
        <f>SUM(C67:C85)</f>
        <v>0</v>
      </c>
      <c r="D86" s="60">
        <f>SUM(D67:D85)</f>
        <v>0</v>
      </c>
      <c r="E86" s="54"/>
      <c r="F86" s="60">
        <f>SUM(F67:F85)</f>
        <v>0</v>
      </c>
      <c r="G86" s="60">
        <f>SUM(G67:G85)</f>
        <v>0</v>
      </c>
    </row>
    <row r="87" spans="1:8">
      <c r="A87" s="1059"/>
      <c r="B87" s="1060"/>
      <c r="C87" s="1060"/>
      <c r="D87" s="1061"/>
      <c r="E87" s="54"/>
      <c r="F87" s="1062"/>
      <c r="G87" s="1063"/>
    </row>
    <row r="88" spans="1:8">
      <c r="A88" s="70" t="s">
        <v>81</v>
      </c>
      <c r="B88" s="31"/>
      <c r="C88" s="60">
        <f>+C46+C57+C63+C86</f>
        <v>0</v>
      </c>
      <c r="D88" s="60">
        <f>+D46+D57+D63+D86</f>
        <v>0</v>
      </c>
      <c r="E88" s="54"/>
      <c r="F88" s="60">
        <f>+F46+F57+F63+F86</f>
        <v>0</v>
      </c>
      <c r="G88" s="60">
        <f>+G46+G57+G63+G86</f>
        <v>0</v>
      </c>
    </row>
    <row r="89" spans="1:8">
      <c r="A89" s="1059"/>
      <c r="B89" s="1060"/>
      <c r="C89" s="1060"/>
      <c r="D89" s="1061"/>
      <c r="E89" s="65"/>
      <c r="F89" s="1062"/>
      <c r="G89" s="1063"/>
    </row>
    <row r="90" spans="1:8">
      <c r="A90" s="70" t="s">
        <v>82</v>
      </c>
      <c r="B90" s="56"/>
      <c r="C90" s="43"/>
      <c r="D90" s="43"/>
      <c r="E90" s="54"/>
      <c r="F90" s="43"/>
      <c r="G90" s="43"/>
    </row>
    <row r="91" spans="1:8" ht="15.6">
      <c r="A91" s="739" t="s">
        <v>840</v>
      </c>
      <c r="B91" s="67">
        <v>0</v>
      </c>
      <c r="C91" s="58"/>
      <c r="D91" s="38">
        <f t="shared" ref="D91:D96" si="8">+C91*B91</f>
        <v>0</v>
      </c>
      <c r="E91" s="54"/>
      <c r="F91" s="57">
        <v>0</v>
      </c>
      <c r="G91" s="38">
        <f t="shared" ref="G91:G96" si="9">+B91*F91</f>
        <v>0</v>
      </c>
    </row>
    <row r="92" spans="1:8">
      <c r="A92" s="739" t="s">
        <v>275</v>
      </c>
      <c r="B92" s="67">
        <v>0</v>
      </c>
      <c r="C92" s="58"/>
      <c r="D92" s="38">
        <f t="shared" si="8"/>
        <v>0</v>
      </c>
      <c r="E92" s="54"/>
      <c r="F92" s="57">
        <v>0</v>
      </c>
      <c r="G92" s="38">
        <f t="shared" si="9"/>
        <v>0</v>
      </c>
    </row>
    <row r="93" spans="1:8">
      <c r="A93" s="739" t="s">
        <v>276</v>
      </c>
      <c r="B93" s="67">
        <v>0</v>
      </c>
      <c r="C93" s="58"/>
      <c r="D93" s="38">
        <f t="shared" si="8"/>
        <v>0</v>
      </c>
      <c r="E93" s="54"/>
      <c r="F93" s="57">
        <v>0</v>
      </c>
      <c r="G93" s="38">
        <f t="shared" si="9"/>
        <v>0</v>
      </c>
    </row>
    <row r="94" spans="1:8" ht="15.6">
      <c r="A94" s="739" t="s">
        <v>839</v>
      </c>
      <c r="B94" s="67">
        <v>0</v>
      </c>
      <c r="C94" s="57"/>
      <c r="D94" s="38">
        <f t="shared" si="8"/>
        <v>0</v>
      </c>
      <c r="E94" s="54"/>
      <c r="F94" s="58">
        <v>0</v>
      </c>
      <c r="G94" s="38">
        <f t="shared" si="9"/>
        <v>0</v>
      </c>
    </row>
    <row r="95" spans="1:8">
      <c r="A95" s="314" t="s">
        <v>83</v>
      </c>
      <c r="B95" s="315">
        <v>0</v>
      </c>
      <c r="C95" s="58"/>
      <c r="D95" s="38">
        <f t="shared" si="8"/>
        <v>0</v>
      </c>
      <c r="E95" s="61"/>
      <c r="F95" s="57">
        <v>0</v>
      </c>
      <c r="G95" s="38">
        <f t="shared" si="9"/>
        <v>0</v>
      </c>
    </row>
    <row r="96" spans="1:8">
      <c r="A96" s="3" t="s">
        <v>486</v>
      </c>
      <c r="B96" s="411">
        <v>5.0000000000000001E-3</v>
      </c>
      <c r="C96" s="58"/>
      <c r="D96" s="38">
        <f t="shared" si="8"/>
        <v>0</v>
      </c>
      <c r="E96" s="54"/>
      <c r="F96" s="58">
        <v>0</v>
      </c>
      <c r="G96" s="38">
        <f t="shared" si="9"/>
        <v>0</v>
      </c>
      <c r="H96" s="413"/>
    </row>
    <row r="97" spans="1:8">
      <c r="A97" s="2" t="s">
        <v>517</v>
      </c>
      <c r="B97" s="411">
        <v>0</v>
      </c>
      <c r="C97" s="202"/>
      <c r="D97" s="202"/>
      <c r="E97" s="54"/>
      <c r="F97" s="202"/>
      <c r="G97" s="202"/>
      <c r="H97" s="64"/>
    </row>
    <row r="98" spans="1:8">
      <c r="A98" s="10" t="s">
        <v>65</v>
      </c>
      <c r="B98" s="411">
        <v>5.0000000000000001E-3</v>
      </c>
      <c r="C98" s="58"/>
      <c r="D98" s="38">
        <f t="shared" ref="D98:D104" si="10">+C98*B98</f>
        <v>0</v>
      </c>
      <c r="E98" s="54"/>
      <c r="F98" s="57">
        <v>0</v>
      </c>
      <c r="G98" s="38">
        <f t="shared" ref="G98:G104" si="11">+B98*F98</f>
        <v>0</v>
      </c>
      <c r="H98" s="415"/>
    </row>
    <row r="99" spans="1:8">
      <c r="A99" s="10" t="s">
        <v>66</v>
      </c>
      <c r="B99" s="411">
        <v>0.02</v>
      </c>
      <c r="C99" s="58"/>
      <c r="D99" s="38">
        <f t="shared" si="10"/>
        <v>0</v>
      </c>
      <c r="E99" s="54"/>
      <c r="F99" s="58">
        <v>0</v>
      </c>
      <c r="G99" s="38">
        <f t="shared" si="11"/>
        <v>0</v>
      </c>
      <c r="H99" s="415"/>
    </row>
    <row r="100" spans="1:8">
      <c r="A100" s="10" t="s">
        <v>67</v>
      </c>
      <c r="B100" s="411">
        <v>0.03</v>
      </c>
      <c r="C100" s="58"/>
      <c r="D100" s="38">
        <f t="shared" si="10"/>
        <v>0</v>
      </c>
      <c r="E100" s="54"/>
      <c r="F100" s="58">
        <v>0</v>
      </c>
      <c r="G100" s="38">
        <f t="shared" si="11"/>
        <v>0</v>
      </c>
      <c r="H100" s="415"/>
    </row>
    <row r="101" spans="1:8">
      <c r="A101" s="10" t="s">
        <v>68</v>
      </c>
      <c r="B101" s="411">
        <v>0.1</v>
      </c>
      <c r="C101" s="58"/>
      <c r="D101" s="38">
        <f t="shared" si="10"/>
        <v>0</v>
      </c>
      <c r="E101" s="54"/>
      <c r="F101" s="58">
        <v>0</v>
      </c>
      <c r="G101" s="38">
        <f t="shared" si="11"/>
        <v>0</v>
      </c>
      <c r="H101" s="415"/>
    </row>
    <row r="102" spans="1:8">
      <c r="A102" s="10" t="s">
        <v>69</v>
      </c>
      <c r="B102" s="411">
        <v>0.15</v>
      </c>
      <c r="C102" s="58"/>
      <c r="D102" s="38">
        <f t="shared" si="10"/>
        <v>0</v>
      </c>
      <c r="E102" s="54"/>
      <c r="F102" s="58">
        <v>0</v>
      </c>
      <c r="G102" s="38">
        <f t="shared" si="11"/>
        <v>0</v>
      </c>
      <c r="H102" s="415"/>
    </row>
    <row r="103" spans="1:8">
      <c r="A103" s="10" t="s">
        <v>70</v>
      </c>
      <c r="B103" s="411">
        <v>0.15</v>
      </c>
      <c r="C103" s="58"/>
      <c r="D103" s="38">
        <f t="shared" si="10"/>
        <v>0</v>
      </c>
      <c r="E103" s="54"/>
      <c r="F103" s="58">
        <v>0</v>
      </c>
      <c r="G103" s="38">
        <f t="shared" si="11"/>
        <v>0</v>
      </c>
      <c r="H103" s="415"/>
    </row>
    <row r="104" spans="1:8">
      <c r="A104" s="10" t="s">
        <v>84</v>
      </c>
      <c r="B104" s="411">
        <v>0.2</v>
      </c>
      <c r="C104" s="58"/>
      <c r="D104" s="38">
        <f t="shared" si="10"/>
        <v>0</v>
      </c>
      <c r="E104" s="54"/>
      <c r="F104" s="58">
        <v>0</v>
      </c>
      <c r="G104" s="38">
        <f t="shared" si="11"/>
        <v>0</v>
      </c>
      <c r="H104" s="416"/>
    </row>
    <row r="105" spans="1:8">
      <c r="A105" s="55" t="s">
        <v>85</v>
      </c>
      <c r="B105" s="411">
        <v>0</v>
      </c>
      <c r="C105" s="60">
        <f>SUM(C91:C104)</f>
        <v>0</v>
      </c>
      <c r="D105" s="60">
        <f>SUM(D91:D104)</f>
        <v>0</v>
      </c>
      <c r="E105" s="65"/>
      <c r="F105" s="60">
        <f>SUM(F91:F104)</f>
        <v>0</v>
      </c>
      <c r="G105" s="60">
        <f>SUM(G91:G104)</f>
        <v>0</v>
      </c>
    </row>
    <row r="106" spans="1:8">
      <c r="A106" s="8"/>
      <c r="B106" s="411">
        <v>0</v>
      </c>
      <c r="C106" s="43"/>
      <c r="D106" s="43"/>
      <c r="E106" s="54"/>
      <c r="F106" s="43"/>
      <c r="G106" s="43"/>
    </row>
    <row r="107" spans="1:8">
      <c r="A107" s="8" t="s">
        <v>86</v>
      </c>
      <c r="B107" s="411">
        <v>0</v>
      </c>
      <c r="C107" s="43"/>
      <c r="D107" s="43"/>
      <c r="E107" s="54"/>
      <c r="F107" s="43"/>
      <c r="G107" s="43"/>
    </row>
    <row r="108" spans="1:8">
      <c r="A108" s="3" t="s">
        <v>356</v>
      </c>
      <c r="B108" s="411">
        <v>0.02</v>
      </c>
      <c r="C108" s="58"/>
      <c r="D108" s="38">
        <f>+C108*B108</f>
        <v>0</v>
      </c>
      <c r="E108" s="54"/>
      <c r="F108" s="58"/>
      <c r="G108" s="38">
        <f>+B108*F108</f>
        <v>0</v>
      </c>
      <c r="H108" s="413"/>
    </row>
    <row r="109" spans="1:8">
      <c r="A109" s="3" t="s">
        <v>357</v>
      </c>
      <c r="B109" s="411">
        <v>0.04</v>
      </c>
      <c r="C109" s="58"/>
      <c r="D109" s="38">
        <f>+C109*B109</f>
        <v>0</v>
      </c>
      <c r="E109" s="54"/>
      <c r="F109" s="58"/>
      <c r="G109" s="38">
        <f t="shared" ref="G109:G112" si="12">+B109*F109</f>
        <v>0</v>
      </c>
      <c r="H109" s="413"/>
    </row>
    <row r="110" spans="1:8">
      <c r="A110" s="10" t="s">
        <v>358</v>
      </c>
      <c r="B110" s="411">
        <v>0.1</v>
      </c>
      <c r="C110" s="58"/>
      <c r="D110" s="38">
        <f>+C110*B110</f>
        <v>0</v>
      </c>
      <c r="E110" s="54"/>
      <c r="F110" s="58"/>
      <c r="G110" s="38">
        <f t="shared" si="12"/>
        <v>0</v>
      </c>
      <c r="H110" s="413"/>
    </row>
    <row r="111" spans="1:8">
      <c r="A111" s="10" t="s">
        <v>359</v>
      </c>
      <c r="B111" s="411">
        <v>0.2</v>
      </c>
      <c r="C111" s="58"/>
      <c r="D111" s="38">
        <f>+C111*B111</f>
        <v>0</v>
      </c>
      <c r="E111" s="54"/>
      <c r="F111" s="58"/>
      <c r="G111" s="38">
        <f t="shared" si="12"/>
        <v>0</v>
      </c>
      <c r="H111" s="413"/>
    </row>
    <row r="112" spans="1:8">
      <c r="A112" s="3" t="s">
        <v>818</v>
      </c>
      <c r="B112" s="411">
        <v>0.08</v>
      </c>
      <c r="C112" s="58"/>
      <c r="D112" s="38">
        <f>+C112*B112</f>
        <v>0</v>
      </c>
      <c r="E112" s="54"/>
      <c r="F112" s="58">
        <v>0</v>
      </c>
      <c r="G112" s="38">
        <f t="shared" si="12"/>
        <v>0</v>
      </c>
      <c r="H112" s="413"/>
    </row>
    <row r="113" spans="1:8">
      <c r="A113" s="8" t="s">
        <v>87</v>
      </c>
      <c r="B113" s="56"/>
      <c r="C113" s="60">
        <f>SUM(C108:C112)</f>
        <v>0</v>
      </c>
      <c r="D113" s="60">
        <f>SUM(D108:D112)</f>
        <v>0</v>
      </c>
      <c r="E113" s="65"/>
      <c r="F113" s="60">
        <f>SUM(F108:F112)</f>
        <v>0</v>
      </c>
      <c r="G113" s="60">
        <f>SUM(G108:G112)</f>
        <v>0</v>
      </c>
    </row>
    <row r="114" spans="1:8">
      <c r="A114" s="1059"/>
      <c r="B114" s="1060"/>
      <c r="C114" s="1060"/>
      <c r="D114" s="1061"/>
      <c r="E114" s="65"/>
      <c r="F114" s="1062"/>
      <c r="G114" s="1063"/>
    </row>
    <row r="115" spans="1:8">
      <c r="A115" s="55" t="s">
        <v>88</v>
      </c>
      <c r="B115" s="56"/>
      <c r="C115" s="60">
        <f>C105+C113</f>
        <v>0</v>
      </c>
      <c r="D115" s="60">
        <f>D105+D113</f>
        <v>0</v>
      </c>
      <c r="E115" s="71"/>
      <c r="F115" s="60">
        <f>F105+F113</f>
        <v>0</v>
      </c>
      <c r="G115" s="60">
        <f>G105+G113</f>
        <v>0</v>
      </c>
    </row>
    <row r="116" spans="1:8">
      <c r="A116" s="8"/>
      <c r="B116" s="56"/>
      <c r="C116" s="43"/>
      <c r="D116" s="43"/>
      <c r="E116" s="65"/>
      <c r="F116" s="43"/>
      <c r="G116" s="43"/>
    </row>
    <row r="117" spans="1:8">
      <c r="A117" s="8" t="s">
        <v>89</v>
      </c>
      <c r="B117" s="56"/>
      <c r="C117" s="43"/>
      <c r="D117" s="43"/>
      <c r="E117" s="65"/>
      <c r="F117" s="43"/>
      <c r="G117" s="43"/>
    </row>
    <row r="118" spans="1:8" ht="15.6">
      <c r="A118" s="10" t="s">
        <v>433</v>
      </c>
      <c r="B118" s="411">
        <v>0.02</v>
      </c>
      <c r="C118" s="57"/>
      <c r="D118" s="38">
        <f>+C118*B118</f>
        <v>0</v>
      </c>
      <c r="E118" s="65"/>
      <c r="F118" s="57"/>
      <c r="G118" s="217">
        <f>+B118*F118</f>
        <v>0</v>
      </c>
      <c r="H118" s="413"/>
    </row>
    <row r="119" spans="1:8" ht="15.6">
      <c r="A119" s="10" t="s">
        <v>434</v>
      </c>
      <c r="B119" s="411">
        <v>0.08</v>
      </c>
      <c r="C119" s="57"/>
      <c r="D119" s="38">
        <f>+C119*B119</f>
        <v>0</v>
      </c>
      <c r="E119" s="65"/>
      <c r="F119" s="57"/>
      <c r="G119" s="217">
        <f>+B119*F119</f>
        <v>0</v>
      </c>
      <c r="H119" s="413"/>
    </row>
    <row r="120" spans="1:8">
      <c r="A120" s="12" t="s">
        <v>90</v>
      </c>
      <c r="B120" s="72"/>
      <c r="C120" s="60">
        <f>SUM(C118:C119)</f>
        <v>0</v>
      </c>
      <c r="D120" s="60">
        <f>SUM(D118:D119)</f>
        <v>0</v>
      </c>
      <c r="E120" s="65"/>
      <c r="F120" s="60">
        <f>SUM(F118:F119)</f>
        <v>0</v>
      </c>
      <c r="G120" s="60">
        <f>SUM(G118:G119)</f>
        <v>0</v>
      </c>
    </row>
    <row r="121" spans="1:8">
      <c r="A121" s="8"/>
      <c r="B121" s="56"/>
      <c r="C121" s="43"/>
      <c r="D121" s="43"/>
      <c r="E121" s="65"/>
      <c r="F121" s="43"/>
      <c r="G121" s="43"/>
    </row>
    <row r="122" spans="1:8" ht="26.4">
      <c r="A122" s="46" t="s">
        <v>277</v>
      </c>
      <c r="B122" s="56"/>
      <c r="C122" s="43"/>
      <c r="D122" s="43"/>
      <c r="E122" s="54"/>
      <c r="F122" s="43"/>
      <c r="G122" s="43"/>
    </row>
    <row r="123" spans="1:8" ht="15.6">
      <c r="A123" s="10" t="s">
        <v>435</v>
      </c>
      <c r="B123" s="56"/>
      <c r="C123" s="43"/>
      <c r="D123" s="43"/>
      <c r="E123" s="65"/>
      <c r="F123" s="43"/>
      <c r="G123" s="43"/>
    </row>
    <row r="124" spans="1:8">
      <c r="A124" s="45"/>
      <c r="B124" s="412"/>
      <c r="C124" s="57"/>
      <c r="D124" s="38">
        <f>+C124*B124</f>
        <v>0</v>
      </c>
      <c r="E124" s="65"/>
      <c r="F124" s="57"/>
      <c r="G124" s="38">
        <f>+B124*F124</f>
        <v>0</v>
      </c>
    </row>
    <row r="125" spans="1:8">
      <c r="A125" s="45"/>
      <c r="B125" s="412"/>
      <c r="C125" s="57"/>
      <c r="D125" s="38">
        <f>+C125*B125</f>
        <v>0</v>
      </c>
      <c r="E125" s="65"/>
      <c r="F125" s="57"/>
      <c r="G125" s="38">
        <f>+B125*F125</f>
        <v>0</v>
      </c>
    </row>
    <row r="126" spans="1:8">
      <c r="A126" s="45"/>
      <c r="B126" s="64"/>
      <c r="C126" s="57"/>
      <c r="D126" s="38">
        <f t="shared" ref="D126:D128" si="13">+C126*B126</f>
        <v>0</v>
      </c>
      <c r="E126" s="65"/>
      <c r="F126" s="57"/>
      <c r="G126" s="38">
        <f>+B126*F126</f>
        <v>0</v>
      </c>
    </row>
    <row r="127" spans="1:8">
      <c r="A127" s="45"/>
      <c r="B127" s="64"/>
      <c r="C127" s="57"/>
      <c r="D127" s="38">
        <f t="shared" si="13"/>
        <v>0</v>
      </c>
      <c r="E127" s="65"/>
      <c r="F127" s="57"/>
      <c r="G127" s="38">
        <f>+B127*F127</f>
        <v>0</v>
      </c>
    </row>
    <row r="128" spans="1:8">
      <c r="A128" s="45"/>
      <c r="B128" s="64"/>
      <c r="C128" s="57"/>
      <c r="D128" s="38">
        <f t="shared" si="13"/>
        <v>0</v>
      </c>
      <c r="E128" s="54"/>
      <c r="F128" s="57"/>
      <c r="G128" s="38">
        <f>+B128*F128</f>
        <v>0</v>
      </c>
    </row>
    <row r="129" spans="1:8">
      <c r="A129" s="12" t="s">
        <v>91</v>
      </c>
      <c r="B129" s="72"/>
      <c r="C129" s="60">
        <f>SUM(C124:C128)</f>
        <v>0</v>
      </c>
      <c r="D129" s="60">
        <f>SUM(D124:D128)</f>
        <v>0</v>
      </c>
      <c r="E129" s="54"/>
      <c r="F129" s="60">
        <f>SUM(F124:F128)</f>
        <v>0</v>
      </c>
      <c r="G129" s="60">
        <f>SUM(G124:G128)</f>
        <v>0</v>
      </c>
    </row>
    <row r="130" spans="1:8">
      <c r="A130" s="10"/>
      <c r="B130" s="56"/>
      <c r="C130" s="43"/>
      <c r="D130" s="43"/>
      <c r="E130" s="54"/>
      <c r="F130" s="43"/>
      <c r="G130" s="43"/>
    </row>
    <row r="131" spans="1:8">
      <c r="A131" s="55" t="s">
        <v>92</v>
      </c>
      <c r="B131" s="56"/>
      <c r="C131" s="56"/>
      <c r="D131" s="56"/>
      <c r="E131" s="54"/>
      <c r="F131" s="56"/>
      <c r="G131" s="56"/>
    </row>
    <row r="132" spans="1:8">
      <c r="A132" s="3" t="s">
        <v>93</v>
      </c>
      <c r="B132" s="411">
        <v>0</v>
      </c>
      <c r="C132" s="208"/>
      <c r="D132" s="38">
        <f>+C132*B132</f>
        <v>0</v>
      </c>
      <c r="E132" s="54"/>
      <c r="F132" s="57"/>
      <c r="G132" s="38">
        <f>+B132*F132</f>
        <v>0</v>
      </c>
      <c r="H132" s="413"/>
    </row>
    <row r="133" spans="1:8">
      <c r="A133" s="3" t="s">
        <v>94</v>
      </c>
      <c r="B133" s="411">
        <v>0.1</v>
      </c>
      <c r="C133" s="208"/>
      <c r="D133" s="38">
        <f>+C133*B133</f>
        <v>0</v>
      </c>
      <c r="E133" s="54"/>
      <c r="F133" s="57"/>
      <c r="G133" s="38">
        <f>+B133*F133</f>
        <v>0</v>
      </c>
      <c r="H133" s="413"/>
    </row>
    <row r="134" spans="1:8" ht="15.6">
      <c r="A134" s="2" t="s">
        <v>436</v>
      </c>
      <c r="B134" s="411">
        <v>0.2</v>
      </c>
      <c r="C134" s="208"/>
      <c r="D134" s="38">
        <f>+C134*B134</f>
        <v>0</v>
      </c>
      <c r="E134" s="54"/>
      <c r="F134" s="57"/>
      <c r="G134" s="38">
        <f>+B134*F134</f>
        <v>0</v>
      </c>
      <c r="H134" s="413"/>
    </row>
    <row r="135" spans="1:8">
      <c r="A135" s="55" t="s">
        <v>95</v>
      </c>
      <c r="B135" s="56"/>
      <c r="C135" s="60">
        <f>SUM(C132:C134)</f>
        <v>0</v>
      </c>
      <c r="D135" s="60">
        <f>SUM(D132:D134)</f>
        <v>0</v>
      </c>
      <c r="E135" s="54"/>
      <c r="F135" s="60">
        <f>SUM(F132:F134)</f>
        <v>0</v>
      </c>
      <c r="G135" s="60">
        <f>SUM(G132:G134)</f>
        <v>0</v>
      </c>
    </row>
    <row r="136" spans="1:8">
      <c r="A136" s="1064"/>
      <c r="B136" s="1065"/>
      <c r="C136" s="1065"/>
      <c r="D136" s="1048"/>
      <c r="E136" s="54"/>
      <c r="F136" s="1066"/>
      <c r="G136" s="1067"/>
    </row>
    <row r="137" spans="1:8">
      <c r="A137" s="73" t="s">
        <v>96</v>
      </c>
      <c r="B137" s="72"/>
      <c r="C137" s="74">
        <f>SUM(C22,C88,C115,C120,C129,C135)</f>
        <v>0</v>
      </c>
      <c r="D137" s="74">
        <f>SUM(D22,D88,D115,D120,D129,D135)</f>
        <v>0</v>
      </c>
      <c r="E137" s="54"/>
      <c r="F137" s="74">
        <f>SUM(F22,F88,F115,F120,F129,F135)</f>
        <v>0</v>
      </c>
      <c r="G137" s="74">
        <f>SUM(G22,G88,G115,G120,G129,G135)</f>
        <v>0</v>
      </c>
    </row>
    <row r="138" spans="1:8">
      <c r="A138" s="73" t="s">
        <v>97</v>
      </c>
      <c r="B138" s="67"/>
      <c r="C138" s="67"/>
      <c r="D138" s="3"/>
      <c r="E138" s="218"/>
      <c r="F138" s="67"/>
      <c r="G138" s="74">
        <f>+D137-G137</f>
        <v>0</v>
      </c>
    </row>
    <row r="139" spans="1:8">
      <c r="A139" s="76"/>
      <c r="B139" s="76"/>
      <c r="C139" s="76"/>
      <c r="D139" s="76"/>
      <c r="E139" s="76"/>
      <c r="F139" s="76"/>
      <c r="G139" s="76"/>
    </row>
    <row r="140" spans="1:8">
      <c r="A140" s="76" t="s">
        <v>57</v>
      </c>
      <c r="B140" s="76"/>
      <c r="C140" s="76"/>
      <c r="D140" s="76"/>
      <c r="E140" s="76"/>
      <c r="F140" s="76"/>
      <c r="G140" s="76"/>
    </row>
    <row r="141" spans="1:8" ht="15.6">
      <c r="A141" s="1058" t="s">
        <v>322</v>
      </c>
      <c r="B141" s="1058"/>
      <c r="C141" s="1058"/>
      <c r="D141" s="1058"/>
      <c r="E141" s="1058"/>
      <c r="F141" s="1058"/>
      <c r="G141" s="1058"/>
    </row>
    <row r="142" spans="1:8" ht="15.6">
      <c r="A142" s="1058" t="s">
        <v>267</v>
      </c>
      <c r="B142" s="1058"/>
      <c r="C142" s="1058"/>
      <c r="D142" s="1058"/>
      <c r="E142" s="1058"/>
      <c r="F142" s="1058"/>
      <c r="G142" s="1058"/>
    </row>
    <row r="143" spans="1:8" ht="15.6" customHeight="1">
      <c r="A143" s="1057" t="s">
        <v>422</v>
      </c>
      <c r="B143" s="1057"/>
      <c r="C143" s="1057"/>
      <c r="D143" s="1057"/>
      <c r="E143" s="1057"/>
      <c r="F143" s="1057"/>
      <c r="G143" s="1057"/>
    </row>
    <row r="144" spans="1:8" ht="29.25" customHeight="1">
      <c r="A144" s="1057" t="s">
        <v>268</v>
      </c>
      <c r="B144" s="1057"/>
      <c r="C144" s="1057"/>
      <c r="D144" s="1057"/>
      <c r="E144" s="1057"/>
      <c r="F144" s="1057"/>
      <c r="G144" s="1057"/>
    </row>
    <row r="145" spans="1:7" ht="33" customHeight="1">
      <c r="A145" s="1057" t="s">
        <v>269</v>
      </c>
      <c r="B145" s="1057"/>
      <c r="C145" s="1057"/>
      <c r="D145" s="1057"/>
      <c r="E145" s="1057"/>
      <c r="F145" s="1057"/>
      <c r="G145" s="1057"/>
    </row>
    <row r="146" spans="1:7" ht="15.6">
      <c r="A146" s="1058" t="s">
        <v>423</v>
      </c>
      <c r="B146" s="1058"/>
      <c r="C146" s="1058"/>
      <c r="D146" s="1058"/>
      <c r="E146" s="1058"/>
      <c r="F146" s="1058"/>
      <c r="G146" s="1058"/>
    </row>
    <row r="147" spans="1:7">
      <c r="A147" s="1057" t="s">
        <v>890</v>
      </c>
      <c r="B147" s="1057"/>
      <c r="C147" s="1057"/>
      <c r="D147" s="1057"/>
      <c r="E147" s="1057"/>
      <c r="F147" s="1057"/>
      <c r="G147" s="1057"/>
    </row>
    <row r="148" spans="1:7">
      <c r="A148" s="1057" t="s">
        <v>891</v>
      </c>
      <c r="B148" s="1057"/>
      <c r="C148" s="1057"/>
      <c r="D148" s="1057"/>
      <c r="E148" s="1057"/>
      <c r="F148" s="1057"/>
      <c r="G148" s="1057"/>
    </row>
    <row r="149" spans="1:7" ht="30" customHeight="1">
      <c r="A149" s="1057" t="s">
        <v>437</v>
      </c>
      <c r="B149" s="1057"/>
      <c r="C149" s="1057"/>
      <c r="D149" s="1057"/>
      <c r="E149" s="1057"/>
      <c r="F149" s="1057"/>
      <c r="G149" s="1057"/>
    </row>
    <row r="150" spans="1:7" ht="34.5" customHeight="1">
      <c r="A150" s="1057" t="s">
        <v>438</v>
      </c>
      <c r="B150" s="1057"/>
      <c r="C150" s="1057"/>
      <c r="D150" s="1057"/>
      <c r="E150" s="1057"/>
      <c r="F150" s="1057"/>
      <c r="G150" s="1057"/>
    </row>
    <row r="151" spans="1:7" ht="15.6">
      <c r="A151" s="76" t="s">
        <v>439</v>
      </c>
      <c r="B151" s="76"/>
      <c r="C151" s="76"/>
      <c r="D151" s="76"/>
      <c r="E151" s="76"/>
      <c r="F151" s="76"/>
      <c r="G151" s="76"/>
    </row>
    <row r="152" spans="1:7" ht="15.6">
      <c r="A152" s="76" t="s">
        <v>440</v>
      </c>
      <c r="B152" s="76"/>
      <c r="C152" s="76"/>
      <c r="D152" s="76"/>
      <c r="E152" s="76"/>
      <c r="F152" s="76"/>
      <c r="G152" s="76"/>
    </row>
    <row r="153" spans="1:7">
      <c r="A153" s="76"/>
      <c r="B153" s="76"/>
      <c r="C153" s="76"/>
      <c r="D153" s="76"/>
      <c r="E153" s="76"/>
      <c r="F153" s="76"/>
      <c r="G153" s="76"/>
    </row>
    <row r="154" spans="1:7">
      <c r="A154" s="76"/>
      <c r="B154" s="76"/>
      <c r="C154" s="76"/>
      <c r="D154" s="76"/>
      <c r="E154" s="76"/>
      <c r="F154" s="274"/>
      <c r="G154" s="273"/>
    </row>
    <row r="155" spans="1:7">
      <c r="A155" s="76"/>
      <c r="B155" s="76"/>
      <c r="C155" s="76"/>
      <c r="D155" s="76"/>
      <c r="E155" s="76"/>
      <c r="F155" s="274"/>
      <c r="G155" s="1" t="s">
        <v>364</v>
      </c>
    </row>
  </sheetData>
  <sheetProtection algorithmName="SHA-512" hashValue="Rz/YQITnT/+xVbEMj3gDKmzUgXV0QOE/+ZrsUsSxyKvX8NZ9CEy47a5bCqYqA/7E1DWdfjiGwwgZlbJ98NLkGw==" saltValue="TemcOvExQBsRVYFKFV6+gw==" spinCount="100000" sheet="1" objects="1" scenarios="1"/>
  <customSheetViews>
    <customSheetView guid="{44A9B407-01D8-4884-B7C4-4543B07C7B59}" hiddenRows="1" hiddenColumns="1">
      <selection activeCell="A56" sqref="A56"/>
      <pageMargins left="0.51181102362204722" right="0.51181102362204722" top="0.98425196850393704" bottom="0.59055118110236227" header="0.59055118110236227" footer="0.59055118110236227"/>
      <printOptions horizontalCentered="1"/>
      <pageSetup paperSize="5" scale="60" orientation="portrait" r:id="rId1"/>
      <headerFooter alignWithMargins="0"/>
    </customSheetView>
  </customSheetViews>
  <mergeCells count="27">
    <mergeCell ref="A13:A15"/>
    <mergeCell ref="A9:F9"/>
    <mergeCell ref="A10:F10"/>
    <mergeCell ref="C12:D12"/>
    <mergeCell ref="F12:G12"/>
    <mergeCell ref="A11:F11"/>
    <mergeCell ref="A142:G142"/>
    <mergeCell ref="A23:D23"/>
    <mergeCell ref="F23:G23"/>
    <mergeCell ref="A45:D45"/>
    <mergeCell ref="A87:D87"/>
    <mergeCell ref="F87:G87"/>
    <mergeCell ref="A89:D89"/>
    <mergeCell ref="F89:G89"/>
    <mergeCell ref="A114:D114"/>
    <mergeCell ref="F114:G114"/>
    <mergeCell ref="A136:D136"/>
    <mergeCell ref="F136:G136"/>
    <mergeCell ref="A141:G141"/>
    <mergeCell ref="A150:G150"/>
    <mergeCell ref="A143:G143"/>
    <mergeCell ref="A144:G144"/>
    <mergeCell ref="A145:G145"/>
    <mergeCell ref="A148:G148"/>
    <mergeCell ref="A149:G149"/>
    <mergeCell ref="A146:G146"/>
    <mergeCell ref="A147:G147"/>
  </mergeCells>
  <hyperlinks>
    <hyperlink ref="B1" location="'40.010'!A1" display="40020"/>
    <hyperlink ref="A1" location="'TABLE OF CONTENTS'!A1" display="TABLE OF CONTENTS"/>
  </hyperlinks>
  <printOptions horizontalCentered="1"/>
  <pageMargins left="0.51181102362204722" right="0.51181102362204722" top="0.98425196850393704" bottom="0.59055118110236227" header="0.59055118110236227" footer="0.59055118110236227"/>
  <pageSetup paperSize="5" scale="60" orientation="portrait" r:id="rId2"/>
  <headerFooter alignWithMargins="0"/>
  <ignoredErrors>
    <ignoredError sqref="C36"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vt:i4>
      </vt:variant>
    </vt:vector>
  </HeadingPairs>
  <TitlesOfParts>
    <vt:vector size="35" baseType="lpstr">
      <vt:lpstr>Cover</vt:lpstr>
      <vt:lpstr>Input</vt:lpstr>
      <vt:lpstr>Legend</vt:lpstr>
      <vt:lpstr>TABLE OF CONTENTS</vt:lpstr>
      <vt:lpstr>BALANCE SHEET</vt:lpstr>
      <vt:lpstr>40.010</vt:lpstr>
      <vt:lpstr>40.011</vt:lpstr>
      <vt:lpstr>40.012</vt:lpstr>
      <vt:lpstr>40.020</vt:lpstr>
      <vt:lpstr>40.021</vt:lpstr>
      <vt:lpstr>40.022</vt:lpstr>
      <vt:lpstr>40.023</vt:lpstr>
      <vt:lpstr>40.030</vt:lpstr>
      <vt:lpstr>40.031</vt:lpstr>
      <vt:lpstr>40.032</vt:lpstr>
      <vt:lpstr>40.033</vt:lpstr>
      <vt:lpstr>40.034</vt:lpstr>
      <vt:lpstr>40.035</vt:lpstr>
      <vt:lpstr>40.036</vt:lpstr>
      <vt:lpstr>40.040</vt:lpstr>
      <vt:lpstr>40.041</vt:lpstr>
      <vt:lpstr>40.042</vt:lpstr>
      <vt:lpstr>40.050</vt:lpstr>
      <vt:lpstr>40.051</vt:lpstr>
      <vt:lpstr>40.052</vt:lpstr>
      <vt:lpstr>40.060</vt:lpstr>
      <vt:lpstr>CSM Runoff</vt:lpstr>
      <vt:lpstr>IFRS 17 Summary</vt:lpstr>
      <vt:lpstr>Discount rate Bottom up</vt:lpstr>
      <vt:lpstr>Discount rate Top down</vt:lpstr>
      <vt:lpstr>NOTES</vt:lpstr>
      <vt:lpstr>ACronym</vt:lpstr>
      <vt:lpstr>Authority</vt:lpstr>
      <vt:lpstr>Contact</vt:lpstr>
      <vt:lpstr>email</vt:lpstr>
    </vt:vector>
  </TitlesOfParts>
  <Company>Central Bank of Trinidad and Tobago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CBTT</dc:creator>
  <cp:lastModifiedBy>Vinayak Danny-Maharaj</cp:lastModifiedBy>
  <cp:lastPrinted>2021-09-01T06:07:34Z</cp:lastPrinted>
  <dcterms:created xsi:type="dcterms:W3CDTF">2019-05-21T13:08:50Z</dcterms:created>
  <dcterms:modified xsi:type="dcterms:W3CDTF">2024-03-05T18:42:24Z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{4D504056-8B7B-4712-8C72-55538A53D181}</vt:lpwstr>
  </property>
</Properties>
</file>